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2"/>
  <workbookPr/>
  <mc:AlternateContent xmlns:mc="http://schemas.openxmlformats.org/markup-compatibility/2006">
    <mc:Choice Requires="x15">
      <x15ac:absPath xmlns:x15ac="http://schemas.microsoft.com/office/spreadsheetml/2010/11/ac" url="L:\Odbor verejného obstarávania a investícií\Odbor investícií\ODDI\_ZARIADENIA\10 Sociálne zabezpečenie\Terany_Hontianske Tesáre_DDaDSS\Terany 2025 SFRB\finalne dokumenty do VO\Vykaz vymer\"/>
    </mc:Choice>
  </mc:AlternateContent>
  <xr:revisionPtr revIDLastSave="0" documentId="8_{984A9016-5785-4B42-8D86-67E21059AD8C}" xr6:coauthVersionLast="47" xr6:coauthVersionMax="47" xr10:uidLastSave="{00000000-0000-0000-0000-000000000000}"/>
  <bookViews>
    <workbookView xWindow="-120" yWindow="-120" windowWidth="29040" windowHeight="15720" xr2:uid="{00000000-000D-0000-FFFF-FFFF00000000}"/>
  </bookViews>
  <sheets>
    <sheet name="Rekapitulácia stavby" sheetId="1" r:id="rId1"/>
    <sheet name="A - Architektúra, stavebn..." sheetId="2" r:id="rId2"/>
    <sheet name="B - Plynoinštalácia OPZ" sheetId="3" r:id="rId3"/>
    <sheet name="C - Zdravotechnické inšta..." sheetId="4" r:id="rId4"/>
    <sheet name="D - Ústredné vykurovanie" sheetId="5" r:id="rId5"/>
    <sheet name="E - Vzduchotechnika" sheetId="6" r:id="rId6"/>
    <sheet name="ELI - Elektroinštalácie" sheetId="7" r:id="rId7"/>
    <sheet name="BLK - Bleskozvod    " sheetId="8" r:id="rId8"/>
    <sheet name="SLB 1 - Slaboprúd-ŠK-inte..." sheetId="9" r:id="rId9"/>
    <sheet name="SLB 2 -  EZS -Elektrický ..." sheetId="10" r:id="rId10"/>
    <sheet name="SO 02.1 - Vnútroareálové ..." sheetId="11" r:id="rId11"/>
    <sheet name="SO 02.2 - MaRZ - Uzemneni..." sheetId="12" r:id="rId12"/>
    <sheet name="SO 03 - Rekonštrukcia vod..." sheetId="13" r:id="rId13"/>
    <sheet name="SO 04 - Kanalizácia splaš..." sheetId="14" r:id="rId14"/>
    <sheet name="SO 05 - Vnútroareálová ka..." sheetId="15" r:id="rId15"/>
    <sheet name="SO 06 - Prekládka domovýc..." sheetId="16" r:id="rId16"/>
    <sheet name="SO 07 - Elektrická prípoj..." sheetId="17" r:id="rId17"/>
    <sheet name="SO 08 - Sadové úpravy" sheetId="18" r:id="rId18"/>
    <sheet name="SO 09 - Spevnené plochy " sheetId="19" r:id="rId19"/>
  </sheets>
  <definedNames>
    <definedName name="_xlnm._FilterDatabase" localSheetId="1" hidden="1">'A - Architektúra, stavebn...'!$C$150:$K$2955</definedName>
    <definedName name="_xlnm._FilterDatabase" localSheetId="2" hidden="1">'B - Plynoinštalácia OPZ'!$C$124:$K$141</definedName>
    <definedName name="_xlnm._FilterDatabase" localSheetId="7" hidden="1">'BLK - Bleskozvod    '!$C$128:$K$187</definedName>
    <definedName name="_xlnm._FilterDatabase" localSheetId="3" hidden="1">'C - Zdravotechnické inšta...'!$C$130:$K$327</definedName>
    <definedName name="_xlnm._FilterDatabase" localSheetId="4" hidden="1">'D - Ústredné vykurovanie'!$C$131:$K$324</definedName>
    <definedName name="_xlnm._FilterDatabase" localSheetId="5" hidden="1">'E - Vzduchotechnika'!$C$126:$K$288</definedName>
    <definedName name="_xlnm._FilterDatabase" localSheetId="6" hidden="1">'ELI - Elektroinštalácie'!$C$136:$K$343</definedName>
    <definedName name="_xlnm._FilterDatabase" localSheetId="8" hidden="1">'SLB 1 - Slaboprúd-ŠK-inte...'!$C$141:$K$344</definedName>
    <definedName name="_xlnm._FilterDatabase" localSheetId="9" hidden="1">'SLB 2 -  EZS -Elektrický ...'!$C$129:$K$183</definedName>
    <definedName name="_xlnm._FilterDatabase" localSheetId="10" hidden="1">'SO 02.1 - Vnútroareálové ...'!$C$131:$K$226</definedName>
    <definedName name="_xlnm._FilterDatabase" localSheetId="11" hidden="1">'SO 02.2 - MaRZ - Uzemneni...'!$C$125:$K$175</definedName>
    <definedName name="_xlnm._FilterDatabase" localSheetId="12" hidden="1">'SO 03 - Rekonštrukcia vod...'!$C$125:$K$252</definedName>
    <definedName name="_xlnm._FilterDatabase" localSheetId="13" hidden="1">'SO 04 - Kanalizácia splaš...'!$C$126:$K$195</definedName>
    <definedName name="_xlnm._FilterDatabase" localSheetId="14" hidden="1">'SO 05 - Vnútroareálová ka...'!$C$123:$K$235</definedName>
    <definedName name="_xlnm._FilterDatabase" localSheetId="15" hidden="1">'SO 06 - Prekládka domovýc...'!$C$124:$K$166</definedName>
    <definedName name="_xlnm._FilterDatabase" localSheetId="16" hidden="1">'SO 07 - Elektrická prípoj...'!$C$120:$K$157</definedName>
    <definedName name="_xlnm._FilterDatabase" localSheetId="17" hidden="1">'SO 08 - Sadové úpravy'!$C$128:$K$363</definedName>
    <definedName name="_xlnm._FilterDatabase" localSheetId="18" hidden="1">'SO 09 - Spevnené plochy '!$C$127:$K$195</definedName>
    <definedName name="_xlnm.Print_Titles" localSheetId="1">'A - Architektúra, stavebn...'!$150:$150</definedName>
    <definedName name="_xlnm.Print_Titles" localSheetId="2">'B - Plynoinštalácia OPZ'!$124:$124</definedName>
    <definedName name="_xlnm.Print_Titles" localSheetId="7">'BLK - Bleskozvod    '!$128:$128</definedName>
    <definedName name="_xlnm.Print_Titles" localSheetId="3">'C - Zdravotechnické inšta...'!$130:$130</definedName>
    <definedName name="_xlnm.Print_Titles" localSheetId="4">'D - Ústredné vykurovanie'!$131:$131</definedName>
    <definedName name="_xlnm.Print_Titles" localSheetId="5">'E - Vzduchotechnika'!$126:$126</definedName>
    <definedName name="_xlnm.Print_Titles" localSheetId="6">'ELI - Elektroinštalácie'!$136:$136</definedName>
    <definedName name="_xlnm.Print_Titles" localSheetId="0">'Rekapitulácia stavby'!$92:$92</definedName>
    <definedName name="_xlnm.Print_Titles" localSheetId="8">'SLB 1 - Slaboprúd-ŠK-inte...'!$141:$141</definedName>
    <definedName name="_xlnm.Print_Titles" localSheetId="9">'SLB 2 -  EZS -Elektrický ...'!$129:$129</definedName>
    <definedName name="_xlnm.Print_Titles" localSheetId="10">'SO 02.1 - Vnútroareálové ...'!$131:$131</definedName>
    <definedName name="_xlnm.Print_Titles" localSheetId="11">'SO 02.2 - MaRZ - Uzemneni...'!$125:$125</definedName>
    <definedName name="_xlnm.Print_Titles" localSheetId="12">'SO 03 - Rekonštrukcia vod...'!$125:$125</definedName>
    <definedName name="_xlnm.Print_Titles" localSheetId="13">'SO 04 - Kanalizácia splaš...'!$126:$126</definedName>
    <definedName name="_xlnm.Print_Titles" localSheetId="14">'SO 05 - Vnútroareálová ka...'!$123:$123</definedName>
    <definedName name="_xlnm.Print_Titles" localSheetId="15">'SO 06 - Prekládka domovýc...'!$124:$124</definedName>
    <definedName name="_xlnm.Print_Titles" localSheetId="16">'SO 07 - Elektrická prípoj...'!$120:$120</definedName>
    <definedName name="_xlnm.Print_Titles" localSheetId="17">'SO 08 - Sadové úpravy'!$128:$128</definedName>
    <definedName name="_xlnm.Print_Titles" localSheetId="18">'SO 09 - Spevnené plochy '!$127:$127</definedName>
    <definedName name="_xlnm.Print_Area" localSheetId="1">'A - Architektúra, stavebn...'!$C$4:$J$76,'A - Architektúra, stavebn...'!$C$82:$J$130,'A - Architektúra, stavebn...'!$C$136:$J$2955</definedName>
    <definedName name="_xlnm.Print_Area" localSheetId="2">'B - Plynoinštalácia OPZ'!$C$4:$J$76,'B - Plynoinštalácia OPZ'!$C$82:$J$104,'B - Plynoinštalácia OPZ'!$C$110:$J$141</definedName>
    <definedName name="_xlnm.Print_Area" localSheetId="7">'BLK - Bleskozvod    '!$C$4:$J$76,'BLK - Bleskozvod    '!$C$82:$J$106,'BLK - Bleskozvod    '!$C$112:$J$187</definedName>
    <definedName name="_xlnm.Print_Area" localSheetId="3">'C - Zdravotechnické inšta...'!$C$4:$J$76,'C - Zdravotechnické inšta...'!$C$82:$J$110,'C - Zdravotechnické inšta...'!$C$116:$J$327</definedName>
    <definedName name="_xlnm.Print_Area" localSheetId="4">'D - Ústredné vykurovanie'!$C$4:$J$76,'D - Ústredné vykurovanie'!$C$82:$J$111,'D - Ústredné vykurovanie'!$C$117:$J$324</definedName>
    <definedName name="_xlnm.Print_Area" localSheetId="5">'E - Vzduchotechnika'!$C$4:$J$76,'E - Vzduchotechnika'!$C$82:$J$106,'E - Vzduchotechnika'!$C$112:$J$288</definedName>
    <definedName name="_xlnm.Print_Area" localSheetId="6">'ELI - Elektroinštalácie'!$C$4:$J$76,'ELI - Elektroinštalácie'!$C$82:$J$114,'ELI - Elektroinštalácie'!$C$120:$J$343</definedName>
    <definedName name="_xlnm.Print_Area" localSheetId="0">'Rekapitulácia stavby'!$D$4:$AO$76,'Rekapitulácia stavby'!$C$82:$AQ$117</definedName>
    <definedName name="_xlnm.Print_Area" localSheetId="8">'SLB 1 - Slaboprúd-ŠK-inte...'!$C$4:$J$76,'SLB 1 - Slaboprúd-ŠK-inte...'!$C$82:$J$119,'SLB 1 - Slaboprúd-ŠK-inte...'!$C$125:$J$344</definedName>
    <definedName name="_xlnm.Print_Area" localSheetId="9">'SLB 2 -  EZS -Elektrický ...'!$C$4:$J$76,'SLB 2 -  EZS -Elektrický ...'!$C$82:$J$107,'SLB 2 -  EZS -Elektrický ...'!$C$113:$J$183</definedName>
    <definedName name="_xlnm.Print_Area" localSheetId="10">'SO 02.1 - Vnútroareálové ...'!$C$4:$J$76,'SO 02.1 - Vnútroareálové ...'!$C$82:$J$111,'SO 02.1 - Vnútroareálové ...'!$C$117:$J$226</definedName>
    <definedName name="_xlnm.Print_Area" localSheetId="11">'SO 02.2 - MaRZ - Uzemneni...'!$C$4:$J$76,'SO 02.2 - MaRZ - Uzemneni...'!$C$82:$J$105,'SO 02.2 - MaRZ - Uzemneni...'!$C$111:$J$175</definedName>
    <definedName name="_xlnm.Print_Area" localSheetId="12">'SO 03 - Rekonštrukcia vod...'!$C$4:$J$76,'SO 03 - Rekonštrukcia vod...'!$C$82:$J$107,'SO 03 - Rekonštrukcia vod...'!$C$113:$J$252</definedName>
    <definedName name="_xlnm.Print_Area" localSheetId="13">'SO 04 - Kanalizácia splaš...'!$C$4:$J$76,'SO 04 - Kanalizácia splaš...'!$C$82:$J$108,'SO 04 - Kanalizácia splaš...'!$C$114:$J$195</definedName>
    <definedName name="_xlnm.Print_Area" localSheetId="14">'SO 05 - Vnútroareálová ka...'!$C$4:$J$76,'SO 05 - Vnútroareálová ka...'!$C$82:$J$105,'SO 05 - Vnútroareálová ka...'!$C$111:$J$235</definedName>
    <definedName name="_xlnm.Print_Area" localSheetId="15">'SO 06 - Prekládka domovýc...'!$C$4:$J$76,'SO 06 - Prekládka domovýc...'!$C$82:$J$106,'SO 06 - Prekládka domovýc...'!$C$112:$J$166</definedName>
    <definedName name="_xlnm.Print_Area" localSheetId="16">'SO 07 - Elektrická prípoj...'!$C$4:$J$76,'SO 07 - Elektrická prípoj...'!$C$82:$J$102,'SO 07 - Elektrická prípoj...'!$C$108:$J$157</definedName>
    <definedName name="_xlnm.Print_Area" localSheetId="17">'SO 08 - Sadové úpravy'!$C$4:$J$76,'SO 08 - Sadové úpravy'!$C$82:$J$110,'SO 08 - Sadové úpravy'!$C$116:$J$363</definedName>
    <definedName name="_xlnm.Print_Area" localSheetId="18">'SO 09 - Spevnené plochy '!$C$4:$J$76,'SO 09 - Spevnené plochy '!$C$82:$J$109,'SO 09 - Spevnené plochy '!$C$115:$J$195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7" i="19" l="1"/>
  <c r="J36" i="19"/>
  <c r="AY116" i="1" s="1"/>
  <c r="J35" i="19"/>
  <c r="AX116" i="1" s="1"/>
  <c r="BI195" i="19"/>
  <c r="BH195" i="19"/>
  <c r="BG195" i="19"/>
  <c r="BE195" i="19"/>
  <c r="T195" i="19"/>
  <c r="T194" i="19"/>
  <c r="R195" i="19"/>
  <c r="R194" i="19"/>
  <c r="P195" i="19"/>
  <c r="P194" i="19" s="1"/>
  <c r="BI193" i="19"/>
  <c r="BH193" i="19"/>
  <c r="BG193" i="19"/>
  <c r="BE193" i="19"/>
  <c r="T193" i="19"/>
  <c r="R193" i="19"/>
  <c r="P193" i="19"/>
  <c r="BI192" i="19"/>
  <c r="BH192" i="19"/>
  <c r="BG192" i="19"/>
  <c r="BE192" i="19"/>
  <c r="T192" i="19"/>
  <c r="R192" i="19"/>
  <c r="P192" i="19"/>
  <c r="BI191" i="19"/>
  <c r="BH191" i="19"/>
  <c r="BG191" i="19"/>
  <c r="BE191" i="19"/>
  <c r="T191" i="19"/>
  <c r="R191" i="19"/>
  <c r="P191" i="19"/>
  <c r="BI189" i="19"/>
  <c r="BH189" i="19"/>
  <c r="BG189" i="19"/>
  <c r="BE189" i="19"/>
  <c r="T189" i="19"/>
  <c r="R189" i="19"/>
  <c r="P189" i="19"/>
  <c r="BI188" i="19"/>
  <c r="BH188" i="19"/>
  <c r="BG188" i="19"/>
  <c r="BE188" i="19"/>
  <c r="T188" i="19"/>
  <c r="R188" i="19"/>
  <c r="P188" i="19"/>
  <c r="BI187" i="19"/>
  <c r="BH187" i="19"/>
  <c r="BG187" i="19"/>
  <c r="BE187" i="19"/>
  <c r="T187" i="19"/>
  <c r="R187" i="19"/>
  <c r="P187" i="19"/>
  <c r="BI184" i="19"/>
  <c r="BH184" i="19"/>
  <c r="BG184" i="19"/>
  <c r="BE184" i="19"/>
  <c r="T184" i="19"/>
  <c r="T183" i="19" s="1"/>
  <c r="R184" i="19"/>
  <c r="R183" i="19"/>
  <c r="P184" i="19"/>
  <c r="P183" i="19" s="1"/>
  <c r="BI182" i="19"/>
  <c r="BH182" i="19"/>
  <c r="BG182" i="19"/>
  <c r="BE182" i="19"/>
  <c r="T182" i="19"/>
  <c r="R182" i="19"/>
  <c r="P182" i="19"/>
  <c r="BI181" i="19"/>
  <c r="BH181" i="19"/>
  <c r="BG181" i="19"/>
  <c r="BE181" i="19"/>
  <c r="T181" i="19"/>
  <c r="R181" i="19"/>
  <c r="P181" i="19"/>
  <c r="BI180" i="19"/>
  <c r="BH180" i="19"/>
  <c r="BG180" i="19"/>
  <c r="BE180" i="19"/>
  <c r="T180" i="19"/>
  <c r="R180" i="19"/>
  <c r="P180" i="19"/>
  <c r="BI179" i="19"/>
  <c r="BH179" i="19"/>
  <c r="BG179" i="19"/>
  <c r="BE179" i="19"/>
  <c r="T179" i="19"/>
  <c r="R179" i="19"/>
  <c r="P179" i="19"/>
  <c r="BI178" i="19"/>
  <c r="BH178" i="19"/>
  <c r="BG178" i="19"/>
  <c r="BE178" i="19"/>
  <c r="T178" i="19"/>
  <c r="R178" i="19"/>
  <c r="P178" i="19"/>
  <c r="BI177" i="19"/>
  <c r="BH177" i="19"/>
  <c r="BG177" i="19"/>
  <c r="BE177" i="19"/>
  <c r="T177" i="19"/>
  <c r="R177" i="19"/>
  <c r="P177" i="19"/>
  <c r="BI176" i="19"/>
  <c r="BH176" i="19"/>
  <c r="BG176" i="19"/>
  <c r="BE176" i="19"/>
  <c r="T176" i="19"/>
  <c r="R176" i="19"/>
  <c r="P176" i="19"/>
  <c r="BI175" i="19"/>
  <c r="BH175" i="19"/>
  <c r="BG175" i="19"/>
  <c r="BE175" i="19"/>
  <c r="T175" i="19"/>
  <c r="R175" i="19"/>
  <c r="P175" i="19"/>
  <c r="BI174" i="19"/>
  <c r="BH174" i="19"/>
  <c r="BG174" i="19"/>
  <c r="BE174" i="19"/>
  <c r="T174" i="19"/>
  <c r="R174" i="19"/>
  <c r="P174" i="19"/>
  <c r="BI173" i="19"/>
  <c r="BH173" i="19"/>
  <c r="BG173" i="19"/>
  <c r="BE173" i="19"/>
  <c r="T173" i="19"/>
  <c r="R173" i="19"/>
  <c r="P173" i="19"/>
  <c r="BI172" i="19"/>
  <c r="BH172" i="19"/>
  <c r="BG172" i="19"/>
  <c r="BE172" i="19"/>
  <c r="T172" i="19"/>
  <c r="R172" i="19"/>
  <c r="P172" i="19"/>
  <c r="BI171" i="19"/>
  <c r="BH171" i="19"/>
  <c r="BG171" i="19"/>
  <c r="BE171" i="19"/>
  <c r="T171" i="19"/>
  <c r="R171" i="19"/>
  <c r="P171" i="19"/>
  <c r="BI170" i="19"/>
  <c r="BH170" i="19"/>
  <c r="BG170" i="19"/>
  <c r="BE170" i="19"/>
  <c r="T170" i="19"/>
  <c r="R170" i="19"/>
  <c r="P170" i="19"/>
  <c r="BI169" i="19"/>
  <c r="BH169" i="19"/>
  <c r="BG169" i="19"/>
  <c r="BE169" i="19"/>
  <c r="T169" i="19"/>
  <c r="R169" i="19"/>
  <c r="P169" i="19"/>
  <c r="BI168" i="19"/>
  <c r="BH168" i="19"/>
  <c r="BG168" i="19"/>
  <c r="BE168" i="19"/>
  <c r="T168" i="19"/>
  <c r="R168" i="19"/>
  <c r="P168" i="19"/>
  <c r="BI167" i="19"/>
  <c r="BH167" i="19"/>
  <c r="BG167" i="19"/>
  <c r="BE167" i="19"/>
  <c r="T167" i="19"/>
  <c r="R167" i="19"/>
  <c r="P167" i="19"/>
  <c r="BI165" i="19"/>
  <c r="BH165" i="19"/>
  <c r="BG165" i="19"/>
  <c r="BE165" i="19"/>
  <c r="T165" i="19"/>
  <c r="R165" i="19"/>
  <c r="P165" i="19"/>
  <c r="BI164" i="19"/>
  <c r="BH164" i="19"/>
  <c r="BG164" i="19"/>
  <c r="BE164" i="19"/>
  <c r="T164" i="19"/>
  <c r="R164" i="19"/>
  <c r="P164" i="19"/>
  <c r="BI163" i="19"/>
  <c r="BH163" i="19"/>
  <c r="BG163" i="19"/>
  <c r="BE163" i="19"/>
  <c r="T163" i="19"/>
  <c r="R163" i="19"/>
  <c r="P163" i="19"/>
  <c r="BI162" i="19"/>
  <c r="BH162" i="19"/>
  <c r="BG162" i="19"/>
  <c r="BE162" i="19"/>
  <c r="T162" i="19"/>
  <c r="R162" i="19"/>
  <c r="P162" i="19"/>
  <c r="BI161" i="19"/>
  <c r="BH161" i="19"/>
  <c r="BG161" i="19"/>
  <c r="BE161" i="19"/>
  <c r="T161" i="19"/>
  <c r="R161" i="19"/>
  <c r="P161" i="19"/>
  <c r="BI160" i="19"/>
  <c r="BH160" i="19"/>
  <c r="BG160" i="19"/>
  <c r="BE160" i="19"/>
  <c r="T160" i="19"/>
  <c r="R160" i="19"/>
  <c r="P160" i="19"/>
  <c r="BI159" i="19"/>
  <c r="BH159" i="19"/>
  <c r="BG159" i="19"/>
  <c r="BE159" i="19"/>
  <c r="T159" i="19"/>
  <c r="R159" i="19"/>
  <c r="P159" i="19"/>
  <c r="BI158" i="19"/>
  <c r="BH158" i="19"/>
  <c r="BG158" i="19"/>
  <c r="BE158" i="19"/>
  <c r="T158" i="19"/>
  <c r="R158" i="19"/>
  <c r="P158" i="19"/>
  <c r="BI157" i="19"/>
  <c r="BH157" i="19"/>
  <c r="BG157" i="19"/>
  <c r="BE157" i="19"/>
  <c r="T157" i="19"/>
  <c r="R157" i="19"/>
  <c r="P157" i="19"/>
  <c r="BI156" i="19"/>
  <c r="BH156" i="19"/>
  <c r="BG156" i="19"/>
  <c r="BE156" i="19"/>
  <c r="T156" i="19"/>
  <c r="R156" i="19"/>
  <c r="P156" i="19"/>
  <c r="BI155" i="19"/>
  <c r="BH155" i="19"/>
  <c r="BG155" i="19"/>
  <c r="BE155" i="19"/>
  <c r="T155" i="19"/>
  <c r="R155" i="19"/>
  <c r="P155" i="19"/>
  <c r="BI153" i="19"/>
  <c r="BH153" i="19"/>
  <c r="BG153" i="19"/>
  <c r="BE153" i="19"/>
  <c r="T153" i="19"/>
  <c r="R153" i="19"/>
  <c r="P153" i="19"/>
  <c r="BI152" i="19"/>
  <c r="BH152" i="19"/>
  <c r="BG152" i="19"/>
  <c r="BE152" i="19"/>
  <c r="T152" i="19"/>
  <c r="R152" i="19"/>
  <c r="P152" i="19"/>
  <c r="BI151" i="19"/>
  <c r="BH151" i="19"/>
  <c r="BG151" i="19"/>
  <c r="BE151" i="19"/>
  <c r="T151" i="19"/>
  <c r="R151" i="19"/>
  <c r="P151" i="19"/>
  <c r="BI150" i="19"/>
  <c r="BH150" i="19"/>
  <c r="BG150" i="19"/>
  <c r="BE150" i="19"/>
  <c r="T150" i="19"/>
  <c r="R150" i="19"/>
  <c r="P150" i="19"/>
  <c r="BI148" i="19"/>
  <c r="BH148" i="19"/>
  <c r="BG148" i="19"/>
  <c r="BE148" i="19"/>
  <c r="T148" i="19"/>
  <c r="R148" i="19"/>
  <c r="P148" i="19"/>
  <c r="BI147" i="19"/>
  <c r="BH147" i="19"/>
  <c r="BG147" i="19"/>
  <c r="BE147" i="19"/>
  <c r="T147" i="19"/>
  <c r="R147" i="19"/>
  <c r="P147" i="19"/>
  <c r="BI146" i="19"/>
  <c r="BH146" i="19"/>
  <c r="BG146" i="19"/>
  <c r="BE146" i="19"/>
  <c r="T146" i="19"/>
  <c r="R146" i="19"/>
  <c r="P146" i="19"/>
  <c r="BI144" i="19"/>
  <c r="BH144" i="19"/>
  <c r="BG144" i="19"/>
  <c r="BE144" i="19"/>
  <c r="T144" i="19"/>
  <c r="R144" i="19"/>
  <c r="P144" i="19"/>
  <c r="BI143" i="19"/>
  <c r="BH143" i="19"/>
  <c r="BG143" i="19"/>
  <c r="BE143" i="19"/>
  <c r="T143" i="19"/>
  <c r="R143" i="19"/>
  <c r="P143" i="19"/>
  <c r="BI142" i="19"/>
  <c r="BH142" i="19"/>
  <c r="BG142" i="19"/>
  <c r="BE142" i="19"/>
  <c r="T142" i="19"/>
  <c r="R142" i="19"/>
  <c r="P142" i="19"/>
  <c r="BI141" i="19"/>
  <c r="BH141" i="19"/>
  <c r="BG141" i="19"/>
  <c r="BE141" i="19"/>
  <c r="T141" i="19"/>
  <c r="R141" i="19"/>
  <c r="P141" i="19"/>
  <c r="BI139" i="19"/>
  <c r="BH139" i="19"/>
  <c r="BG139" i="19"/>
  <c r="BE139" i="19"/>
  <c r="T139" i="19"/>
  <c r="R139" i="19"/>
  <c r="P139" i="19"/>
  <c r="BI138" i="19"/>
  <c r="BH138" i="19"/>
  <c r="BG138" i="19"/>
  <c r="BE138" i="19"/>
  <c r="T138" i="19"/>
  <c r="R138" i="19"/>
  <c r="P138" i="19"/>
  <c r="BI137" i="19"/>
  <c r="BH137" i="19"/>
  <c r="BG137" i="19"/>
  <c r="BE137" i="19"/>
  <c r="T137" i="19"/>
  <c r="R137" i="19"/>
  <c r="P137" i="19"/>
  <c r="BI136" i="19"/>
  <c r="BH136" i="19"/>
  <c r="BG136" i="19"/>
  <c r="BE136" i="19"/>
  <c r="T136" i="19"/>
  <c r="R136" i="19"/>
  <c r="P136" i="19"/>
  <c r="BI135" i="19"/>
  <c r="BH135" i="19"/>
  <c r="BG135" i="19"/>
  <c r="BE135" i="19"/>
  <c r="T135" i="19"/>
  <c r="R135" i="19"/>
  <c r="P135" i="19"/>
  <c r="BI134" i="19"/>
  <c r="BH134" i="19"/>
  <c r="BG134" i="19"/>
  <c r="BE134" i="19"/>
  <c r="T134" i="19"/>
  <c r="R134" i="19"/>
  <c r="P134" i="19"/>
  <c r="BI133" i="19"/>
  <c r="BH133" i="19"/>
  <c r="BG133" i="19"/>
  <c r="BE133" i="19"/>
  <c r="T133" i="19"/>
  <c r="R133" i="19"/>
  <c r="P133" i="19"/>
  <c r="BI132" i="19"/>
  <c r="BH132" i="19"/>
  <c r="BG132" i="19"/>
  <c r="BE132" i="19"/>
  <c r="T132" i="19"/>
  <c r="R132" i="19"/>
  <c r="P132" i="19"/>
  <c r="BI131" i="19"/>
  <c r="BH131" i="19"/>
  <c r="BG131" i="19"/>
  <c r="BE131" i="19"/>
  <c r="T131" i="19"/>
  <c r="R131" i="19"/>
  <c r="P131" i="19"/>
  <c r="J125" i="19"/>
  <c r="J124" i="19"/>
  <c r="F124" i="19"/>
  <c r="F122" i="19"/>
  <c r="E120" i="19"/>
  <c r="J92" i="19"/>
  <c r="J91" i="19"/>
  <c r="F91" i="19"/>
  <c r="F89" i="19"/>
  <c r="E87" i="19"/>
  <c r="J18" i="19"/>
  <c r="E18" i="19"/>
  <c r="F125" i="19"/>
  <c r="J17" i="19"/>
  <c r="J12" i="19"/>
  <c r="J89" i="19" s="1"/>
  <c r="E7" i="19"/>
  <c r="E118" i="19"/>
  <c r="J37" i="18"/>
  <c r="J36" i="18"/>
  <c r="AY115" i="1" s="1"/>
  <c r="J35" i="18"/>
  <c r="AX115" i="1"/>
  <c r="BI363" i="18"/>
  <c r="BH363" i="18"/>
  <c r="BG363" i="18"/>
  <c r="BE363" i="18"/>
  <c r="T363" i="18"/>
  <c r="T362" i="18"/>
  <c r="T361" i="18"/>
  <c r="R363" i="18"/>
  <c r="R362" i="18"/>
  <c r="R361" i="18" s="1"/>
  <c r="P363" i="18"/>
  <c r="P362" i="18"/>
  <c r="P361" i="18" s="1"/>
  <c r="BI358" i="18"/>
  <c r="BH358" i="18"/>
  <c r="BG358" i="18"/>
  <c r="BE358" i="18"/>
  <c r="T358" i="18"/>
  <c r="T357" i="18"/>
  <c r="R358" i="18"/>
  <c r="R357" i="18"/>
  <c r="P358" i="18"/>
  <c r="P357" i="18"/>
  <c r="BI356" i="18"/>
  <c r="BH356" i="18"/>
  <c r="BG356" i="18"/>
  <c r="BE356" i="18"/>
  <c r="T356" i="18"/>
  <c r="R356" i="18"/>
  <c r="P356" i="18"/>
  <c r="BI354" i="18"/>
  <c r="BH354" i="18"/>
  <c r="BG354" i="18"/>
  <c r="BE354" i="18"/>
  <c r="T354" i="18"/>
  <c r="R354" i="18"/>
  <c r="P354" i="18"/>
  <c r="BI352" i="18"/>
  <c r="BH352" i="18"/>
  <c r="BG352" i="18"/>
  <c r="BE352" i="18"/>
  <c r="T352" i="18"/>
  <c r="R352" i="18"/>
  <c r="P352" i="18"/>
  <c r="BI350" i="18"/>
  <c r="BH350" i="18"/>
  <c r="BG350" i="18"/>
  <c r="BE350" i="18"/>
  <c r="T350" i="18"/>
  <c r="R350" i="18"/>
  <c r="P350" i="18"/>
  <c r="BI348" i="18"/>
  <c r="BH348" i="18"/>
  <c r="BG348" i="18"/>
  <c r="BE348" i="18"/>
  <c r="T348" i="18"/>
  <c r="R348" i="18"/>
  <c r="P348" i="18"/>
  <c r="BI346" i="18"/>
  <c r="BH346" i="18"/>
  <c r="BG346" i="18"/>
  <c r="BE346" i="18"/>
  <c r="T346" i="18"/>
  <c r="R346" i="18"/>
  <c r="P346" i="18"/>
  <c r="BI344" i="18"/>
  <c r="BH344" i="18"/>
  <c r="BG344" i="18"/>
  <c r="BE344" i="18"/>
  <c r="T344" i="18"/>
  <c r="R344" i="18"/>
  <c r="P344" i="18"/>
  <c r="BI340" i="18"/>
  <c r="BH340" i="18"/>
  <c r="BG340" i="18"/>
  <c r="BE340" i="18"/>
  <c r="T340" i="18"/>
  <c r="R340" i="18"/>
  <c r="P340" i="18"/>
  <c r="BI337" i="18"/>
  <c r="BH337" i="18"/>
  <c r="BG337" i="18"/>
  <c r="BE337" i="18"/>
  <c r="T337" i="18"/>
  <c r="T336" i="18" s="1"/>
  <c r="R337" i="18"/>
  <c r="R336" i="18"/>
  <c r="P337" i="18"/>
  <c r="P336" i="18" s="1"/>
  <c r="BI334" i="18"/>
  <c r="BH334" i="18"/>
  <c r="BG334" i="18"/>
  <c r="BE334" i="18"/>
  <c r="T334" i="18"/>
  <c r="T333" i="18"/>
  <c r="R334" i="18"/>
  <c r="R333" i="18" s="1"/>
  <c r="P334" i="18"/>
  <c r="P333" i="18"/>
  <c r="BI332" i="18"/>
  <c r="BH332" i="18"/>
  <c r="BG332" i="18"/>
  <c r="BE332" i="18"/>
  <c r="T332" i="18"/>
  <c r="R332" i="18"/>
  <c r="P332" i="18"/>
  <c r="BI330" i="18"/>
  <c r="BH330" i="18"/>
  <c r="BG330" i="18"/>
  <c r="BE330" i="18"/>
  <c r="T330" i="18"/>
  <c r="R330" i="18"/>
  <c r="P330" i="18"/>
  <c r="BI329" i="18"/>
  <c r="BH329" i="18"/>
  <c r="BG329" i="18"/>
  <c r="BE329" i="18"/>
  <c r="T329" i="18"/>
  <c r="R329" i="18"/>
  <c r="P329" i="18"/>
  <c r="BI328" i="18"/>
  <c r="BH328" i="18"/>
  <c r="BG328" i="18"/>
  <c r="BE328" i="18"/>
  <c r="T328" i="18"/>
  <c r="R328" i="18"/>
  <c r="P328" i="18"/>
  <c r="BI325" i="18"/>
  <c r="BH325" i="18"/>
  <c r="BG325" i="18"/>
  <c r="BE325" i="18"/>
  <c r="T325" i="18"/>
  <c r="R325" i="18"/>
  <c r="P325" i="18"/>
  <c r="BI323" i="18"/>
  <c r="BH323" i="18"/>
  <c r="BG323" i="18"/>
  <c r="BE323" i="18"/>
  <c r="T323" i="18"/>
  <c r="R323" i="18"/>
  <c r="P323" i="18"/>
  <c r="BI320" i="18"/>
  <c r="BH320" i="18"/>
  <c r="BG320" i="18"/>
  <c r="BE320" i="18"/>
  <c r="T320" i="18"/>
  <c r="R320" i="18"/>
  <c r="P320" i="18"/>
  <c r="BI318" i="18"/>
  <c r="BH318" i="18"/>
  <c r="BG318" i="18"/>
  <c r="BE318" i="18"/>
  <c r="T318" i="18"/>
  <c r="R318" i="18"/>
  <c r="P318" i="18"/>
  <c r="BI315" i="18"/>
  <c r="BH315" i="18"/>
  <c r="BG315" i="18"/>
  <c r="BE315" i="18"/>
  <c r="T315" i="18"/>
  <c r="R315" i="18"/>
  <c r="P315" i="18"/>
  <c r="BI313" i="18"/>
  <c r="BH313" i="18"/>
  <c r="BG313" i="18"/>
  <c r="BE313" i="18"/>
  <c r="T313" i="18"/>
  <c r="R313" i="18"/>
  <c r="P313" i="18"/>
  <c r="BI309" i="18"/>
  <c r="BH309" i="18"/>
  <c r="BG309" i="18"/>
  <c r="BE309" i="18"/>
  <c r="T309" i="18"/>
  <c r="T308" i="18"/>
  <c r="R309" i="18"/>
  <c r="R308" i="18"/>
  <c r="P309" i="18"/>
  <c r="P308" i="18"/>
  <c r="BI306" i="18"/>
  <c r="BH306" i="18"/>
  <c r="BG306" i="18"/>
  <c r="BE306" i="18"/>
  <c r="T306" i="18"/>
  <c r="R306" i="18"/>
  <c r="P306" i="18"/>
  <c r="BI304" i="18"/>
  <c r="BH304" i="18"/>
  <c r="BG304" i="18"/>
  <c r="BE304" i="18"/>
  <c r="T304" i="18"/>
  <c r="R304" i="18"/>
  <c r="P304" i="18"/>
  <c r="BI303" i="18"/>
  <c r="BH303" i="18"/>
  <c r="BG303" i="18"/>
  <c r="BE303" i="18"/>
  <c r="T303" i="18"/>
  <c r="R303" i="18"/>
  <c r="P303" i="18"/>
  <c r="BI302" i="18"/>
  <c r="BH302" i="18"/>
  <c r="BG302" i="18"/>
  <c r="BE302" i="18"/>
  <c r="T302" i="18"/>
  <c r="R302" i="18"/>
  <c r="P302" i="18"/>
  <c r="BI301" i="18"/>
  <c r="BH301" i="18"/>
  <c r="BG301" i="18"/>
  <c r="BE301" i="18"/>
  <c r="T301" i="18"/>
  <c r="R301" i="18"/>
  <c r="P301" i="18"/>
  <c r="BI299" i="18"/>
  <c r="BH299" i="18"/>
  <c r="BG299" i="18"/>
  <c r="BE299" i="18"/>
  <c r="T299" i="18"/>
  <c r="R299" i="18"/>
  <c r="P299" i="18"/>
  <c r="BI297" i="18"/>
  <c r="BH297" i="18"/>
  <c r="BG297" i="18"/>
  <c r="BE297" i="18"/>
  <c r="T297" i="18"/>
  <c r="R297" i="18"/>
  <c r="P297" i="18"/>
  <c r="BI295" i="18"/>
  <c r="BH295" i="18"/>
  <c r="BG295" i="18"/>
  <c r="BE295" i="18"/>
  <c r="T295" i="18"/>
  <c r="R295" i="18"/>
  <c r="P295" i="18"/>
  <c r="BI293" i="18"/>
  <c r="BH293" i="18"/>
  <c r="BG293" i="18"/>
  <c r="BE293" i="18"/>
  <c r="T293" i="18"/>
  <c r="R293" i="18"/>
  <c r="P293" i="18"/>
  <c r="BI291" i="18"/>
  <c r="BH291" i="18"/>
  <c r="BG291" i="18"/>
  <c r="BE291" i="18"/>
  <c r="T291" i="18"/>
  <c r="R291" i="18"/>
  <c r="P291" i="18"/>
  <c r="BI290" i="18"/>
  <c r="BH290" i="18"/>
  <c r="BG290" i="18"/>
  <c r="BE290" i="18"/>
  <c r="T290" i="18"/>
  <c r="R290" i="18"/>
  <c r="P290" i="18"/>
  <c r="BI286" i="18"/>
  <c r="BH286" i="18"/>
  <c r="BG286" i="18"/>
  <c r="BE286" i="18"/>
  <c r="T286" i="18"/>
  <c r="R286" i="18"/>
  <c r="P286" i="18"/>
  <c r="BI281" i="18"/>
  <c r="BH281" i="18"/>
  <c r="BG281" i="18"/>
  <c r="BE281" i="18"/>
  <c r="T281" i="18"/>
  <c r="R281" i="18"/>
  <c r="P281" i="18"/>
  <c r="BI278" i="18"/>
  <c r="BH278" i="18"/>
  <c r="BG278" i="18"/>
  <c r="BE278" i="18"/>
  <c r="T278" i="18"/>
  <c r="R278" i="18"/>
  <c r="P278" i="18"/>
  <c r="BI270" i="18"/>
  <c r="BH270" i="18"/>
  <c r="BG270" i="18"/>
  <c r="BE270" i="18"/>
  <c r="T270" i="18"/>
  <c r="R270" i="18"/>
  <c r="P270" i="18"/>
  <c r="BI266" i="18"/>
  <c r="BH266" i="18"/>
  <c r="BG266" i="18"/>
  <c r="BE266" i="18"/>
  <c r="T266" i="18"/>
  <c r="R266" i="18"/>
  <c r="P266" i="18"/>
  <c r="BI263" i="18"/>
  <c r="BH263" i="18"/>
  <c r="BG263" i="18"/>
  <c r="BE263" i="18"/>
  <c r="T263" i="18"/>
  <c r="R263" i="18"/>
  <c r="P263" i="18"/>
  <c r="BI260" i="18"/>
  <c r="BH260" i="18"/>
  <c r="BG260" i="18"/>
  <c r="BE260" i="18"/>
  <c r="T260" i="18"/>
  <c r="R260" i="18"/>
  <c r="P260" i="18"/>
  <c r="BI257" i="18"/>
  <c r="BH257" i="18"/>
  <c r="BG257" i="18"/>
  <c r="BE257" i="18"/>
  <c r="T257" i="18"/>
  <c r="R257" i="18"/>
  <c r="P257" i="18"/>
  <c r="BI254" i="18"/>
  <c r="BH254" i="18"/>
  <c r="BG254" i="18"/>
  <c r="BE254" i="18"/>
  <c r="T254" i="18"/>
  <c r="R254" i="18"/>
  <c r="P254" i="18"/>
  <c r="BI251" i="18"/>
  <c r="BH251" i="18"/>
  <c r="BG251" i="18"/>
  <c r="BE251" i="18"/>
  <c r="T251" i="18"/>
  <c r="R251" i="18"/>
  <c r="P251" i="18"/>
  <c r="BI248" i="18"/>
  <c r="BH248" i="18"/>
  <c r="BG248" i="18"/>
  <c r="BE248" i="18"/>
  <c r="T248" i="18"/>
  <c r="R248" i="18"/>
  <c r="P248" i="18"/>
  <c r="BI246" i="18"/>
  <c r="BH246" i="18"/>
  <c r="BG246" i="18"/>
  <c r="BE246" i="18"/>
  <c r="T246" i="18"/>
  <c r="R246" i="18"/>
  <c r="P246" i="18"/>
  <c r="BI243" i="18"/>
  <c r="BH243" i="18"/>
  <c r="BG243" i="18"/>
  <c r="BE243" i="18"/>
  <c r="T243" i="18"/>
  <c r="R243" i="18"/>
  <c r="P243" i="18"/>
  <c r="BI241" i="18"/>
  <c r="BH241" i="18"/>
  <c r="BG241" i="18"/>
  <c r="BE241" i="18"/>
  <c r="T241" i="18"/>
  <c r="R241" i="18"/>
  <c r="P241" i="18"/>
  <c r="BI240" i="18"/>
  <c r="BH240" i="18"/>
  <c r="BG240" i="18"/>
  <c r="BE240" i="18"/>
  <c r="T240" i="18"/>
  <c r="R240" i="18"/>
  <c r="P240" i="18"/>
  <c r="BI239" i="18"/>
  <c r="BH239" i="18"/>
  <c r="BG239" i="18"/>
  <c r="BE239" i="18"/>
  <c r="T239" i="18"/>
  <c r="R239" i="18"/>
  <c r="P239" i="18"/>
  <c r="BI236" i="18"/>
  <c r="BH236" i="18"/>
  <c r="BG236" i="18"/>
  <c r="BE236" i="18"/>
  <c r="T236" i="18"/>
  <c r="R236" i="18"/>
  <c r="P236" i="18"/>
  <c r="BI233" i="18"/>
  <c r="BH233" i="18"/>
  <c r="BG233" i="18"/>
  <c r="BE233" i="18"/>
  <c r="T233" i="18"/>
  <c r="R233" i="18"/>
  <c r="P233" i="18"/>
  <c r="BI231" i="18"/>
  <c r="BH231" i="18"/>
  <c r="BG231" i="18"/>
  <c r="BE231" i="18"/>
  <c r="T231" i="18"/>
  <c r="R231" i="18"/>
  <c r="P231" i="18"/>
  <c r="BI229" i="18"/>
  <c r="BH229" i="18"/>
  <c r="BG229" i="18"/>
  <c r="BE229" i="18"/>
  <c r="T229" i="18"/>
  <c r="R229" i="18"/>
  <c r="P229" i="18"/>
  <c r="BI227" i="18"/>
  <c r="BH227" i="18"/>
  <c r="BG227" i="18"/>
  <c r="BE227" i="18"/>
  <c r="T227" i="18"/>
  <c r="R227" i="18"/>
  <c r="P227" i="18"/>
  <c r="BI224" i="18"/>
  <c r="BH224" i="18"/>
  <c r="BG224" i="18"/>
  <c r="BE224" i="18"/>
  <c r="T224" i="18"/>
  <c r="R224" i="18"/>
  <c r="P224" i="18"/>
  <c r="BI220" i="18"/>
  <c r="BH220" i="18"/>
  <c r="BG220" i="18"/>
  <c r="BE220" i="18"/>
  <c r="T220" i="18"/>
  <c r="R220" i="18"/>
  <c r="P220" i="18"/>
  <c r="BI219" i="18"/>
  <c r="BH219" i="18"/>
  <c r="BG219" i="18"/>
  <c r="BE219" i="18"/>
  <c r="T219" i="18"/>
  <c r="R219" i="18"/>
  <c r="P219" i="18"/>
  <c r="BI216" i="18"/>
  <c r="BH216" i="18"/>
  <c r="BG216" i="18"/>
  <c r="BE216" i="18"/>
  <c r="T216" i="18"/>
  <c r="R216" i="18"/>
  <c r="P216" i="18"/>
  <c r="BI212" i="18"/>
  <c r="BH212" i="18"/>
  <c r="BG212" i="18"/>
  <c r="BE212" i="18"/>
  <c r="T212" i="18"/>
  <c r="R212" i="18"/>
  <c r="P212" i="18"/>
  <c r="BI208" i="18"/>
  <c r="BH208" i="18"/>
  <c r="BG208" i="18"/>
  <c r="BE208" i="18"/>
  <c r="T208" i="18"/>
  <c r="R208" i="18"/>
  <c r="P208" i="18"/>
  <c r="BI200" i="18"/>
  <c r="BH200" i="18"/>
  <c r="BG200" i="18"/>
  <c r="BE200" i="18"/>
  <c r="T200" i="18"/>
  <c r="R200" i="18"/>
  <c r="P200" i="18"/>
  <c r="BI197" i="18"/>
  <c r="BH197" i="18"/>
  <c r="BG197" i="18"/>
  <c r="BE197" i="18"/>
  <c r="T197" i="18"/>
  <c r="R197" i="18"/>
  <c r="P197" i="18"/>
  <c r="BI194" i="18"/>
  <c r="BH194" i="18"/>
  <c r="BG194" i="18"/>
  <c r="BE194" i="18"/>
  <c r="T194" i="18"/>
  <c r="R194" i="18"/>
  <c r="P194" i="18"/>
  <c r="BI191" i="18"/>
  <c r="BH191" i="18"/>
  <c r="BG191" i="18"/>
  <c r="BE191" i="18"/>
  <c r="T191" i="18"/>
  <c r="R191" i="18"/>
  <c r="P191" i="18"/>
  <c r="BI187" i="18"/>
  <c r="BH187" i="18"/>
  <c r="BG187" i="18"/>
  <c r="BE187" i="18"/>
  <c r="T187" i="18"/>
  <c r="R187" i="18"/>
  <c r="P187" i="18"/>
  <c r="BI184" i="18"/>
  <c r="BH184" i="18"/>
  <c r="BG184" i="18"/>
  <c r="BE184" i="18"/>
  <c r="T184" i="18"/>
  <c r="R184" i="18"/>
  <c r="P184" i="18"/>
  <c r="BI175" i="18"/>
  <c r="BH175" i="18"/>
  <c r="BG175" i="18"/>
  <c r="BE175" i="18"/>
  <c r="T175" i="18"/>
  <c r="R175" i="18"/>
  <c r="P175" i="18"/>
  <c r="BI174" i="18"/>
  <c r="BH174" i="18"/>
  <c r="BG174" i="18"/>
  <c r="BE174" i="18"/>
  <c r="T174" i="18"/>
  <c r="R174" i="18"/>
  <c r="P174" i="18"/>
  <c r="BI169" i="18"/>
  <c r="BH169" i="18"/>
  <c r="BG169" i="18"/>
  <c r="BE169" i="18"/>
  <c r="T169" i="18"/>
  <c r="R169" i="18"/>
  <c r="P169" i="18"/>
  <c r="BI167" i="18"/>
  <c r="BH167" i="18"/>
  <c r="BG167" i="18"/>
  <c r="BE167" i="18"/>
  <c r="T167" i="18"/>
  <c r="R167" i="18"/>
  <c r="P167" i="18"/>
  <c r="BI163" i="18"/>
  <c r="BH163" i="18"/>
  <c r="BG163" i="18"/>
  <c r="BE163" i="18"/>
  <c r="T163" i="18"/>
  <c r="R163" i="18"/>
  <c r="P163" i="18"/>
  <c r="BI161" i="18"/>
  <c r="BH161" i="18"/>
  <c r="BG161" i="18"/>
  <c r="BE161" i="18"/>
  <c r="T161" i="18"/>
  <c r="R161" i="18"/>
  <c r="P161" i="18"/>
  <c r="BI154" i="18"/>
  <c r="BH154" i="18"/>
  <c r="BG154" i="18"/>
  <c r="BE154" i="18"/>
  <c r="T154" i="18"/>
  <c r="R154" i="18"/>
  <c r="P154" i="18"/>
  <c r="BI151" i="18"/>
  <c r="BH151" i="18"/>
  <c r="BG151" i="18"/>
  <c r="BE151" i="18"/>
  <c r="T151" i="18"/>
  <c r="R151" i="18"/>
  <c r="P151" i="18"/>
  <c r="BI148" i="18"/>
  <c r="BH148" i="18"/>
  <c r="BG148" i="18"/>
  <c r="BE148" i="18"/>
  <c r="T148" i="18"/>
  <c r="R148" i="18"/>
  <c r="P148" i="18"/>
  <c r="BI146" i="18"/>
  <c r="BH146" i="18"/>
  <c r="BG146" i="18"/>
  <c r="BE146" i="18"/>
  <c r="T146" i="18"/>
  <c r="R146" i="18"/>
  <c r="P146" i="18"/>
  <c r="BI144" i="18"/>
  <c r="BH144" i="18"/>
  <c r="BG144" i="18"/>
  <c r="BE144" i="18"/>
  <c r="T144" i="18"/>
  <c r="R144" i="18"/>
  <c r="P144" i="18"/>
  <c r="BI142" i="18"/>
  <c r="BH142" i="18"/>
  <c r="BG142" i="18"/>
  <c r="BE142" i="18"/>
  <c r="T142" i="18"/>
  <c r="R142" i="18"/>
  <c r="P142" i="18"/>
  <c r="BI140" i="18"/>
  <c r="BH140" i="18"/>
  <c r="BG140" i="18"/>
  <c r="BE140" i="18"/>
  <c r="T140" i="18"/>
  <c r="R140" i="18"/>
  <c r="P140" i="18"/>
  <c r="BI139" i="18"/>
  <c r="BH139" i="18"/>
  <c r="BG139" i="18"/>
  <c r="BE139" i="18"/>
  <c r="T139" i="18"/>
  <c r="R139" i="18"/>
  <c r="P139" i="18"/>
  <c r="BI137" i="18"/>
  <c r="BH137" i="18"/>
  <c r="BG137" i="18"/>
  <c r="BE137" i="18"/>
  <c r="T137" i="18"/>
  <c r="R137" i="18"/>
  <c r="P137" i="18"/>
  <c r="BI136" i="18"/>
  <c r="BH136" i="18"/>
  <c r="BG136" i="18"/>
  <c r="BE136" i="18"/>
  <c r="T136" i="18"/>
  <c r="R136" i="18"/>
  <c r="P136" i="18"/>
  <c r="BI134" i="18"/>
  <c r="BH134" i="18"/>
  <c r="BG134" i="18"/>
  <c r="BE134" i="18"/>
  <c r="T134" i="18"/>
  <c r="R134" i="18"/>
  <c r="P134" i="18"/>
  <c r="BI132" i="18"/>
  <c r="BH132" i="18"/>
  <c r="BG132" i="18"/>
  <c r="BE132" i="18"/>
  <c r="T132" i="18"/>
  <c r="R132" i="18"/>
  <c r="P132" i="18"/>
  <c r="J126" i="18"/>
  <c r="J125" i="18"/>
  <c r="F125" i="18"/>
  <c r="F123" i="18"/>
  <c r="E121" i="18"/>
  <c r="J92" i="18"/>
  <c r="J91" i="18"/>
  <c r="F91" i="18"/>
  <c r="F89" i="18"/>
  <c r="E87" i="18"/>
  <c r="J18" i="18"/>
  <c r="E18" i="18"/>
  <c r="F92" i="18"/>
  <c r="J17" i="18"/>
  <c r="J12" i="18"/>
  <c r="J89" i="18" s="1"/>
  <c r="E7" i="18"/>
  <c r="E85" i="18"/>
  <c r="J37" i="17"/>
  <c r="J36" i="17"/>
  <c r="AY114" i="1" s="1"/>
  <c r="J35" i="17"/>
  <c r="AX114" i="1"/>
  <c r="BI157" i="17"/>
  <c r="BH157" i="17"/>
  <c r="BG157" i="17"/>
  <c r="BE157" i="17"/>
  <c r="T157" i="17"/>
  <c r="T156" i="17"/>
  <c r="R157" i="17"/>
  <c r="R156" i="17" s="1"/>
  <c r="P157" i="17"/>
  <c r="P156" i="17" s="1"/>
  <c r="BI155" i="17"/>
  <c r="BH155" i="17"/>
  <c r="BG155" i="17"/>
  <c r="BE155" i="17"/>
  <c r="T155" i="17"/>
  <c r="T154" i="17" s="1"/>
  <c r="R155" i="17"/>
  <c r="R154" i="17"/>
  <c r="P155" i="17"/>
  <c r="P154" i="17" s="1"/>
  <c r="BI153" i="17"/>
  <c r="BH153" i="17"/>
  <c r="BG153" i="17"/>
  <c r="BE153" i="17"/>
  <c r="T153" i="17"/>
  <c r="R153" i="17"/>
  <c r="P153" i="17"/>
  <c r="BI152" i="17"/>
  <c r="BH152" i="17"/>
  <c r="BG152" i="17"/>
  <c r="BE152" i="17"/>
  <c r="T152" i="17"/>
  <c r="R152" i="17"/>
  <c r="P152" i="17"/>
  <c r="BI151" i="17"/>
  <c r="BH151" i="17"/>
  <c r="BG151" i="17"/>
  <c r="BE151" i="17"/>
  <c r="T151" i="17"/>
  <c r="R151" i="17"/>
  <c r="P151" i="17"/>
  <c r="BI150" i="17"/>
  <c r="BH150" i="17"/>
  <c r="BG150" i="17"/>
  <c r="BE150" i="17"/>
  <c r="T150" i="17"/>
  <c r="R150" i="17"/>
  <c r="P150" i="17"/>
  <c r="BI149" i="17"/>
  <c r="BH149" i="17"/>
  <c r="BG149" i="17"/>
  <c r="BE149" i="17"/>
  <c r="T149" i="17"/>
  <c r="R149" i="17"/>
  <c r="P149" i="17"/>
  <c r="BI148" i="17"/>
  <c r="BH148" i="17"/>
  <c r="BG148" i="17"/>
  <c r="BE148" i="17"/>
  <c r="T148" i="17"/>
  <c r="R148" i="17"/>
  <c r="P148" i="17"/>
  <c r="BI147" i="17"/>
  <c r="BH147" i="17"/>
  <c r="BG147" i="17"/>
  <c r="BE147" i="17"/>
  <c r="T147" i="17"/>
  <c r="R147" i="17"/>
  <c r="P147" i="17"/>
  <c r="BI146" i="17"/>
  <c r="BH146" i="17"/>
  <c r="BG146" i="17"/>
  <c r="BE146" i="17"/>
  <c r="T146" i="17"/>
  <c r="R146" i="17"/>
  <c r="P146" i="17"/>
  <c r="BI145" i="17"/>
  <c r="BH145" i="17"/>
  <c r="BG145" i="17"/>
  <c r="BE145" i="17"/>
  <c r="T145" i="17"/>
  <c r="R145" i="17"/>
  <c r="P145" i="17"/>
  <c r="BI144" i="17"/>
  <c r="BH144" i="17"/>
  <c r="BG144" i="17"/>
  <c r="BE144" i="17"/>
  <c r="T144" i="17"/>
  <c r="R144" i="17"/>
  <c r="P144" i="17"/>
  <c r="BI142" i="17"/>
  <c r="BH142" i="17"/>
  <c r="BG142" i="17"/>
  <c r="BE142" i="17"/>
  <c r="T142" i="17"/>
  <c r="R142" i="17"/>
  <c r="P142" i="17"/>
  <c r="BI141" i="17"/>
  <c r="BH141" i="17"/>
  <c r="BG141" i="17"/>
  <c r="BE141" i="17"/>
  <c r="T141" i="17"/>
  <c r="R141" i="17"/>
  <c r="P141" i="17"/>
  <c r="BI140" i="17"/>
  <c r="BH140" i="17"/>
  <c r="BG140" i="17"/>
  <c r="BE140" i="17"/>
  <c r="T140" i="17"/>
  <c r="R140" i="17"/>
  <c r="P140" i="17"/>
  <c r="BI139" i="17"/>
  <c r="BH139" i="17"/>
  <c r="BG139" i="17"/>
  <c r="BE139" i="17"/>
  <c r="T139" i="17"/>
  <c r="R139" i="17"/>
  <c r="P139" i="17"/>
  <c r="BI138" i="17"/>
  <c r="BH138" i="17"/>
  <c r="BG138" i="17"/>
  <c r="BE138" i="17"/>
  <c r="T138" i="17"/>
  <c r="R138" i="17"/>
  <c r="P138" i="17"/>
  <c r="BI137" i="17"/>
  <c r="BH137" i="17"/>
  <c r="BG137" i="17"/>
  <c r="BE137" i="17"/>
  <c r="T137" i="17"/>
  <c r="R137" i="17"/>
  <c r="P137" i="17"/>
  <c r="BI136" i="17"/>
  <c r="BH136" i="17"/>
  <c r="BG136" i="17"/>
  <c r="BE136" i="17"/>
  <c r="T136" i="17"/>
  <c r="R136" i="17"/>
  <c r="P136" i="17"/>
  <c r="BI135" i="17"/>
  <c r="BH135" i="17"/>
  <c r="BG135" i="17"/>
  <c r="BE135" i="17"/>
  <c r="T135" i="17"/>
  <c r="R135" i="17"/>
  <c r="P135" i="17"/>
  <c r="BI134" i="17"/>
  <c r="BH134" i="17"/>
  <c r="BG134" i="17"/>
  <c r="BE134" i="17"/>
  <c r="T134" i="17"/>
  <c r="R134" i="17"/>
  <c r="P134" i="17"/>
  <c r="BI133" i="17"/>
  <c r="BH133" i="17"/>
  <c r="BG133" i="17"/>
  <c r="BE133" i="17"/>
  <c r="T133" i="17"/>
  <c r="R133" i="17"/>
  <c r="P133" i="17"/>
  <c r="BI132" i="17"/>
  <c r="BH132" i="17"/>
  <c r="BG132" i="17"/>
  <c r="BE132" i="17"/>
  <c r="T132" i="17"/>
  <c r="R132" i="17"/>
  <c r="P132" i="17"/>
  <c r="BI131" i="17"/>
  <c r="BH131" i="17"/>
  <c r="BG131" i="17"/>
  <c r="BE131" i="17"/>
  <c r="T131" i="17"/>
  <c r="R131" i="17"/>
  <c r="P131" i="17"/>
  <c r="BI130" i="17"/>
  <c r="BH130" i="17"/>
  <c r="BG130" i="17"/>
  <c r="BE130" i="17"/>
  <c r="T130" i="17"/>
  <c r="R130" i="17"/>
  <c r="P130" i="17"/>
  <c r="BI129" i="17"/>
  <c r="BH129" i="17"/>
  <c r="BG129" i="17"/>
  <c r="BE129" i="17"/>
  <c r="T129" i="17"/>
  <c r="R129" i="17"/>
  <c r="P129" i="17"/>
  <c r="BI128" i="17"/>
  <c r="BH128" i="17"/>
  <c r="BG128" i="17"/>
  <c r="BE128" i="17"/>
  <c r="T128" i="17"/>
  <c r="R128" i="17"/>
  <c r="P128" i="17"/>
  <c r="BI127" i="17"/>
  <c r="BH127" i="17"/>
  <c r="BG127" i="17"/>
  <c r="BE127" i="17"/>
  <c r="F33" i="17" s="1"/>
  <c r="T127" i="17"/>
  <c r="R127" i="17"/>
  <c r="P127" i="17"/>
  <c r="BI126" i="17"/>
  <c r="BH126" i="17"/>
  <c r="BG126" i="17"/>
  <c r="BE126" i="17"/>
  <c r="T126" i="17"/>
  <c r="R126" i="17"/>
  <c r="P126" i="17"/>
  <c r="BI125" i="17"/>
  <c r="BH125" i="17"/>
  <c r="BG125" i="17"/>
  <c r="BE125" i="17"/>
  <c r="T125" i="17"/>
  <c r="R125" i="17"/>
  <c r="P125" i="17"/>
  <c r="BI124" i="17"/>
  <c r="BH124" i="17"/>
  <c r="BG124" i="17"/>
  <c r="BE124" i="17"/>
  <c r="T124" i="17"/>
  <c r="R124" i="17"/>
  <c r="P124" i="17"/>
  <c r="J118" i="17"/>
  <c r="J117" i="17"/>
  <c r="F117" i="17"/>
  <c r="F115" i="17"/>
  <c r="E113" i="17"/>
  <c r="J92" i="17"/>
  <c r="J91" i="17"/>
  <c r="F91" i="17"/>
  <c r="F89" i="17"/>
  <c r="E87" i="17"/>
  <c r="J18" i="17"/>
  <c r="E18" i="17"/>
  <c r="F118" i="17" s="1"/>
  <c r="J17" i="17"/>
  <c r="J12" i="17"/>
  <c r="J115" i="17"/>
  <c r="E7" i="17"/>
  <c r="E85" i="17" s="1"/>
  <c r="J37" i="16"/>
  <c r="J36" i="16"/>
  <c r="AY113" i="1" s="1"/>
  <c r="J35" i="16"/>
  <c r="AX113" i="1"/>
  <c r="BI166" i="16"/>
  <c r="BH166" i="16"/>
  <c r="BG166" i="16"/>
  <c r="BE166" i="16"/>
  <c r="T166" i="16"/>
  <c r="T165" i="16"/>
  <c r="R166" i="16"/>
  <c r="R165" i="16" s="1"/>
  <c r="P166" i="16"/>
  <c r="P165" i="16" s="1"/>
  <c r="BI164" i="16"/>
  <c r="BH164" i="16"/>
  <c r="BG164" i="16"/>
  <c r="BE164" i="16"/>
  <c r="T164" i="16"/>
  <c r="T163" i="16" s="1"/>
  <c r="T162" i="16" s="1"/>
  <c r="R164" i="16"/>
  <c r="R163" i="16" s="1"/>
  <c r="R162" i="16" s="1"/>
  <c r="P164" i="16"/>
  <c r="P163" i="16" s="1"/>
  <c r="P162" i="16" s="1"/>
  <c r="BI161" i="16"/>
  <c r="BH161" i="16"/>
  <c r="BG161" i="16"/>
  <c r="BE161" i="16"/>
  <c r="T161" i="16"/>
  <c r="T160" i="16"/>
  <c r="R161" i="16"/>
  <c r="R160" i="16" s="1"/>
  <c r="P161" i="16"/>
  <c r="P160" i="16"/>
  <c r="BI159" i="16"/>
  <c r="BH159" i="16"/>
  <c r="BG159" i="16"/>
  <c r="BE159" i="16"/>
  <c r="T159" i="16"/>
  <c r="R159" i="16"/>
  <c r="P159" i="16"/>
  <c r="BI158" i="16"/>
  <c r="BH158" i="16"/>
  <c r="BG158" i="16"/>
  <c r="BE158" i="16"/>
  <c r="T158" i="16"/>
  <c r="R158" i="16"/>
  <c r="P158" i="16"/>
  <c r="BI157" i="16"/>
  <c r="BH157" i="16"/>
  <c r="BG157" i="16"/>
  <c r="BE157" i="16"/>
  <c r="T157" i="16"/>
  <c r="R157" i="16"/>
  <c r="P157" i="16"/>
  <c r="BI156" i="16"/>
  <c r="BH156" i="16"/>
  <c r="BG156" i="16"/>
  <c r="BE156" i="16"/>
  <c r="T156" i="16"/>
  <c r="R156" i="16"/>
  <c r="P156" i="16"/>
  <c r="BI155" i="16"/>
  <c r="BH155" i="16"/>
  <c r="BG155" i="16"/>
  <c r="BE155" i="16"/>
  <c r="T155" i="16"/>
  <c r="R155" i="16"/>
  <c r="P155" i="16"/>
  <c r="BI154" i="16"/>
  <c r="BH154" i="16"/>
  <c r="BG154" i="16"/>
  <c r="BE154" i="16"/>
  <c r="T154" i="16"/>
  <c r="R154" i="16"/>
  <c r="P154" i="16"/>
  <c r="BI153" i="16"/>
  <c r="BH153" i="16"/>
  <c r="BG153" i="16"/>
  <c r="BE153" i="16"/>
  <c r="T153" i="16"/>
  <c r="R153" i="16"/>
  <c r="P153" i="16"/>
  <c r="BI152" i="16"/>
  <c r="BH152" i="16"/>
  <c r="BG152" i="16"/>
  <c r="BE152" i="16"/>
  <c r="T152" i="16"/>
  <c r="R152" i="16"/>
  <c r="P152" i="16"/>
  <c r="BI150" i="16"/>
  <c r="BH150" i="16"/>
  <c r="BG150" i="16"/>
  <c r="BE150" i="16"/>
  <c r="T150" i="16"/>
  <c r="R150" i="16"/>
  <c r="P150" i="16"/>
  <c r="BI148" i="16"/>
  <c r="BH148" i="16"/>
  <c r="BG148" i="16"/>
  <c r="BE148" i="16"/>
  <c r="T148" i="16"/>
  <c r="R148" i="16"/>
  <c r="P148" i="16"/>
  <c r="BI147" i="16"/>
  <c r="BH147" i="16"/>
  <c r="BG147" i="16"/>
  <c r="BE147" i="16"/>
  <c r="T147" i="16"/>
  <c r="R147" i="16"/>
  <c r="P147" i="16"/>
  <c r="BI146" i="16"/>
  <c r="BH146" i="16"/>
  <c r="BG146" i="16"/>
  <c r="BE146" i="16"/>
  <c r="T146" i="16"/>
  <c r="R146" i="16"/>
  <c r="P146" i="16"/>
  <c r="BI145" i="16"/>
  <c r="BH145" i="16"/>
  <c r="BG145" i="16"/>
  <c r="BE145" i="16"/>
  <c r="T145" i="16"/>
  <c r="R145" i="16"/>
  <c r="P145" i="16"/>
  <c r="BI144" i="16"/>
  <c r="BH144" i="16"/>
  <c r="BG144" i="16"/>
  <c r="BE144" i="16"/>
  <c r="T144" i="16"/>
  <c r="R144" i="16"/>
  <c r="P144" i="16"/>
  <c r="BI143" i="16"/>
  <c r="BH143" i="16"/>
  <c r="BG143" i="16"/>
  <c r="BE143" i="16"/>
  <c r="T143" i="16"/>
  <c r="R143" i="16"/>
  <c r="P143" i="16"/>
  <c r="BI141" i="16"/>
  <c r="BH141" i="16"/>
  <c r="BG141" i="16"/>
  <c r="BE141" i="16"/>
  <c r="T141" i="16"/>
  <c r="T140" i="16"/>
  <c r="R141" i="16"/>
  <c r="R140" i="16" s="1"/>
  <c r="P141" i="16"/>
  <c r="P140" i="16" s="1"/>
  <c r="BI139" i="16"/>
  <c r="BH139" i="16"/>
  <c r="BG139" i="16"/>
  <c r="BE139" i="16"/>
  <c r="T139" i="16"/>
  <c r="T138" i="16" s="1"/>
  <c r="R139" i="16"/>
  <c r="R138" i="16"/>
  <c r="P139" i="16"/>
  <c r="P138" i="16" s="1"/>
  <c r="BI137" i="16"/>
  <c r="BH137" i="16"/>
  <c r="BG137" i="16"/>
  <c r="BE137" i="16"/>
  <c r="T137" i="16"/>
  <c r="R137" i="16"/>
  <c r="P137" i="16"/>
  <c r="BI136" i="16"/>
  <c r="BH136" i="16"/>
  <c r="BG136" i="16"/>
  <c r="BE136" i="16"/>
  <c r="T136" i="16"/>
  <c r="R136" i="16"/>
  <c r="P136" i="16"/>
  <c r="BI135" i="16"/>
  <c r="BH135" i="16"/>
  <c r="BG135" i="16"/>
  <c r="BE135" i="16"/>
  <c r="T135" i="16"/>
  <c r="R135" i="16"/>
  <c r="P135" i="16"/>
  <c r="BI134" i="16"/>
  <c r="BH134" i="16"/>
  <c r="BG134" i="16"/>
  <c r="BE134" i="16"/>
  <c r="T134" i="16"/>
  <c r="R134" i="16"/>
  <c r="P134" i="16"/>
  <c r="BI133" i="16"/>
  <c r="BH133" i="16"/>
  <c r="BG133" i="16"/>
  <c r="BE133" i="16"/>
  <c r="T133" i="16"/>
  <c r="R133" i="16"/>
  <c r="P133" i="16"/>
  <c r="BI132" i="16"/>
  <c r="BH132" i="16"/>
  <c r="BG132" i="16"/>
  <c r="BE132" i="16"/>
  <c r="T132" i="16"/>
  <c r="R132" i="16"/>
  <c r="P132" i="16"/>
  <c r="BI131" i="16"/>
  <c r="BH131" i="16"/>
  <c r="BG131" i="16"/>
  <c r="BE131" i="16"/>
  <c r="T131" i="16"/>
  <c r="R131" i="16"/>
  <c r="P131" i="16"/>
  <c r="BI130" i="16"/>
  <c r="BH130" i="16"/>
  <c r="BG130" i="16"/>
  <c r="BE130" i="16"/>
  <c r="T130" i="16"/>
  <c r="R130" i="16"/>
  <c r="P130" i="16"/>
  <c r="BI129" i="16"/>
  <c r="BH129" i="16"/>
  <c r="BG129" i="16"/>
  <c r="BE129" i="16"/>
  <c r="T129" i="16"/>
  <c r="R129" i="16"/>
  <c r="P129" i="16"/>
  <c r="BI128" i="16"/>
  <c r="BH128" i="16"/>
  <c r="BG128" i="16"/>
  <c r="BE128" i="16"/>
  <c r="T128" i="16"/>
  <c r="R128" i="16"/>
  <c r="P128" i="16"/>
  <c r="J122" i="16"/>
  <c r="J121" i="16"/>
  <c r="F121" i="16"/>
  <c r="F119" i="16"/>
  <c r="E117" i="16"/>
  <c r="J92" i="16"/>
  <c r="J91" i="16"/>
  <c r="F91" i="16"/>
  <c r="F89" i="16"/>
  <c r="E87" i="16"/>
  <c r="J18" i="16"/>
  <c r="E18" i="16"/>
  <c r="F122" i="16"/>
  <c r="J17" i="16"/>
  <c r="J12" i="16"/>
  <c r="J119" i="16" s="1"/>
  <c r="E7" i="16"/>
  <c r="E115" i="16"/>
  <c r="J37" i="15"/>
  <c r="J36" i="15"/>
  <c r="AY112" i="1"/>
  <c r="J35" i="15"/>
  <c r="AX112" i="1"/>
  <c r="BI235" i="15"/>
  <c r="BH235" i="15"/>
  <c r="BG235" i="15"/>
  <c r="BE235" i="15"/>
  <c r="T235" i="15"/>
  <c r="R235" i="15"/>
  <c r="P235" i="15"/>
  <c r="BI234" i="15"/>
  <c r="BH234" i="15"/>
  <c r="BG234" i="15"/>
  <c r="BE234" i="15"/>
  <c r="T234" i="15"/>
  <c r="R234" i="15"/>
  <c r="P234" i="15"/>
  <c r="BI233" i="15"/>
  <c r="BH233" i="15"/>
  <c r="BG233" i="15"/>
  <c r="BE233" i="15"/>
  <c r="T233" i="15"/>
  <c r="R233" i="15"/>
  <c r="P233" i="15"/>
  <c r="BI230" i="15"/>
  <c r="BH230" i="15"/>
  <c r="BG230" i="15"/>
  <c r="BE230" i="15"/>
  <c r="T230" i="15"/>
  <c r="T229" i="15" s="1"/>
  <c r="R230" i="15"/>
  <c r="R229" i="15" s="1"/>
  <c r="P230" i="15"/>
  <c r="P229" i="15"/>
  <c r="BI228" i="15"/>
  <c r="BH228" i="15"/>
  <c r="BG228" i="15"/>
  <c r="BE228" i="15"/>
  <c r="T228" i="15"/>
  <c r="T227" i="15"/>
  <c r="R228" i="15"/>
  <c r="R227" i="15" s="1"/>
  <c r="P228" i="15"/>
  <c r="P227" i="15" s="1"/>
  <c r="BI226" i="15"/>
  <c r="BH226" i="15"/>
  <c r="BG226" i="15"/>
  <c r="BE226" i="15"/>
  <c r="T226" i="15"/>
  <c r="R226" i="15"/>
  <c r="P226" i="15"/>
  <c r="BI224" i="15"/>
  <c r="BH224" i="15"/>
  <c r="BG224" i="15"/>
  <c r="BE224" i="15"/>
  <c r="T224" i="15"/>
  <c r="R224" i="15"/>
  <c r="P224" i="15"/>
  <c r="BI223" i="15"/>
  <c r="BH223" i="15"/>
  <c r="BG223" i="15"/>
  <c r="BE223" i="15"/>
  <c r="T223" i="15"/>
  <c r="R223" i="15"/>
  <c r="P223" i="15"/>
  <c r="BI222" i="15"/>
  <c r="BH222" i="15"/>
  <c r="BG222" i="15"/>
  <c r="BE222" i="15"/>
  <c r="T222" i="15"/>
  <c r="R222" i="15"/>
  <c r="P222" i="15"/>
  <c r="BI221" i="15"/>
  <c r="BH221" i="15"/>
  <c r="BG221" i="15"/>
  <c r="BE221" i="15"/>
  <c r="T221" i="15"/>
  <c r="R221" i="15"/>
  <c r="P221" i="15"/>
  <c r="BI220" i="15"/>
  <c r="BH220" i="15"/>
  <c r="BG220" i="15"/>
  <c r="BE220" i="15"/>
  <c r="T220" i="15"/>
  <c r="R220" i="15"/>
  <c r="P220" i="15"/>
  <c r="BI218" i="15"/>
  <c r="BH218" i="15"/>
  <c r="BG218" i="15"/>
  <c r="BE218" i="15"/>
  <c r="T218" i="15"/>
  <c r="R218" i="15"/>
  <c r="P218" i="15"/>
  <c r="BI217" i="15"/>
  <c r="BH217" i="15"/>
  <c r="BG217" i="15"/>
  <c r="BE217" i="15"/>
  <c r="T217" i="15"/>
  <c r="R217" i="15"/>
  <c r="P217" i="15"/>
  <c r="BI215" i="15"/>
  <c r="BH215" i="15"/>
  <c r="BG215" i="15"/>
  <c r="BE215" i="15"/>
  <c r="T215" i="15"/>
  <c r="R215" i="15"/>
  <c r="P215" i="15"/>
  <c r="BI213" i="15"/>
  <c r="BH213" i="15"/>
  <c r="BG213" i="15"/>
  <c r="BE213" i="15"/>
  <c r="T213" i="15"/>
  <c r="R213" i="15"/>
  <c r="P213" i="15"/>
  <c r="BI211" i="15"/>
  <c r="BH211" i="15"/>
  <c r="BG211" i="15"/>
  <c r="BE211" i="15"/>
  <c r="T211" i="15"/>
  <c r="R211" i="15"/>
  <c r="P211" i="15"/>
  <c r="BI209" i="15"/>
  <c r="BH209" i="15"/>
  <c r="BG209" i="15"/>
  <c r="BE209" i="15"/>
  <c r="T209" i="15"/>
  <c r="R209" i="15"/>
  <c r="P209" i="15"/>
  <c r="BI207" i="15"/>
  <c r="BH207" i="15"/>
  <c r="BG207" i="15"/>
  <c r="BE207" i="15"/>
  <c r="T207" i="15"/>
  <c r="R207" i="15"/>
  <c r="P207" i="15"/>
  <c r="BI206" i="15"/>
  <c r="BH206" i="15"/>
  <c r="BG206" i="15"/>
  <c r="BE206" i="15"/>
  <c r="T206" i="15"/>
  <c r="R206" i="15"/>
  <c r="P206" i="15"/>
  <c r="BI205" i="15"/>
  <c r="BH205" i="15"/>
  <c r="BG205" i="15"/>
  <c r="BE205" i="15"/>
  <c r="T205" i="15"/>
  <c r="R205" i="15"/>
  <c r="P205" i="15"/>
  <c r="BI204" i="15"/>
  <c r="BH204" i="15"/>
  <c r="BG204" i="15"/>
  <c r="BE204" i="15"/>
  <c r="T204" i="15"/>
  <c r="R204" i="15"/>
  <c r="P204" i="15"/>
  <c r="BI203" i="15"/>
  <c r="BH203" i="15"/>
  <c r="BG203" i="15"/>
  <c r="BE203" i="15"/>
  <c r="T203" i="15"/>
  <c r="R203" i="15"/>
  <c r="P203" i="15"/>
  <c r="BI202" i="15"/>
  <c r="BH202" i="15"/>
  <c r="BG202" i="15"/>
  <c r="BE202" i="15"/>
  <c r="T202" i="15"/>
  <c r="R202" i="15"/>
  <c r="P202" i="15"/>
  <c r="BI201" i="15"/>
  <c r="BH201" i="15"/>
  <c r="BG201" i="15"/>
  <c r="BE201" i="15"/>
  <c r="T201" i="15"/>
  <c r="R201" i="15"/>
  <c r="P201" i="15"/>
  <c r="BI200" i="15"/>
  <c r="BH200" i="15"/>
  <c r="BG200" i="15"/>
  <c r="BE200" i="15"/>
  <c r="T200" i="15"/>
  <c r="R200" i="15"/>
  <c r="P200" i="15"/>
  <c r="BI199" i="15"/>
  <c r="BH199" i="15"/>
  <c r="BG199" i="15"/>
  <c r="BE199" i="15"/>
  <c r="T199" i="15"/>
  <c r="R199" i="15"/>
  <c r="P199" i="15"/>
  <c r="BI198" i="15"/>
  <c r="BH198" i="15"/>
  <c r="BG198" i="15"/>
  <c r="BE198" i="15"/>
  <c r="T198" i="15"/>
  <c r="R198" i="15"/>
  <c r="P198" i="15"/>
  <c r="BI197" i="15"/>
  <c r="BH197" i="15"/>
  <c r="BG197" i="15"/>
  <c r="BE197" i="15"/>
  <c r="T197" i="15"/>
  <c r="R197" i="15"/>
  <c r="P197" i="15"/>
  <c r="BI196" i="15"/>
  <c r="BH196" i="15"/>
  <c r="BG196" i="15"/>
  <c r="BE196" i="15"/>
  <c r="T196" i="15"/>
  <c r="R196" i="15"/>
  <c r="P196" i="15"/>
  <c r="BI195" i="15"/>
  <c r="BH195" i="15"/>
  <c r="BG195" i="15"/>
  <c r="BE195" i="15"/>
  <c r="T195" i="15"/>
  <c r="R195" i="15"/>
  <c r="P195" i="15"/>
  <c r="BI194" i="15"/>
  <c r="BH194" i="15"/>
  <c r="BG194" i="15"/>
  <c r="BE194" i="15"/>
  <c r="T194" i="15"/>
  <c r="R194" i="15"/>
  <c r="P194" i="15"/>
  <c r="BI193" i="15"/>
  <c r="BH193" i="15"/>
  <c r="BG193" i="15"/>
  <c r="BE193" i="15"/>
  <c r="T193" i="15"/>
  <c r="R193" i="15"/>
  <c r="P193" i="15"/>
  <c r="BI192" i="15"/>
  <c r="BH192" i="15"/>
  <c r="BG192" i="15"/>
  <c r="BE192" i="15"/>
  <c r="T192" i="15"/>
  <c r="R192" i="15"/>
  <c r="P192" i="15"/>
  <c r="BI191" i="15"/>
  <c r="BH191" i="15"/>
  <c r="BG191" i="15"/>
  <c r="BE191" i="15"/>
  <c r="T191" i="15"/>
  <c r="R191" i="15"/>
  <c r="P191" i="15"/>
  <c r="BI190" i="15"/>
  <c r="BH190" i="15"/>
  <c r="BG190" i="15"/>
  <c r="BE190" i="15"/>
  <c r="T190" i="15"/>
  <c r="R190" i="15"/>
  <c r="P190" i="15"/>
  <c r="BI188" i="15"/>
  <c r="BH188" i="15"/>
  <c r="BG188" i="15"/>
  <c r="BE188" i="15"/>
  <c r="T188" i="15"/>
  <c r="R188" i="15"/>
  <c r="P188" i="15"/>
  <c r="BI187" i="15"/>
  <c r="BH187" i="15"/>
  <c r="BG187" i="15"/>
  <c r="BE187" i="15"/>
  <c r="T187" i="15"/>
  <c r="R187" i="15"/>
  <c r="P187" i="15"/>
  <c r="BI185" i="15"/>
  <c r="BH185" i="15"/>
  <c r="BG185" i="15"/>
  <c r="BE185" i="15"/>
  <c r="T185" i="15"/>
  <c r="R185" i="15"/>
  <c r="P185" i="15"/>
  <c r="BI184" i="15"/>
  <c r="BH184" i="15"/>
  <c r="BG184" i="15"/>
  <c r="BE184" i="15"/>
  <c r="T184" i="15"/>
  <c r="R184" i="15"/>
  <c r="P184" i="15"/>
  <c r="BI183" i="15"/>
  <c r="BH183" i="15"/>
  <c r="BG183" i="15"/>
  <c r="BE183" i="15"/>
  <c r="T183" i="15"/>
  <c r="R183" i="15"/>
  <c r="P183" i="15"/>
  <c r="BI182" i="15"/>
  <c r="BH182" i="15"/>
  <c r="BG182" i="15"/>
  <c r="BE182" i="15"/>
  <c r="T182" i="15"/>
  <c r="R182" i="15"/>
  <c r="P182" i="15"/>
  <c r="BI181" i="15"/>
  <c r="BH181" i="15"/>
  <c r="BG181" i="15"/>
  <c r="BE181" i="15"/>
  <c r="T181" i="15"/>
  <c r="R181" i="15"/>
  <c r="P181" i="15"/>
  <c r="BI179" i="15"/>
  <c r="BH179" i="15"/>
  <c r="BG179" i="15"/>
  <c r="BE179" i="15"/>
  <c r="T179" i="15"/>
  <c r="R179" i="15"/>
  <c r="P179" i="15"/>
  <c r="BI178" i="15"/>
  <c r="BH178" i="15"/>
  <c r="BG178" i="15"/>
  <c r="BE178" i="15"/>
  <c r="T178" i="15"/>
  <c r="R178" i="15"/>
  <c r="P178" i="15"/>
  <c r="BI177" i="15"/>
  <c r="BH177" i="15"/>
  <c r="BG177" i="15"/>
  <c r="BE177" i="15"/>
  <c r="T177" i="15"/>
  <c r="R177" i="15"/>
  <c r="P177" i="15"/>
  <c r="BI176" i="15"/>
  <c r="BH176" i="15"/>
  <c r="BG176" i="15"/>
  <c r="BE176" i="15"/>
  <c r="T176" i="15"/>
  <c r="R176" i="15"/>
  <c r="P176" i="15"/>
  <c r="BI175" i="15"/>
  <c r="BH175" i="15"/>
  <c r="BG175" i="15"/>
  <c r="BE175" i="15"/>
  <c r="T175" i="15"/>
  <c r="R175" i="15"/>
  <c r="P175" i="15"/>
  <c r="BI174" i="15"/>
  <c r="BH174" i="15"/>
  <c r="BG174" i="15"/>
  <c r="BE174" i="15"/>
  <c r="T174" i="15"/>
  <c r="R174" i="15"/>
  <c r="P174" i="15"/>
  <c r="BI173" i="15"/>
  <c r="BH173" i="15"/>
  <c r="BG173" i="15"/>
  <c r="BE173" i="15"/>
  <c r="T173" i="15"/>
  <c r="R173" i="15"/>
  <c r="P173" i="15"/>
  <c r="BI172" i="15"/>
  <c r="BH172" i="15"/>
  <c r="BG172" i="15"/>
  <c r="BE172" i="15"/>
  <c r="T172" i="15"/>
  <c r="R172" i="15"/>
  <c r="P172" i="15"/>
  <c r="BI171" i="15"/>
  <c r="BH171" i="15"/>
  <c r="BG171" i="15"/>
  <c r="BE171" i="15"/>
  <c r="T171" i="15"/>
  <c r="R171" i="15"/>
  <c r="P171" i="15"/>
  <c r="BI170" i="15"/>
  <c r="BH170" i="15"/>
  <c r="BG170" i="15"/>
  <c r="BE170" i="15"/>
  <c r="T170" i="15"/>
  <c r="R170" i="15"/>
  <c r="P170" i="15"/>
  <c r="BI169" i="15"/>
  <c r="BH169" i="15"/>
  <c r="BG169" i="15"/>
  <c r="BE169" i="15"/>
  <c r="T169" i="15"/>
  <c r="R169" i="15"/>
  <c r="P169" i="15"/>
  <c r="BI168" i="15"/>
  <c r="BH168" i="15"/>
  <c r="BG168" i="15"/>
  <c r="BE168" i="15"/>
  <c r="T168" i="15"/>
  <c r="R168" i="15"/>
  <c r="P168" i="15"/>
  <c r="BI167" i="15"/>
  <c r="BH167" i="15"/>
  <c r="BG167" i="15"/>
  <c r="BE167" i="15"/>
  <c r="T167" i="15"/>
  <c r="R167" i="15"/>
  <c r="P167" i="15"/>
  <c r="BI166" i="15"/>
  <c r="BH166" i="15"/>
  <c r="BG166" i="15"/>
  <c r="BE166" i="15"/>
  <c r="T166" i="15"/>
  <c r="R166" i="15"/>
  <c r="P166" i="15"/>
  <c r="BI165" i="15"/>
  <c r="BH165" i="15"/>
  <c r="BG165" i="15"/>
  <c r="BE165" i="15"/>
  <c r="T165" i="15"/>
  <c r="R165" i="15"/>
  <c r="P165" i="15"/>
  <c r="BI164" i="15"/>
  <c r="BH164" i="15"/>
  <c r="BG164" i="15"/>
  <c r="BE164" i="15"/>
  <c r="T164" i="15"/>
  <c r="R164" i="15"/>
  <c r="P164" i="15"/>
  <c r="BI163" i="15"/>
  <c r="BH163" i="15"/>
  <c r="BG163" i="15"/>
  <c r="BE163" i="15"/>
  <c r="T163" i="15"/>
  <c r="R163" i="15"/>
  <c r="P163" i="15"/>
  <c r="BI162" i="15"/>
  <c r="BH162" i="15"/>
  <c r="BG162" i="15"/>
  <c r="BE162" i="15"/>
  <c r="T162" i="15"/>
  <c r="R162" i="15"/>
  <c r="P162" i="15"/>
  <c r="BI161" i="15"/>
  <c r="BH161" i="15"/>
  <c r="BG161" i="15"/>
  <c r="BE161" i="15"/>
  <c r="T161" i="15"/>
  <c r="R161" i="15"/>
  <c r="P161" i="15"/>
  <c r="BI160" i="15"/>
  <c r="BH160" i="15"/>
  <c r="BG160" i="15"/>
  <c r="BE160" i="15"/>
  <c r="T160" i="15"/>
  <c r="R160" i="15"/>
  <c r="P160" i="15"/>
  <c r="BI159" i="15"/>
  <c r="BH159" i="15"/>
  <c r="BG159" i="15"/>
  <c r="BE159" i="15"/>
  <c r="T159" i="15"/>
  <c r="R159" i="15"/>
  <c r="P159" i="15"/>
  <c r="BI158" i="15"/>
  <c r="BH158" i="15"/>
  <c r="BG158" i="15"/>
  <c r="BE158" i="15"/>
  <c r="T158" i="15"/>
  <c r="R158" i="15"/>
  <c r="P158" i="15"/>
  <c r="BI157" i="15"/>
  <c r="BH157" i="15"/>
  <c r="BG157" i="15"/>
  <c r="BE157" i="15"/>
  <c r="T157" i="15"/>
  <c r="R157" i="15"/>
  <c r="P157" i="15"/>
  <c r="BI156" i="15"/>
  <c r="BH156" i="15"/>
  <c r="BG156" i="15"/>
  <c r="BE156" i="15"/>
  <c r="T156" i="15"/>
  <c r="R156" i="15"/>
  <c r="P156" i="15"/>
  <c r="BI155" i="15"/>
  <c r="BH155" i="15"/>
  <c r="BG155" i="15"/>
  <c r="BE155" i="15"/>
  <c r="T155" i="15"/>
  <c r="R155" i="15"/>
  <c r="P155" i="15"/>
  <c r="BI154" i="15"/>
  <c r="BH154" i="15"/>
  <c r="BG154" i="15"/>
  <c r="BE154" i="15"/>
  <c r="T154" i="15"/>
  <c r="R154" i="15"/>
  <c r="P154" i="15"/>
  <c r="BI153" i="15"/>
  <c r="BH153" i="15"/>
  <c r="BG153" i="15"/>
  <c r="BE153" i="15"/>
  <c r="T153" i="15"/>
  <c r="R153" i="15"/>
  <c r="P153" i="15"/>
  <c r="BI151" i="15"/>
  <c r="BH151" i="15"/>
  <c r="BG151" i="15"/>
  <c r="BE151" i="15"/>
  <c r="T151" i="15"/>
  <c r="R151" i="15"/>
  <c r="P151" i="15"/>
  <c r="BI150" i="15"/>
  <c r="BH150" i="15"/>
  <c r="BG150" i="15"/>
  <c r="BE150" i="15"/>
  <c r="T150" i="15"/>
  <c r="R150" i="15"/>
  <c r="P150" i="15"/>
  <c r="BI149" i="15"/>
  <c r="BH149" i="15"/>
  <c r="BG149" i="15"/>
  <c r="BE149" i="15"/>
  <c r="T149" i="15"/>
  <c r="R149" i="15"/>
  <c r="P149" i="15"/>
  <c r="BI148" i="15"/>
  <c r="BH148" i="15"/>
  <c r="BG148" i="15"/>
  <c r="BE148" i="15"/>
  <c r="T148" i="15"/>
  <c r="R148" i="15"/>
  <c r="P148" i="15"/>
  <c r="BI146" i="15"/>
  <c r="BH146" i="15"/>
  <c r="BG146" i="15"/>
  <c r="BE146" i="15"/>
  <c r="T146" i="15"/>
  <c r="R146" i="15"/>
  <c r="P146" i="15"/>
  <c r="BI145" i="15"/>
  <c r="BH145" i="15"/>
  <c r="BG145" i="15"/>
  <c r="BE145" i="15"/>
  <c r="T145" i="15"/>
  <c r="R145" i="15"/>
  <c r="P145" i="15"/>
  <c r="BI143" i="15"/>
  <c r="BH143" i="15"/>
  <c r="BG143" i="15"/>
  <c r="BE143" i="15"/>
  <c r="T143" i="15"/>
  <c r="R143" i="15"/>
  <c r="P143" i="15"/>
  <c r="BI142" i="15"/>
  <c r="BH142" i="15"/>
  <c r="BG142" i="15"/>
  <c r="BE142" i="15"/>
  <c r="T142" i="15"/>
  <c r="R142" i="15"/>
  <c r="P142" i="15"/>
  <c r="BI141" i="15"/>
  <c r="BH141" i="15"/>
  <c r="BG141" i="15"/>
  <c r="BE141" i="15"/>
  <c r="T141" i="15"/>
  <c r="R141" i="15"/>
  <c r="P141" i="15"/>
  <c r="BI140" i="15"/>
  <c r="BH140" i="15"/>
  <c r="BG140" i="15"/>
  <c r="BE140" i="15"/>
  <c r="T140" i="15"/>
  <c r="R140" i="15"/>
  <c r="P140" i="15"/>
  <c r="BI139" i="15"/>
  <c r="BH139" i="15"/>
  <c r="BG139" i="15"/>
  <c r="BE139" i="15"/>
  <c r="T139" i="15"/>
  <c r="R139" i="15"/>
  <c r="P139" i="15"/>
  <c r="BI138" i="15"/>
  <c r="BH138" i="15"/>
  <c r="BG138" i="15"/>
  <c r="BE138" i="15"/>
  <c r="T138" i="15"/>
  <c r="R138" i="15"/>
  <c r="P138" i="15"/>
  <c r="BI137" i="15"/>
  <c r="BH137" i="15"/>
  <c r="BG137" i="15"/>
  <c r="BE137" i="15"/>
  <c r="T137" i="15"/>
  <c r="R137" i="15"/>
  <c r="P137" i="15"/>
  <c r="BI136" i="15"/>
  <c r="BH136" i="15"/>
  <c r="BG136" i="15"/>
  <c r="BE136" i="15"/>
  <c r="T136" i="15"/>
  <c r="R136" i="15"/>
  <c r="P136" i="15"/>
  <c r="BI135" i="15"/>
  <c r="BH135" i="15"/>
  <c r="BG135" i="15"/>
  <c r="BE135" i="15"/>
  <c r="T135" i="15"/>
  <c r="R135" i="15"/>
  <c r="P135" i="15"/>
  <c r="BI134" i="15"/>
  <c r="BH134" i="15"/>
  <c r="BG134" i="15"/>
  <c r="BE134" i="15"/>
  <c r="T134" i="15"/>
  <c r="R134" i="15"/>
  <c r="P134" i="15"/>
  <c r="BI133" i="15"/>
  <c r="BH133" i="15"/>
  <c r="BG133" i="15"/>
  <c r="BE133" i="15"/>
  <c r="T133" i="15"/>
  <c r="R133" i="15"/>
  <c r="P133" i="15"/>
  <c r="BI132" i="15"/>
  <c r="BH132" i="15"/>
  <c r="BG132" i="15"/>
  <c r="BE132" i="15"/>
  <c r="T132" i="15"/>
  <c r="R132" i="15"/>
  <c r="P132" i="15"/>
  <c r="BI131" i="15"/>
  <c r="BH131" i="15"/>
  <c r="BG131" i="15"/>
  <c r="BE131" i="15"/>
  <c r="T131" i="15"/>
  <c r="R131" i="15"/>
  <c r="P131" i="15"/>
  <c r="BI130" i="15"/>
  <c r="BH130" i="15"/>
  <c r="BG130" i="15"/>
  <c r="BE130" i="15"/>
  <c r="T130" i="15"/>
  <c r="R130" i="15"/>
  <c r="P130" i="15"/>
  <c r="BI129" i="15"/>
  <c r="BH129" i="15"/>
  <c r="BG129" i="15"/>
  <c r="BE129" i="15"/>
  <c r="T129" i="15"/>
  <c r="R129" i="15"/>
  <c r="P129" i="15"/>
  <c r="BI128" i="15"/>
  <c r="BH128" i="15"/>
  <c r="BG128" i="15"/>
  <c r="BE128" i="15"/>
  <c r="T128" i="15"/>
  <c r="R128" i="15"/>
  <c r="P128" i="15"/>
  <c r="BI127" i="15"/>
  <c r="BH127" i="15"/>
  <c r="BG127" i="15"/>
  <c r="BE127" i="15"/>
  <c r="T127" i="15"/>
  <c r="R127" i="15"/>
  <c r="P127" i="15"/>
  <c r="J121" i="15"/>
  <c r="J120" i="15"/>
  <c r="F120" i="15"/>
  <c r="F118" i="15"/>
  <c r="E116" i="15"/>
  <c r="J92" i="15"/>
  <c r="J91" i="15"/>
  <c r="F91" i="15"/>
  <c r="F89" i="15"/>
  <c r="E87" i="15"/>
  <c r="J18" i="15"/>
  <c r="E18" i="15"/>
  <c r="F121" i="15" s="1"/>
  <c r="J17" i="15"/>
  <c r="J12" i="15"/>
  <c r="J89" i="15"/>
  <c r="E7" i="15"/>
  <c r="E85" i="15" s="1"/>
  <c r="J37" i="14"/>
  <c r="J36" i="14"/>
  <c r="AY111" i="1" s="1"/>
  <c r="J35" i="14"/>
  <c r="AX111" i="1"/>
  <c r="BI195" i="14"/>
  <c r="BH195" i="14"/>
  <c r="BG195" i="14"/>
  <c r="BE195" i="14"/>
  <c r="T195" i="14"/>
  <c r="R195" i="14"/>
  <c r="P195" i="14"/>
  <c r="BI194" i="14"/>
  <c r="BH194" i="14"/>
  <c r="BG194" i="14"/>
  <c r="BE194" i="14"/>
  <c r="T194" i="14"/>
  <c r="R194" i="14"/>
  <c r="P194" i="14"/>
  <c r="BI192" i="14"/>
  <c r="BH192" i="14"/>
  <c r="BG192" i="14"/>
  <c r="BE192" i="14"/>
  <c r="T192" i="14"/>
  <c r="R192" i="14"/>
  <c r="P192" i="14"/>
  <c r="BI191" i="14"/>
  <c r="BH191" i="14"/>
  <c r="BG191" i="14"/>
  <c r="BE191" i="14"/>
  <c r="T191" i="14"/>
  <c r="R191" i="14"/>
  <c r="P191" i="14"/>
  <c r="BI189" i="14"/>
  <c r="BH189" i="14"/>
  <c r="BG189" i="14"/>
  <c r="BE189" i="14"/>
  <c r="T189" i="14"/>
  <c r="T188" i="14" s="1"/>
  <c r="R189" i="14"/>
  <c r="R188" i="14"/>
  <c r="P189" i="14"/>
  <c r="P188" i="14" s="1"/>
  <c r="BI186" i="14"/>
  <c r="BH186" i="14"/>
  <c r="BG186" i="14"/>
  <c r="BE186" i="14"/>
  <c r="T186" i="14"/>
  <c r="T185" i="14" s="1"/>
  <c r="R186" i="14"/>
  <c r="R185" i="14" s="1"/>
  <c r="P186" i="14"/>
  <c r="P185" i="14"/>
  <c r="BI184" i="14"/>
  <c r="BH184" i="14"/>
  <c r="BG184" i="14"/>
  <c r="BE184" i="14"/>
  <c r="T184" i="14"/>
  <c r="R184" i="14"/>
  <c r="P184" i="14"/>
  <c r="BI182" i="14"/>
  <c r="BH182" i="14"/>
  <c r="BG182" i="14"/>
  <c r="BE182" i="14"/>
  <c r="T182" i="14"/>
  <c r="R182" i="14"/>
  <c r="P182" i="14"/>
  <c r="BI180" i="14"/>
  <c r="BH180" i="14"/>
  <c r="BG180" i="14"/>
  <c r="BE180" i="14"/>
  <c r="T180" i="14"/>
  <c r="R180" i="14"/>
  <c r="P180" i="14"/>
  <c r="BI179" i="14"/>
  <c r="BH179" i="14"/>
  <c r="BG179" i="14"/>
  <c r="BE179" i="14"/>
  <c r="T179" i="14"/>
  <c r="R179" i="14"/>
  <c r="P179" i="14"/>
  <c r="BI178" i="14"/>
  <c r="BH178" i="14"/>
  <c r="BG178" i="14"/>
  <c r="BE178" i="14"/>
  <c r="T178" i="14"/>
  <c r="R178" i="14"/>
  <c r="P178" i="14"/>
  <c r="BI177" i="14"/>
  <c r="BH177" i="14"/>
  <c r="BG177" i="14"/>
  <c r="BE177" i="14"/>
  <c r="T177" i="14"/>
  <c r="R177" i="14"/>
  <c r="P177" i="14"/>
  <c r="BI176" i="14"/>
  <c r="BH176" i="14"/>
  <c r="BG176" i="14"/>
  <c r="BE176" i="14"/>
  <c r="T176" i="14"/>
  <c r="R176" i="14"/>
  <c r="P176" i="14"/>
  <c r="BI175" i="14"/>
  <c r="BH175" i="14"/>
  <c r="BG175" i="14"/>
  <c r="BE175" i="14"/>
  <c r="T175" i="14"/>
  <c r="R175" i="14"/>
  <c r="P175" i="14"/>
  <c r="BI174" i="14"/>
  <c r="BH174" i="14"/>
  <c r="BG174" i="14"/>
  <c r="BE174" i="14"/>
  <c r="T174" i="14"/>
  <c r="R174" i="14"/>
  <c r="P174" i="14"/>
  <c r="BI173" i="14"/>
  <c r="BH173" i="14"/>
  <c r="BG173" i="14"/>
  <c r="BE173" i="14"/>
  <c r="T173" i="14"/>
  <c r="R173" i="14"/>
  <c r="P173" i="14"/>
  <c r="BI172" i="14"/>
  <c r="BH172" i="14"/>
  <c r="BG172" i="14"/>
  <c r="BE172" i="14"/>
  <c r="T172" i="14"/>
  <c r="R172" i="14"/>
  <c r="P172" i="14"/>
  <c r="BI171" i="14"/>
  <c r="BH171" i="14"/>
  <c r="BG171" i="14"/>
  <c r="BE171" i="14"/>
  <c r="T171" i="14"/>
  <c r="R171" i="14"/>
  <c r="P171" i="14"/>
  <c r="BI170" i="14"/>
  <c r="BH170" i="14"/>
  <c r="BG170" i="14"/>
  <c r="BE170" i="14"/>
  <c r="T170" i="14"/>
  <c r="R170" i="14"/>
  <c r="P170" i="14"/>
  <c r="BI169" i="14"/>
  <c r="BH169" i="14"/>
  <c r="BG169" i="14"/>
  <c r="BE169" i="14"/>
  <c r="T169" i="14"/>
  <c r="R169" i="14"/>
  <c r="P169" i="14"/>
  <c r="BI168" i="14"/>
  <c r="BH168" i="14"/>
  <c r="BG168" i="14"/>
  <c r="BE168" i="14"/>
  <c r="T168" i="14"/>
  <c r="R168" i="14"/>
  <c r="P168" i="14"/>
  <c r="BI167" i="14"/>
  <c r="BH167" i="14"/>
  <c r="BG167" i="14"/>
  <c r="BE167" i="14"/>
  <c r="T167" i="14"/>
  <c r="R167" i="14"/>
  <c r="P167" i="14"/>
  <c r="BI166" i="14"/>
  <c r="BH166" i="14"/>
  <c r="BG166" i="14"/>
  <c r="BE166" i="14"/>
  <c r="T166" i="14"/>
  <c r="R166" i="14"/>
  <c r="P166" i="14"/>
  <c r="BI165" i="14"/>
  <c r="BH165" i="14"/>
  <c r="BG165" i="14"/>
  <c r="BE165" i="14"/>
  <c r="T165" i="14"/>
  <c r="R165" i="14"/>
  <c r="P165" i="14"/>
  <c r="BI163" i="14"/>
  <c r="BH163" i="14"/>
  <c r="BG163" i="14"/>
  <c r="BE163" i="14"/>
  <c r="T163" i="14"/>
  <c r="R163" i="14"/>
  <c r="P163" i="14"/>
  <c r="BI162" i="14"/>
  <c r="BH162" i="14"/>
  <c r="BG162" i="14"/>
  <c r="BE162" i="14"/>
  <c r="T162" i="14"/>
  <c r="R162" i="14"/>
  <c r="P162" i="14"/>
  <c r="BI161" i="14"/>
  <c r="BH161" i="14"/>
  <c r="BG161" i="14"/>
  <c r="BE161" i="14"/>
  <c r="T161" i="14"/>
  <c r="R161" i="14"/>
  <c r="P161" i="14"/>
  <c r="BI158" i="14"/>
  <c r="BH158" i="14"/>
  <c r="BG158" i="14"/>
  <c r="BE158" i="14"/>
  <c r="T158" i="14"/>
  <c r="R158" i="14"/>
  <c r="P158" i="14"/>
  <c r="BI156" i="14"/>
  <c r="BH156" i="14"/>
  <c r="BG156" i="14"/>
  <c r="BE156" i="14"/>
  <c r="T156" i="14"/>
  <c r="R156" i="14"/>
  <c r="P156" i="14"/>
  <c r="BI155" i="14"/>
  <c r="BH155" i="14"/>
  <c r="BG155" i="14"/>
  <c r="BE155" i="14"/>
  <c r="T155" i="14"/>
  <c r="R155" i="14"/>
  <c r="P155" i="14"/>
  <c r="BI154" i="14"/>
  <c r="BH154" i="14"/>
  <c r="BG154" i="14"/>
  <c r="BE154" i="14"/>
  <c r="T154" i="14"/>
  <c r="R154" i="14"/>
  <c r="P154" i="14"/>
  <c r="BI153" i="14"/>
  <c r="BH153" i="14"/>
  <c r="BG153" i="14"/>
  <c r="BE153" i="14"/>
  <c r="T153" i="14"/>
  <c r="R153" i="14"/>
  <c r="P153" i="14"/>
  <c r="BI152" i="14"/>
  <c r="BH152" i="14"/>
  <c r="BG152" i="14"/>
  <c r="BE152" i="14"/>
  <c r="T152" i="14"/>
  <c r="R152" i="14"/>
  <c r="P152" i="14"/>
  <c r="BI151" i="14"/>
  <c r="BH151" i="14"/>
  <c r="BG151" i="14"/>
  <c r="BE151" i="14"/>
  <c r="T151" i="14"/>
  <c r="R151" i="14"/>
  <c r="P151" i="14"/>
  <c r="BI149" i="14"/>
  <c r="BH149" i="14"/>
  <c r="BG149" i="14"/>
  <c r="BE149" i="14"/>
  <c r="T149" i="14"/>
  <c r="R149" i="14"/>
  <c r="P149" i="14"/>
  <c r="BI148" i="14"/>
  <c r="BH148" i="14"/>
  <c r="BG148" i="14"/>
  <c r="BE148" i="14"/>
  <c r="T148" i="14"/>
  <c r="R148" i="14"/>
  <c r="P148" i="14"/>
  <c r="BI146" i="14"/>
  <c r="BH146" i="14"/>
  <c r="BG146" i="14"/>
  <c r="BE146" i="14"/>
  <c r="T146" i="14"/>
  <c r="R146" i="14"/>
  <c r="P146" i="14"/>
  <c r="BI145" i="14"/>
  <c r="BH145" i="14"/>
  <c r="BG145" i="14"/>
  <c r="BE145" i="14"/>
  <c r="T145" i="14"/>
  <c r="R145" i="14"/>
  <c r="P145" i="14"/>
  <c r="BI144" i="14"/>
  <c r="BH144" i="14"/>
  <c r="BG144" i="14"/>
  <c r="BE144" i="14"/>
  <c r="T144" i="14"/>
  <c r="R144" i="14"/>
  <c r="P144" i="14"/>
  <c r="BI143" i="14"/>
  <c r="BH143" i="14"/>
  <c r="BG143" i="14"/>
  <c r="BE143" i="14"/>
  <c r="T143" i="14"/>
  <c r="R143" i="14"/>
  <c r="P143" i="14"/>
  <c r="BI142" i="14"/>
  <c r="BH142" i="14"/>
  <c r="BG142" i="14"/>
  <c r="BE142" i="14"/>
  <c r="T142" i="14"/>
  <c r="R142" i="14"/>
  <c r="P142" i="14"/>
  <c r="BI141" i="14"/>
  <c r="BH141" i="14"/>
  <c r="BG141" i="14"/>
  <c r="BE141" i="14"/>
  <c r="T141" i="14"/>
  <c r="R141" i="14"/>
  <c r="P141" i="14"/>
  <c r="BI140" i="14"/>
  <c r="BH140" i="14"/>
  <c r="BG140" i="14"/>
  <c r="BE140" i="14"/>
  <c r="T140" i="14"/>
  <c r="R140" i="14"/>
  <c r="P140" i="14"/>
  <c r="BI139" i="14"/>
  <c r="BH139" i="14"/>
  <c r="BG139" i="14"/>
  <c r="BE139" i="14"/>
  <c r="T139" i="14"/>
  <c r="R139" i="14"/>
  <c r="P139" i="14"/>
  <c r="BI138" i="14"/>
  <c r="BH138" i="14"/>
  <c r="BG138" i="14"/>
  <c r="BE138" i="14"/>
  <c r="T138" i="14"/>
  <c r="R138" i="14"/>
  <c r="P138" i="14"/>
  <c r="BI137" i="14"/>
  <c r="BH137" i="14"/>
  <c r="BG137" i="14"/>
  <c r="BE137" i="14"/>
  <c r="T137" i="14"/>
  <c r="R137" i="14"/>
  <c r="P137" i="14"/>
  <c r="BI136" i="14"/>
  <c r="BH136" i="14"/>
  <c r="BG136" i="14"/>
  <c r="BE136" i="14"/>
  <c r="T136" i="14"/>
  <c r="R136" i="14"/>
  <c r="P136" i="14"/>
  <c r="BI135" i="14"/>
  <c r="BH135" i="14"/>
  <c r="BG135" i="14"/>
  <c r="BE135" i="14"/>
  <c r="T135" i="14"/>
  <c r="R135" i="14"/>
  <c r="P135" i="14"/>
  <c r="BI134" i="14"/>
  <c r="BH134" i="14"/>
  <c r="BG134" i="14"/>
  <c r="BE134" i="14"/>
  <c r="T134" i="14"/>
  <c r="R134" i="14"/>
  <c r="P134" i="14"/>
  <c r="BI133" i="14"/>
  <c r="BH133" i="14"/>
  <c r="BG133" i="14"/>
  <c r="BE133" i="14"/>
  <c r="T133" i="14"/>
  <c r="R133" i="14"/>
  <c r="P133" i="14"/>
  <c r="BI132" i="14"/>
  <c r="BH132" i="14"/>
  <c r="BG132" i="14"/>
  <c r="BE132" i="14"/>
  <c r="T132" i="14"/>
  <c r="R132" i="14"/>
  <c r="P132" i="14"/>
  <c r="BI131" i="14"/>
  <c r="BH131" i="14"/>
  <c r="BG131" i="14"/>
  <c r="BE131" i="14"/>
  <c r="T131" i="14"/>
  <c r="R131" i="14"/>
  <c r="P131" i="14"/>
  <c r="BI130" i="14"/>
  <c r="BH130" i="14"/>
  <c r="BG130" i="14"/>
  <c r="BE130" i="14"/>
  <c r="T130" i="14"/>
  <c r="R130" i="14"/>
  <c r="P130" i="14"/>
  <c r="J124" i="14"/>
  <c r="J123" i="14"/>
  <c r="F123" i="14"/>
  <c r="F121" i="14"/>
  <c r="E119" i="14"/>
  <c r="J92" i="14"/>
  <c r="J91" i="14"/>
  <c r="F91" i="14"/>
  <c r="F89" i="14"/>
  <c r="E87" i="14"/>
  <c r="J18" i="14"/>
  <c r="E18" i="14"/>
  <c r="F124" i="14"/>
  <c r="J17" i="14"/>
  <c r="J12" i="14"/>
  <c r="J121" i="14"/>
  <c r="E7" i="14"/>
  <c r="E117" i="14" s="1"/>
  <c r="J37" i="13"/>
  <c r="J36" i="13"/>
  <c r="AY110" i="1" s="1"/>
  <c r="J35" i="13"/>
  <c r="AX110" i="1" s="1"/>
  <c r="BI252" i="13"/>
  <c r="BH252" i="13"/>
  <c r="BG252" i="13"/>
  <c r="BE252" i="13"/>
  <c r="T252" i="13"/>
  <c r="R252" i="13"/>
  <c r="P252" i="13"/>
  <c r="BI251" i="13"/>
  <c r="BH251" i="13"/>
  <c r="BG251" i="13"/>
  <c r="BE251" i="13"/>
  <c r="T251" i="13"/>
  <c r="R251" i="13"/>
  <c r="P251" i="13"/>
  <c r="BI250" i="13"/>
  <c r="BH250" i="13"/>
  <c r="BG250" i="13"/>
  <c r="BE250" i="13"/>
  <c r="T250" i="13"/>
  <c r="R250" i="13"/>
  <c r="P250" i="13"/>
  <c r="BI248" i="13"/>
  <c r="BH248" i="13"/>
  <c r="BG248" i="13"/>
  <c r="BE248" i="13"/>
  <c r="T248" i="13"/>
  <c r="T247" i="13" s="1"/>
  <c r="R248" i="13"/>
  <c r="R247" i="13"/>
  <c r="P248" i="13"/>
  <c r="P247" i="13" s="1"/>
  <c r="BI245" i="13"/>
  <c r="BH245" i="13"/>
  <c r="BG245" i="13"/>
  <c r="BE245" i="13"/>
  <c r="T245" i="13"/>
  <c r="R245" i="13"/>
  <c r="P245" i="13"/>
  <c r="BI244" i="13"/>
  <c r="BH244" i="13"/>
  <c r="BG244" i="13"/>
  <c r="BE244" i="13"/>
  <c r="T244" i="13"/>
  <c r="R244" i="13"/>
  <c r="P244" i="13"/>
  <c r="BI243" i="13"/>
  <c r="BH243" i="13"/>
  <c r="BG243" i="13"/>
  <c r="BE243" i="13"/>
  <c r="T243" i="13"/>
  <c r="R243" i="13"/>
  <c r="P243" i="13"/>
  <c r="BI240" i="13"/>
  <c r="BH240" i="13"/>
  <c r="BG240" i="13"/>
  <c r="BE240" i="13"/>
  <c r="T240" i="13"/>
  <c r="T239" i="13" s="1"/>
  <c r="R240" i="13"/>
  <c r="R239" i="13" s="1"/>
  <c r="P240" i="13"/>
  <c r="P239" i="13"/>
  <c r="BI238" i="13"/>
  <c r="BH238" i="13"/>
  <c r="BG238" i="13"/>
  <c r="BE238" i="13"/>
  <c r="T238" i="13"/>
  <c r="R238" i="13"/>
  <c r="P238" i="13"/>
  <c r="BI237" i="13"/>
  <c r="BH237" i="13"/>
  <c r="BG237" i="13"/>
  <c r="BE237" i="13"/>
  <c r="T237" i="13"/>
  <c r="R237" i="13"/>
  <c r="P237" i="13"/>
  <c r="BI236" i="13"/>
  <c r="BH236" i="13"/>
  <c r="BG236" i="13"/>
  <c r="BE236" i="13"/>
  <c r="T236" i="13"/>
  <c r="R236" i="13"/>
  <c r="P236" i="13"/>
  <c r="BI234" i="13"/>
  <c r="BH234" i="13"/>
  <c r="BG234" i="13"/>
  <c r="BE234" i="13"/>
  <c r="T234" i="13"/>
  <c r="R234" i="13"/>
  <c r="P234" i="13"/>
  <c r="BI233" i="13"/>
  <c r="BH233" i="13"/>
  <c r="BG233" i="13"/>
  <c r="BE233" i="13"/>
  <c r="T233" i="13"/>
  <c r="R233" i="13"/>
  <c r="P233" i="13"/>
  <c r="BI232" i="13"/>
  <c r="BH232" i="13"/>
  <c r="BG232" i="13"/>
  <c r="BE232" i="13"/>
  <c r="T232" i="13"/>
  <c r="R232" i="13"/>
  <c r="P232" i="13"/>
  <c r="BI231" i="13"/>
  <c r="BH231" i="13"/>
  <c r="BG231" i="13"/>
  <c r="BE231" i="13"/>
  <c r="T231" i="13"/>
  <c r="R231" i="13"/>
  <c r="P231" i="13"/>
  <c r="BI230" i="13"/>
  <c r="BH230" i="13"/>
  <c r="BG230" i="13"/>
  <c r="BE230" i="13"/>
  <c r="T230" i="13"/>
  <c r="R230" i="13"/>
  <c r="P230" i="13"/>
  <c r="BI229" i="13"/>
  <c r="BH229" i="13"/>
  <c r="BG229" i="13"/>
  <c r="BE229" i="13"/>
  <c r="T229" i="13"/>
  <c r="R229" i="13"/>
  <c r="P229" i="13"/>
  <c r="BI228" i="13"/>
  <c r="BH228" i="13"/>
  <c r="BG228" i="13"/>
  <c r="BE228" i="13"/>
  <c r="T228" i="13"/>
  <c r="R228" i="13"/>
  <c r="P228" i="13"/>
  <c r="BI227" i="13"/>
  <c r="BH227" i="13"/>
  <c r="BG227" i="13"/>
  <c r="BE227" i="13"/>
  <c r="T227" i="13"/>
  <c r="R227" i="13"/>
  <c r="P227" i="13"/>
  <c r="BI225" i="13"/>
  <c r="BH225" i="13"/>
  <c r="BG225" i="13"/>
  <c r="BE225" i="13"/>
  <c r="T225" i="13"/>
  <c r="R225" i="13"/>
  <c r="P225" i="13"/>
  <c r="BI224" i="13"/>
  <c r="BH224" i="13"/>
  <c r="BG224" i="13"/>
  <c r="BE224" i="13"/>
  <c r="T224" i="13"/>
  <c r="R224" i="13"/>
  <c r="P224" i="13"/>
  <c r="BI223" i="13"/>
  <c r="BH223" i="13"/>
  <c r="BG223" i="13"/>
  <c r="BE223" i="13"/>
  <c r="T223" i="13"/>
  <c r="R223" i="13"/>
  <c r="P223" i="13"/>
  <c r="BI221" i="13"/>
  <c r="BH221" i="13"/>
  <c r="BG221" i="13"/>
  <c r="BE221" i="13"/>
  <c r="T221" i="13"/>
  <c r="R221" i="13"/>
  <c r="P221" i="13"/>
  <c r="BI219" i="13"/>
  <c r="BH219" i="13"/>
  <c r="BG219" i="13"/>
  <c r="BE219" i="13"/>
  <c r="T219" i="13"/>
  <c r="R219" i="13"/>
  <c r="P219" i="13"/>
  <c r="BI218" i="13"/>
  <c r="BH218" i="13"/>
  <c r="BG218" i="13"/>
  <c r="BE218" i="13"/>
  <c r="T218" i="13"/>
  <c r="R218" i="13"/>
  <c r="P218" i="13"/>
  <c r="BI217" i="13"/>
  <c r="BH217" i="13"/>
  <c r="BG217" i="13"/>
  <c r="BE217" i="13"/>
  <c r="T217" i="13"/>
  <c r="R217" i="13"/>
  <c r="P217" i="13"/>
  <c r="BI216" i="13"/>
  <c r="BH216" i="13"/>
  <c r="BG216" i="13"/>
  <c r="BE216" i="13"/>
  <c r="T216" i="13"/>
  <c r="R216" i="13"/>
  <c r="P216" i="13"/>
  <c r="BI215" i="13"/>
  <c r="BH215" i="13"/>
  <c r="BG215" i="13"/>
  <c r="BE215" i="13"/>
  <c r="T215" i="13"/>
  <c r="R215" i="13"/>
  <c r="P215" i="13"/>
  <c r="BI214" i="13"/>
  <c r="BH214" i="13"/>
  <c r="BG214" i="13"/>
  <c r="BE214" i="13"/>
  <c r="T214" i="13"/>
  <c r="R214" i="13"/>
  <c r="P214" i="13"/>
  <c r="BI213" i="13"/>
  <c r="BH213" i="13"/>
  <c r="BG213" i="13"/>
  <c r="BE213" i="13"/>
  <c r="T213" i="13"/>
  <c r="R213" i="13"/>
  <c r="P213" i="13"/>
  <c r="BI212" i="13"/>
  <c r="BH212" i="13"/>
  <c r="BG212" i="13"/>
  <c r="BE212" i="13"/>
  <c r="T212" i="13"/>
  <c r="R212" i="13"/>
  <c r="P212" i="13"/>
  <c r="BI211" i="13"/>
  <c r="BH211" i="13"/>
  <c r="BG211" i="13"/>
  <c r="BE211" i="13"/>
  <c r="T211" i="13"/>
  <c r="R211" i="13"/>
  <c r="P211" i="13"/>
  <c r="BI210" i="13"/>
  <c r="BH210" i="13"/>
  <c r="BG210" i="13"/>
  <c r="BE210" i="13"/>
  <c r="T210" i="13"/>
  <c r="R210" i="13"/>
  <c r="P210" i="13"/>
  <c r="BI209" i="13"/>
  <c r="BH209" i="13"/>
  <c r="BG209" i="13"/>
  <c r="BE209" i="13"/>
  <c r="T209" i="13"/>
  <c r="R209" i="13"/>
  <c r="P209" i="13"/>
  <c r="BI208" i="13"/>
  <c r="BH208" i="13"/>
  <c r="BG208" i="13"/>
  <c r="BE208" i="13"/>
  <c r="T208" i="13"/>
  <c r="R208" i="13"/>
  <c r="P208" i="13"/>
  <c r="BI207" i="13"/>
  <c r="BH207" i="13"/>
  <c r="BG207" i="13"/>
  <c r="BE207" i="13"/>
  <c r="T207" i="13"/>
  <c r="R207" i="13"/>
  <c r="P207" i="13"/>
  <c r="BI206" i="13"/>
  <c r="BH206" i="13"/>
  <c r="BG206" i="13"/>
  <c r="BE206" i="13"/>
  <c r="T206" i="13"/>
  <c r="R206" i="13"/>
  <c r="P206" i="13"/>
  <c r="BI205" i="13"/>
  <c r="BH205" i="13"/>
  <c r="BG205" i="13"/>
  <c r="BE205" i="13"/>
  <c r="T205" i="13"/>
  <c r="R205" i="13"/>
  <c r="P205" i="13"/>
  <c r="BI204" i="13"/>
  <c r="BH204" i="13"/>
  <c r="BG204" i="13"/>
  <c r="BE204" i="13"/>
  <c r="T204" i="13"/>
  <c r="R204" i="13"/>
  <c r="P204" i="13"/>
  <c r="BI203" i="13"/>
  <c r="BH203" i="13"/>
  <c r="BG203" i="13"/>
  <c r="BE203" i="13"/>
  <c r="T203" i="13"/>
  <c r="R203" i="13"/>
  <c r="P203" i="13"/>
  <c r="BI202" i="13"/>
  <c r="BH202" i="13"/>
  <c r="BG202" i="13"/>
  <c r="BE202" i="13"/>
  <c r="T202" i="13"/>
  <c r="R202" i="13"/>
  <c r="P202" i="13"/>
  <c r="BI201" i="13"/>
  <c r="BH201" i="13"/>
  <c r="BG201" i="13"/>
  <c r="BE201" i="13"/>
  <c r="T201" i="13"/>
  <c r="R201" i="13"/>
  <c r="P201" i="13"/>
  <c r="BI200" i="13"/>
  <c r="BH200" i="13"/>
  <c r="BG200" i="13"/>
  <c r="BE200" i="13"/>
  <c r="T200" i="13"/>
  <c r="R200" i="13"/>
  <c r="P200" i="13"/>
  <c r="BI199" i="13"/>
  <c r="BH199" i="13"/>
  <c r="BG199" i="13"/>
  <c r="BE199" i="13"/>
  <c r="T199" i="13"/>
  <c r="R199" i="13"/>
  <c r="P199" i="13"/>
  <c r="BI197" i="13"/>
  <c r="BH197" i="13"/>
  <c r="BG197" i="13"/>
  <c r="BE197" i="13"/>
  <c r="T197" i="13"/>
  <c r="R197" i="13"/>
  <c r="P197" i="13"/>
  <c r="BI195" i="13"/>
  <c r="BH195" i="13"/>
  <c r="BG195" i="13"/>
  <c r="BE195" i="13"/>
  <c r="T195" i="13"/>
  <c r="R195" i="13"/>
  <c r="P195" i="13"/>
  <c r="BI194" i="13"/>
  <c r="BH194" i="13"/>
  <c r="BG194" i="13"/>
  <c r="BE194" i="13"/>
  <c r="T194" i="13"/>
  <c r="R194" i="13"/>
  <c r="P194" i="13"/>
  <c r="BI193" i="13"/>
  <c r="BH193" i="13"/>
  <c r="BG193" i="13"/>
  <c r="BE193" i="13"/>
  <c r="T193" i="13"/>
  <c r="R193" i="13"/>
  <c r="P193" i="13"/>
  <c r="BI192" i="13"/>
  <c r="BH192" i="13"/>
  <c r="BG192" i="13"/>
  <c r="BE192" i="13"/>
  <c r="T192" i="13"/>
  <c r="R192" i="13"/>
  <c r="P192" i="13"/>
  <c r="BI191" i="13"/>
  <c r="BH191" i="13"/>
  <c r="BG191" i="13"/>
  <c r="BE191" i="13"/>
  <c r="T191" i="13"/>
  <c r="R191" i="13"/>
  <c r="P191" i="13"/>
  <c r="BI190" i="13"/>
  <c r="BH190" i="13"/>
  <c r="BG190" i="13"/>
  <c r="BE190" i="13"/>
  <c r="T190" i="13"/>
  <c r="R190" i="13"/>
  <c r="P190" i="13"/>
  <c r="BI189" i="13"/>
  <c r="BH189" i="13"/>
  <c r="BG189" i="13"/>
  <c r="BE189" i="13"/>
  <c r="T189" i="13"/>
  <c r="R189" i="13"/>
  <c r="P189" i="13"/>
  <c r="BI187" i="13"/>
  <c r="BH187" i="13"/>
  <c r="BG187" i="13"/>
  <c r="BE187" i="13"/>
  <c r="T187" i="13"/>
  <c r="R187" i="13"/>
  <c r="P187" i="13"/>
  <c r="BI185" i="13"/>
  <c r="BH185" i="13"/>
  <c r="BG185" i="13"/>
  <c r="BE185" i="13"/>
  <c r="T185" i="13"/>
  <c r="R185" i="13"/>
  <c r="P185" i="13"/>
  <c r="BI184" i="13"/>
  <c r="BH184" i="13"/>
  <c r="BG184" i="13"/>
  <c r="BE184" i="13"/>
  <c r="T184" i="13"/>
  <c r="R184" i="13"/>
  <c r="P184" i="13"/>
  <c r="BI183" i="13"/>
  <c r="BH183" i="13"/>
  <c r="BG183" i="13"/>
  <c r="BE183" i="13"/>
  <c r="T183" i="13"/>
  <c r="R183" i="13"/>
  <c r="P183" i="13"/>
  <c r="BI182" i="13"/>
  <c r="BH182" i="13"/>
  <c r="BG182" i="13"/>
  <c r="BE182" i="13"/>
  <c r="T182" i="13"/>
  <c r="R182" i="13"/>
  <c r="P182" i="13"/>
  <c r="BI181" i="13"/>
  <c r="BH181" i="13"/>
  <c r="BG181" i="13"/>
  <c r="BE181" i="13"/>
  <c r="T181" i="13"/>
  <c r="R181" i="13"/>
  <c r="P181" i="13"/>
  <c r="BI180" i="13"/>
  <c r="BH180" i="13"/>
  <c r="BG180" i="13"/>
  <c r="BE180" i="13"/>
  <c r="T180" i="13"/>
  <c r="R180" i="13"/>
  <c r="P180" i="13"/>
  <c r="BI179" i="13"/>
  <c r="BH179" i="13"/>
  <c r="BG179" i="13"/>
  <c r="BE179" i="13"/>
  <c r="T179" i="13"/>
  <c r="R179" i="13"/>
  <c r="P179" i="13"/>
  <c r="BI178" i="13"/>
  <c r="BH178" i="13"/>
  <c r="BG178" i="13"/>
  <c r="BE178" i="13"/>
  <c r="T178" i="13"/>
  <c r="R178" i="13"/>
  <c r="P178" i="13"/>
  <c r="BI177" i="13"/>
  <c r="BH177" i="13"/>
  <c r="BG177" i="13"/>
  <c r="BE177" i="13"/>
  <c r="T177" i="13"/>
  <c r="R177" i="13"/>
  <c r="P177" i="13"/>
  <c r="BI176" i="13"/>
  <c r="BH176" i="13"/>
  <c r="BG176" i="13"/>
  <c r="BE176" i="13"/>
  <c r="T176" i="13"/>
  <c r="R176" i="13"/>
  <c r="P176" i="13"/>
  <c r="BI175" i="13"/>
  <c r="BH175" i="13"/>
  <c r="BG175" i="13"/>
  <c r="BE175" i="13"/>
  <c r="T175" i="13"/>
  <c r="R175" i="13"/>
  <c r="P175" i="13"/>
  <c r="BI174" i="13"/>
  <c r="BH174" i="13"/>
  <c r="BG174" i="13"/>
  <c r="BE174" i="13"/>
  <c r="T174" i="13"/>
  <c r="R174" i="13"/>
  <c r="P174" i="13"/>
  <c r="BI173" i="13"/>
  <c r="BH173" i="13"/>
  <c r="BG173" i="13"/>
  <c r="BE173" i="13"/>
  <c r="T173" i="13"/>
  <c r="R173" i="13"/>
  <c r="P173" i="13"/>
  <c r="BI172" i="13"/>
  <c r="BH172" i="13"/>
  <c r="BG172" i="13"/>
  <c r="BE172" i="13"/>
  <c r="T172" i="13"/>
  <c r="R172" i="13"/>
  <c r="P172" i="13"/>
  <c r="BI171" i="13"/>
  <c r="BH171" i="13"/>
  <c r="BG171" i="13"/>
  <c r="BE171" i="13"/>
  <c r="T171" i="13"/>
  <c r="R171" i="13"/>
  <c r="P171" i="13"/>
  <c r="BI170" i="13"/>
  <c r="BH170" i="13"/>
  <c r="BG170" i="13"/>
  <c r="BE170" i="13"/>
  <c r="T170" i="13"/>
  <c r="R170" i="13"/>
  <c r="P170" i="13"/>
  <c r="BI169" i="13"/>
  <c r="BH169" i="13"/>
  <c r="BG169" i="13"/>
  <c r="BE169" i="13"/>
  <c r="T169" i="13"/>
  <c r="R169" i="13"/>
  <c r="P169" i="13"/>
  <c r="BI167" i="13"/>
  <c r="BH167" i="13"/>
  <c r="BG167" i="13"/>
  <c r="BE167" i="13"/>
  <c r="T167" i="13"/>
  <c r="R167" i="13"/>
  <c r="P167" i="13"/>
  <c r="BI166" i="13"/>
  <c r="BH166" i="13"/>
  <c r="BG166" i="13"/>
  <c r="BE166" i="13"/>
  <c r="T166" i="13"/>
  <c r="R166" i="13"/>
  <c r="P166" i="13"/>
  <c r="BI165" i="13"/>
  <c r="BH165" i="13"/>
  <c r="BG165" i="13"/>
  <c r="BE165" i="13"/>
  <c r="T165" i="13"/>
  <c r="R165" i="13"/>
  <c r="P165" i="13"/>
  <c r="BI164" i="13"/>
  <c r="BH164" i="13"/>
  <c r="BG164" i="13"/>
  <c r="BE164" i="13"/>
  <c r="T164" i="13"/>
  <c r="R164" i="13"/>
  <c r="P164" i="13"/>
  <c r="BI162" i="13"/>
  <c r="BH162" i="13"/>
  <c r="BG162" i="13"/>
  <c r="BE162" i="13"/>
  <c r="T162" i="13"/>
  <c r="R162" i="13"/>
  <c r="P162" i="13"/>
  <c r="BI161" i="13"/>
  <c r="BH161" i="13"/>
  <c r="BG161" i="13"/>
  <c r="BE161" i="13"/>
  <c r="T161" i="13"/>
  <c r="R161" i="13"/>
  <c r="P161" i="13"/>
  <c r="BI160" i="13"/>
  <c r="BH160" i="13"/>
  <c r="BG160" i="13"/>
  <c r="BE160" i="13"/>
  <c r="T160" i="13"/>
  <c r="R160" i="13"/>
  <c r="P160" i="13"/>
  <c r="BI159" i="13"/>
  <c r="BH159" i="13"/>
  <c r="BG159" i="13"/>
  <c r="BE159" i="13"/>
  <c r="T159" i="13"/>
  <c r="R159" i="13"/>
  <c r="P159" i="13"/>
  <c r="BI158" i="13"/>
  <c r="BH158" i="13"/>
  <c r="BG158" i="13"/>
  <c r="BE158" i="13"/>
  <c r="T158" i="13"/>
  <c r="R158" i="13"/>
  <c r="P158" i="13"/>
  <c r="BI157" i="13"/>
  <c r="BH157" i="13"/>
  <c r="BG157" i="13"/>
  <c r="BE157" i="13"/>
  <c r="T157" i="13"/>
  <c r="R157" i="13"/>
  <c r="P157" i="13"/>
  <c r="BI156" i="13"/>
  <c r="BH156" i="13"/>
  <c r="BG156" i="13"/>
  <c r="BE156" i="13"/>
  <c r="T156" i="13"/>
  <c r="R156" i="13"/>
  <c r="P156" i="13"/>
  <c r="BI155" i="13"/>
  <c r="BH155" i="13"/>
  <c r="BG155" i="13"/>
  <c r="BE155" i="13"/>
  <c r="T155" i="13"/>
  <c r="R155" i="13"/>
  <c r="P155" i="13"/>
  <c r="BI154" i="13"/>
  <c r="BH154" i="13"/>
  <c r="BG154" i="13"/>
  <c r="BE154" i="13"/>
  <c r="T154" i="13"/>
  <c r="R154" i="13"/>
  <c r="P154" i="13"/>
  <c r="BI153" i="13"/>
  <c r="BH153" i="13"/>
  <c r="BG153" i="13"/>
  <c r="BE153" i="13"/>
  <c r="T153" i="13"/>
  <c r="R153" i="13"/>
  <c r="P153" i="13"/>
  <c r="BI152" i="13"/>
  <c r="BH152" i="13"/>
  <c r="BG152" i="13"/>
  <c r="BE152" i="13"/>
  <c r="T152" i="13"/>
  <c r="R152" i="13"/>
  <c r="P152" i="13"/>
  <c r="BI151" i="13"/>
  <c r="BH151" i="13"/>
  <c r="BG151" i="13"/>
  <c r="BE151" i="13"/>
  <c r="T151" i="13"/>
  <c r="R151" i="13"/>
  <c r="P151" i="13"/>
  <c r="BI150" i="13"/>
  <c r="BH150" i="13"/>
  <c r="BG150" i="13"/>
  <c r="BE150" i="13"/>
  <c r="T150" i="13"/>
  <c r="R150" i="13"/>
  <c r="P150" i="13"/>
  <c r="BI148" i="13"/>
  <c r="BH148" i="13"/>
  <c r="BG148" i="13"/>
  <c r="BE148" i="13"/>
  <c r="T148" i="13"/>
  <c r="R148" i="13"/>
  <c r="P148" i="13"/>
  <c r="BI147" i="13"/>
  <c r="BH147" i="13"/>
  <c r="BG147" i="13"/>
  <c r="BE147" i="13"/>
  <c r="T147" i="13"/>
  <c r="R147" i="13"/>
  <c r="P147" i="13"/>
  <c r="BI146" i="13"/>
  <c r="BH146" i="13"/>
  <c r="BG146" i="13"/>
  <c r="BE146" i="13"/>
  <c r="T146" i="13"/>
  <c r="R146" i="13"/>
  <c r="P146" i="13"/>
  <c r="BI144" i="13"/>
  <c r="BH144" i="13"/>
  <c r="BG144" i="13"/>
  <c r="BE144" i="13"/>
  <c r="T144" i="13"/>
  <c r="R144" i="13"/>
  <c r="P144" i="13"/>
  <c r="BI143" i="13"/>
  <c r="BH143" i="13"/>
  <c r="BG143" i="13"/>
  <c r="BE143" i="13"/>
  <c r="T143" i="13"/>
  <c r="R143" i="13"/>
  <c r="P143" i="13"/>
  <c r="BI142" i="13"/>
  <c r="BH142" i="13"/>
  <c r="BG142" i="13"/>
  <c r="BE142" i="13"/>
  <c r="T142" i="13"/>
  <c r="R142" i="13"/>
  <c r="P142" i="13"/>
  <c r="BI141" i="13"/>
  <c r="BH141" i="13"/>
  <c r="BG141" i="13"/>
  <c r="BE141" i="13"/>
  <c r="T141" i="13"/>
  <c r="R141" i="13"/>
  <c r="P141" i="13"/>
  <c r="BI140" i="13"/>
  <c r="BH140" i="13"/>
  <c r="BG140" i="13"/>
  <c r="BE140" i="13"/>
  <c r="T140" i="13"/>
  <c r="R140" i="13"/>
  <c r="P140" i="13"/>
  <c r="BI139" i="13"/>
  <c r="BH139" i="13"/>
  <c r="BG139" i="13"/>
  <c r="BE139" i="13"/>
  <c r="T139" i="13"/>
  <c r="R139" i="13"/>
  <c r="P139" i="13"/>
  <c r="BI138" i="13"/>
  <c r="BH138" i="13"/>
  <c r="BG138" i="13"/>
  <c r="BE138" i="13"/>
  <c r="T138" i="13"/>
  <c r="R138" i="13"/>
  <c r="P138" i="13"/>
  <c r="BI137" i="13"/>
  <c r="BH137" i="13"/>
  <c r="BG137" i="13"/>
  <c r="BE137" i="13"/>
  <c r="T137" i="13"/>
  <c r="R137" i="13"/>
  <c r="P137" i="13"/>
  <c r="BI136" i="13"/>
  <c r="BH136" i="13"/>
  <c r="BG136" i="13"/>
  <c r="BE136" i="13"/>
  <c r="T136" i="13"/>
  <c r="R136" i="13"/>
  <c r="P136" i="13"/>
  <c r="BI135" i="13"/>
  <c r="BH135" i="13"/>
  <c r="BG135" i="13"/>
  <c r="BE135" i="13"/>
  <c r="T135" i="13"/>
  <c r="R135" i="13"/>
  <c r="P135" i="13"/>
  <c r="BI134" i="13"/>
  <c r="BH134" i="13"/>
  <c r="BG134" i="13"/>
  <c r="BE134" i="13"/>
  <c r="T134" i="13"/>
  <c r="R134" i="13"/>
  <c r="P134" i="13"/>
  <c r="BI133" i="13"/>
  <c r="BH133" i="13"/>
  <c r="BG133" i="13"/>
  <c r="BE133" i="13"/>
  <c r="T133" i="13"/>
  <c r="R133" i="13"/>
  <c r="P133" i="13"/>
  <c r="BI132" i="13"/>
  <c r="BH132" i="13"/>
  <c r="BG132" i="13"/>
  <c r="BE132" i="13"/>
  <c r="T132" i="13"/>
  <c r="R132" i="13"/>
  <c r="P132" i="13"/>
  <c r="BI131" i="13"/>
  <c r="BH131" i="13"/>
  <c r="BG131" i="13"/>
  <c r="BE131" i="13"/>
  <c r="T131" i="13"/>
  <c r="R131" i="13"/>
  <c r="P131" i="13"/>
  <c r="BI130" i="13"/>
  <c r="BH130" i="13"/>
  <c r="BG130" i="13"/>
  <c r="BE130" i="13"/>
  <c r="T130" i="13"/>
  <c r="R130" i="13"/>
  <c r="P130" i="13"/>
  <c r="BI129" i="13"/>
  <c r="BH129" i="13"/>
  <c r="BG129" i="13"/>
  <c r="BE129" i="13"/>
  <c r="T129" i="13"/>
  <c r="R129" i="13"/>
  <c r="P129" i="13"/>
  <c r="J123" i="13"/>
  <c r="J122" i="13"/>
  <c r="F122" i="13"/>
  <c r="F120" i="13"/>
  <c r="E118" i="13"/>
  <c r="J92" i="13"/>
  <c r="J91" i="13"/>
  <c r="F91" i="13"/>
  <c r="F89" i="13"/>
  <c r="E87" i="13"/>
  <c r="J18" i="13"/>
  <c r="E18" i="13"/>
  <c r="F123" i="13"/>
  <c r="J17" i="13"/>
  <c r="J12" i="13"/>
  <c r="J89" i="13"/>
  <c r="E7" i="13"/>
  <c r="E116" i="13" s="1"/>
  <c r="J39" i="12"/>
  <c r="J38" i="12"/>
  <c r="AY109" i="1"/>
  <c r="J37" i="12"/>
  <c r="AX109" i="1" s="1"/>
  <c r="BI175" i="12"/>
  <c r="BH175" i="12"/>
  <c r="BG175" i="12"/>
  <c r="BE175" i="12"/>
  <c r="T175" i="12"/>
  <c r="R175" i="12"/>
  <c r="P175" i="12"/>
  <c r="BI174" i="12"/>
  <c r="BH174" i="12"/>
  <c r="BG174" i="12"/>
  <c r="BE174" i="12"/>
  <c r="T174" i="12"/>
  <c r="R174" i="12"/>
  <c r="P174" i="12"/>
  <c r="BI171" i="12"/>
  <c r="BH171" i="12"/>
  <c r="BG171" i="12"/>
  <c r="BE171" i="12"/>
  <c r="T171" i="12"/>
  <c r="T170" i="12"/>
  <c r="R171" i="12"/>
  <c r="R170" i="12"/>
  <c r="P171" i="12"/>
  <c r="P170" i="12" s="1"/>
  <c r="BI169" i="12"/>
  <c r="BH169" i="12"/>
  <c r="BG169" i="12"/>
  <c r="BE169" i="12"/>
  <c r="T169" i="12"/>
  <c r="R169" i="12"/>
  <c r="P169" i="12"/>
  <c r="BI168" i="12"/>
  <c r="BH168" i="12"/>
  <c r="BG168" i="12"/>
  <c r="BE168" i="12"/>
  <c r="T168" i="12"/>
  <c r="R168" i="12"/>
  <c r="P168" i="12"/>
  <c r="BI167" i="12"/>
  <c r="BH167" i="12"/>
  <c r="BG167" i="12"/>
  <c r="BE167" i="12"/>
  <c r="T167" i="12"/>
  <c r="R167" i="12"/>
  <c r="P167" i="12"/>
  <c r="BI165" i="12"/>
  <c r="BH165" i="12"/>
  <c r="BG165" i="12"/>
  <c r="BE165" i="12"/>
  <c r="T165" i="12"/>
  <c r="R165" i="12"/>
  <c r="P165" i="12"/>
  <c r="BI164" i="12"/>
  <c r="BH164" i="12"/>
  <c r="BG164" i="12"/>
  <c r="BE164" i="12"/>
  <c r="T164" i="12"/>
  <c r="R164" i="12"/>
  <c r="P164" i="12"/>
  <c r="BI163" i="12"/>
  <c r="BH163" i="12"/>
  <c r="BG163" i="12"/>
  <c r="BE163" i="12"/>
  <c r="T163" i="12"/>
  <c r="R163" i="12"/>
  <c r="P163" i="12"/>
  <c r="BI162" i="12"/>
  <c r="BH162" i="12"/>
  <c r="BG162" i="12"/>
  <c r="BE162" i="12"/>
  <c r="T162" i="12"/>
  <c r="R162" i="12"/>
  <c r="P162" i="12"/>
  <c r="BI161" i="12"/>
  <c r="BH161" i="12"/>
  <c r="BG161" i="12"/>
  <c r="BE161" i="12"/>
  <c r="T161" i="12"/>
  <c r="R161" i="12"/>
  <c r="P161" i="12"/>
  <c r="BI160" i="12"/>
  <c r="BH160" i="12"/>
  <c r="BG160" i="12"/>
  <c r="BE160" i="12"/>
  <c r="T160" i="12"/>
  <c r="R160" i="12"/>
  <c r="P160" i="12"/>
  <c r="BI159" i="12"/>
  <c r="BH159" i="12"/>
  <c r="BG159" i="12"/>
  <c r="BE159" i="12"/>
  <c r="T159" i="12"/>
  <c r="R159" i="12"/>
  <c r="P159" i="12"/>
  <c r="BI158" i="12"/>
  <c r="BH158" i="12"/>
  <c r="BG158" i="12"/>
  <c r="BE158" i="12"/>
  <c r="T158" i="12"/>
  <c r="R158" i="12"/>
  <c r="P158" i="12"/>
  <c r="BI157" i="12"/>
  <c r="BH157" i="12"/>
  <c r="BG157" i="12"/>
  <c r="BE157" i="12"/>
  <c r="T157" i="12"/>
  <c r="R157" i="12"/>
  <c r="P157" i="12"/>
  <c r="BI156" i="12"/>
  <c r="BH156" i="12"/>
  <c r="BG156" i="12"/>
  <c r="BE156" i="12"/>
  <c r="T156" i="12"/>
  <c r="R156" i="12"/>
  <c r="P156" i="12"/>
  <c r="BI155" i="12"/>
  <c r="BH155" i="12"/>
  <c r="BG155" i="12"/>
  <c r="BE155" i="12"/>
  <c r="T155" i="12"/>
  <c r="R155" i="12"/>
  <c r="P155" i="12"/>
  <c r="BI154" i="12"/>
  <c r="BH154" i="12"/>
  <c r="BG154" i="12"/>
  <c r="BE154" i="12"/>
  <c r="T154" i="12"/>
  <c r="R154" i="12"/>
  <c r="P154" i="12"/>
  <c r="BI153" i="12"/>
  <c r="BH153" i="12"/>
  <c r="BG153" i="12"/>
  <c r="BE153" i="12"/>
  <c r="T153" i="12"/>
  <c r="R153" i="12"/>
  <c r="P153" i="12"/>
  <c r="BI152" i="12"/>
  <c r="BH152" i="12"/>
  <c r="BG152" i="12"/>
  <c r="BE152" i="12"/>
  <c r="T152" i="12"/>
  <c r="R152" i="12"/>
  <c r="P152" i="12"/>
  <c r="BI151" i="12"/>
  <c r="BH151" i="12"/>
  <c r="BG151" i="12"/>
  <c r="BE151" i="12"/>
  <c r="T151" i="12"/>
  <c r="R151" i="12"/>
  <c r="P151" i="12"/>
  <c r="BI150" i="12"/>
  <c r="BH150" i="12"/>
  <c r="BG150" i="12"/>
  <c r="BE150" i="12"/>
  <c r="T150" i="12"/>
  <c r="R150" i="12"/>
  <c r="P150" i="12"/>
  <c r="BI149" i="12"/>
  <c r="BH149" i="12"/>
  <c r="BG149" i="12"/>
  <c r="BE149" i="12"/>
  <c r="T149" i="12"/>
  <c r="R149" i="12"/>
  <c r="P149" i="12"/>
  <c r="BI148" i="12"/>
  <c r="BH148" i="12"/>
  <c r="BG148" i="12"/>
  <c r="BE148" i="12"/>
  <c r="T148" i="12"/>
  <c r="R148" i="12"/>
  <c r="P148" i="12"/>
  <c r="BI147" i="12"/>
  <c r="BH147" i="12"/>
  <c r="BG147" i="12"/>
  <c r="BE147" i="12"/>
  <c r="T147" i="12"/>
  <c r="R147" i="12"/>
  <c r="P147" i="12"/>
  <c r="BI146" i="12"/>
  <c r="BH146" i="12"/>
  <c r="BG146" i="12"/>
  <c r="BE146" i="12"/>
  <c r="T146" i="12"/>
  <c r="R146" i="12"/>
  <c r="P146" i="12"/>
  <c r="BI145" i="12"/>
  <c r="BH145" i="12"/>
  <c r="BG145" i="12"/>
  <c r="BE145" i="12"/>
  <c r="T145" i="12"/>
  <c r="R145" i="12"/>
  <c r="P145" i="12"/>
  <c r="BI144" i="12"/>
  <c r="BH144" i="12"/>
  <c r="BG144" i="12"/>
  <c r="BE144" i="12"/>
  <c r="T144" i="12"/>
  <c r="R144" i="12"/>
  <c r="P144" i="12"/>
  <c r="BI143" i="12"/>
  <c r="BH143" i="12"/>
  <c r="BG143" i="12"/>
  <c r="BE143" i="12"/>
  <c r="T143" i="12"/>
  <c r="R143" i="12"/>
  <c r="P143" i="12"/>
  <c r="BI142" i="12"/>
  <c r="BH142" i="12"/>
  <c r="BG142" i="12"/>
  <c r="BE142" i="12"/>
  <c r="T142" i="12"/>
  <c r="R142" i="12"/>
  <c r="P142" i="12"/>
  <c r="BI141" i="12"/>
  <c r="BH141" i="12"/>
  <c r="BG141" i="12"/>
  <c r="BE141" i="12"/>
  <c r="T141" i="12"/>
  <c r="R141" i="12"/>
  <c r="P141" i="12"/>
  <c r="BI140" i="12"/>
  <c r="BH140" i="12"/>
  <c r="BG140" i="12"/>
  <c r="BE140" i="12"/>
  <c r="T140" i="12"/>
  <c r="R140" i="12"/>
  <c r="P140" i="12"/>
  <c r="BI139" i="12"/>
  <c r="BH139" i="12"/>
  <c r="BG139" i="12"/>
  <c r="BE139" i="12"/>
  <c r="T139" i="12"/>
  <c r="R139" i="12"/>
  <c r="P139" i="12"/>
  <c r="BI138" i="12"/>
  <c r="BH138" i="12"/>
  <c r="BG138" i="12"/>
  <c r="BE138" i="12"/>
  <c r="T138" i="12"/>
  <c r="R138" i="12"/>
  <c r="P138" i="12"/>
  <c r="BI137" i="12"/>
  <c r="BH137" i="12"/>
  <c r="BG137" i="12"/>
  <c r="BE137" i="12"/>
  <c r="T137" i="12"/>
  <c r="R137" i="12"/>
  <c r="P137" i="12"/>
  <c r="BI136" i="12"/>
  <c r="BH136" i="12"/>
  <c r="BG136" i="12"/>
  <c r="BE136" i="12"/>
  <c r="T136" i="12"/>
  <c r="R136" i="12"/>
  <c r="P136" i="12"/>
  <c r="BI135" i="12"/>
  <c r="BH135" i="12"/>
  <c r="BG135" i="12"/>
  <c r="BE135" i="12"/>
  <c r="T135" i="12"/>
  <c r="R135" i="12"/>
  <c r="P135" i="12"/>
  <c r="BI134" i="12"/>
  <c r="BH134" i="12"/>
  <c r="BG134" i="12"/>
  <c r="BE134" i="12"/>
  <c r="T134" i="12"/>
  <c r="R134" i="12"/>
  <c r="P134" i="12"/>
  <c r="BI133" i="12"/>
  <c r="BH133" i="12"/>
  <c r="BG133" i="12"/>
  <c r="BE133" i="12"/>
  <c r="T133" i="12"/>
  <c r="R133" i="12"/>
  <c r="P133" i="12"/>
  <c r="BI132" i="12"/>
  <c r="BH132" i="12"/>
  <c r="BG132" i="12"/>
  <c r="BE132" i="12"/>
  <c r="T132" i="12"/>
  <c r="R132" i="12"/>
  <c r="P132" i="12"/>
  <c r="BI131" i="12"/>
  <c r="BH131" i="12"/>
  <c r="BG131" i="12"/>
  <c r="BE131" i="12"/>
  <c r="T131" i="12"/>
  <c r="R131" i="12"/>
  <c r="P131" i="12"/>
  <c r="BI130" i="12"/>
  <c r="BH130" i="12"/>
  <c r="BG130" i="12"/>
  <c r="BE130" i="12"/>
  <c r="T130" i="12"/>
  <c r="R130" i="12"/>
  <c r="P130" i="12"/>
  <c r="BI129" i="12"/>
  <c r="BH129" i="12"/>
  <c r="BG129" i="12"/>
  <c r="BE129" i="12"/>
  <c r="T129" i="12"/>
  <c r="R129" i="12"/>
  <c r="P129" i="12"/>
  <c r="J123" i="12"/>
  <c r="J122" i="12"/>
  <c r="F122" i="12"/>
  <c r="F120" i="12"/>
  <c r="E118" i="12"/>
  <c r="J94" i="12"/>
  <c r="J93" i="12"/>
  <c r="F93" i="12"/>
  <c r="F91" i="12"/>
  <c r="E89" i="12"/>
  <c r="J20" i="12"/>
  <c r="E20" i="12"/>
  <c r="F123" i="12"/>
  <c r="J19" i="12"/>
  <c r="J14" i="12"/>
  <c r="J91" i="12"/>
  <c r="E7" i="12"/>
  <c r="E114" i="12" s="1"/>
  <c r="J39" i="11"/>
  <c r="J38" i="11"/>
  <c r="AY108" i="1"/>
  <c r="J37" i="11"/>
  <c r="AX108" i="1" s="1"/>
  <c r="BI226" i="11"/>
  <c r="BH226" i="11"/>
  <c r="BG226" i="11"/>
  <c r="BE226" i="11"/>
  <c r="T226" i="11"/>
  <c r="R226" i="11"/>
  <c r="P226" i="11"/>
  <c r="BI225" i="11"/>
  <c r="BH225" i="11"/>
  <c r="BG225" i="11"/>
  <c r="BE225" i="11"/>
  <c r="T225" i="11"/>
  <c r="R225" i="11"/>
  <c r="P225" i="11"/>
  <c r="BI224" i="11"/>
  <c r="BH224" i="11"/>
  <c r="BG224" i="11"/>
  <c r="BE224" i="11"/>
  <c r="T224" i="11"/>
  <c r="R224" i="11"/>
  <c r="P224" i="11"/>
  <c r="BI222" i="11"/>
  <c r="BH222" i="11"/>
  <c r="BG222" i="11"/>
  <c r="BE222" i="11"/>
  <c r="T222" i="11"/>
  <c r="R222" i="11"/>
  <c r="P222" i="11"/>
  <c r="BI221" i="11"/>
  <c r="BH221" i="11"/>
  <c r="BG221" i="11"/>
  <c r="BE221" i="11"/>
  <c r="T221" i="11"/>
  <c r="R221" i="11"/>
  <c r="P221" i="11"/>
  <c r="BI220" i="11"/>
  <c r="BH220" i="11"/>
  <c r="BG220" i="11"/>
  <c r="BE220" i="11"/>
  <c r="T220" i="11"/>
  <c r="R220" i="11"/>
  <c r="P220" i="11"/>
  <c r="BI218" i="11"/>
  <c r="BH218" i="11"/>
  <c r="BG218" i="11"/>
  <c r="BE218" i="11"/>
  <c r="T218" i="11"/>
  <c r="R218" i="11"/>
  <c r="P218" i="11"/>
  <c r="BI217" i="11"/>
  <c r="BH217" i="11"/>
  <c r="BG217" i="11"/>
  <c r="BE217" i="11"/>
  <c r="T217" i="11"/>
  <c r="R217" i="11"/>
  <c r="P217" i="11"/>
  <c r="BI216" i="11"/>
  <c r="BH216" i="11"/>
  <c r="BG216" i="11"/>
  <c r="BE216" i="11"/>
  <c r="T216" i="11"/>
  <c r="R216" i="11"/>
  <c r="P216" i="11"/>
  <c r="BI214" i="11"/>
  <c r="BH214" i="11"/>
  <c r="BG214" i="11"/>
  <c r="BE214" i="11"/>
  <c r="T214" i="11"/>
  <c r="R214" i="11"/>
  <c r="P214" i="11"/>
  <c r="BI213" i="11"/>
  <c r="BH213" i="11"/>
  <c r="BG213" i="11"/>
  <c r="BE213" i="11"/>
  <c r="T213" i="11"/>
  <c r="R213" i="11"/>
  <c r="P213" i="11"/>
  <c r="BI211" i="11"/>
  <c r="BH211" i="11"/>
  <c r="BG211" i="11"/>
  <c r="BE211" i="11"/>
  <c r="T211" i="11"/>
  <c r="R211" i="11"/>
  <c r="P211" i="11"/>
  <c r="BI210" i="11"/>
  <c r="BH210" i="11"/>
  <c r="BG210" i="11"/>
  <c r="BE210" i="11"/>
  <c r="T210" i="11"/>
  <c r="R210" i="11"/>
  <c r="P210" i="11"/>
  <c r="BI208" i="11"/>
  <c r="BH208" i="11"/>
  <c r="BG208" i="11"/>
  <c r="BE208" i="11"/>
  <c r="T208" i="11"/>
  <c r="R208" i="11"/>
  <c r="P208" i="11"/>
  <c r="BI207" i="11"/>
  <c r="BH207" i="11"/>
  <c r="BG207" i="11"/>
  <c r="BE207" i="11"/>
  <c r="T207" i="11"/>
  <c r="R207" i="11"/>
  <c r="P207" i="11"/>
  <c r="BI206" i="11"/>
  <c r="BH206" i="11"/>
  <c r="BG206" i="11"/>
  <c r="BE206" i="11"/>
  <c r="T206" i="11"/>
  <c r="R206" i="11"/>
  <c r="P206" i="11"/>
  <c r="BI205" i="11"/>
  <c r="BH205" i="11"/>
  <c r="BG205" i="11"/>
  <c r="BE205" i="11"/>
  <c r="T205" i="11"/>
  <c r="R205" i="11"/>
  <c r="P205" i="11"/>
  <c r="BI204" i="11"/>
  <c r="BH204" i="11"/>
  <c r="BG204" i="11"/>
  <c r="BE204" i="11"/>
  <c r="T204" i="11"/>
  <c r="R204" i="11"/>
  <c r="P204" i="11"/>
  <c r="BI203" i="11"/>
  <c r="BH203" i="11"/>
  <c r="BG203" i="11"/>
  <c r="BE203" i="11"/>
  <c r="T203" i="11"/>
  <c r="R203" i="11"/>
  <c r="P203" i="11"/>
  <c r="BI201" i="11"/>
  <c r="BH201" i="11"/>
  <c r="BG201" i="11"/>
  <c r="BE201" i="11"/>
  <c r="T201" i="11"/>
  <c r="R201" i="11"/>
  <c r="P201" i="11"/>
  <c r="BI200" i="11"/>
  <c r="BH200" i="11"/>
  <c r="BG200" i="11"/>
  <c r="BE200" i="11"/>
  <c r="T200" i="11"/>
  <c r="R200" i="11"/>
  <c r="P200" i="11"/>
  <c r="BI199" i="11"/>
  <c r="BH199" i="11"/>
  <c r="BG199" i="11"/>
  <c r="BE199" i="11"/>
  <c r="T199" i="11"/>
  <c r="R199" i="11"/>
  <c r="P199" i="11"/>
  <c r="BI198" i="11"/>
  <c r="BH198" i="11"/>
  <c r="BG198" i="11"/>
  <c r="BE198" i="11"/>
  <c r="T198" i="11"/>
  <c r="R198" i="11"/>
  <c r="P198" i="11"/>
  <c r="BI197" i="11"/>
  <c r="BH197" i="11"/>
  <c r="BG197" i="11"/>
  <c r="BE197" i="11"/>
  <c r="T197" i="11"/>
  <c r="R197" i="11"/>
  <c r="P197" i="11"/>
  <c r="BI196" i="11"/>
  <c r="BH196" i="11"/>
  <c r="BG196" i="11"/>
  <c r="BE196" i="11"/>
  <c r="T196" i="11"/>
  <c r="R196" i="11"/>
  <c r="P196" i="11"/>
  <c r="BI195" i="11"/>
  <c r="BH195" i="11"/>
  <c r="BG195" i="11"/>
  <c r="BE195" i="11"/>
  <c r="T195" i="11"/>
  <c r="R195" i="11"/>
  <c r="P195" i="11"/>
  <c r="BI194" i="11"/>
  <c r="BH194" i="11"/>
  <c r="BG194" i="11"/>
  <c r="BE194" i="11"/>
  <c r="T194" i="11"/>
  <c r="R194" i="11"/>
  <c r="P194" i="11"/>
  <c r="BI193" i="11"/>
  <c r="BH193" i="11"/>
  <c r="BG193" i="11"/>
  <c r="BE193" i="11"/>
  <c r="T193" i="11"/>
  <c r="R193" i="11"/>
  <c r="P193" i="11"/>
  <c r="BI192" i="11"/>
  <c r="BH192" i="11"/>
  <c r="BG192" i="11"/>
  <c r="BE192" i="11"/>
  <c r="T192" i="11"/>
  <c r="R192" i="11"/>
  <c r="P192" i="11"/>
  <c r="BI190" i="11"/>
  <c r="BH190" i="11"/>
  <c r="BG190" i="11"/>
  <c r="BE190" i="11"/>
  <c r="T190" i="11"/>
  <c r="R190" i="11"/>
  <c r="P190" i="11"/>
  <c r="BI189" i="11"/>
  <c r="BH189" i="11"/>
  <c r="BG189" i="11"/>
  <c r="BE189" i="11"/>
  <c r="T189" i="11"/>
  <c r="R189" i="11"/>
  <c r="P189" i="11"/>
  <c r="BI187" i="11"/>
  <c r="BH187" i="11"/>
  <c r="BG187" i="11"/>
  <c r="BE187" i="11"/>
  <c r="T187" i="11"/>
  <c r="R187" i="11"/>
  <c r="P187" i="11"/>
  <c r="BI186" i="11"/>
  <c r="BH186" i="11"/>
  <c r="BG186" i="11"/>
  <c r="BE186" i="11"/>
  <c r="T186" i="11"/>
  <c r="R186" i="11"/>
  <c r="P186" i="11"/>
  <c r="BI185" i="11"/>
  <c r="BH185" i="11"/>
  <c r="BG185" i="11"/>
  <c r="BE185" i="11"/>
  <c r="T185" i="11"/>
  <c r="R185" i="11"/>
  <c r="P185" i="11"/>
  <c r="BI184" i="11"/>
  <c r="BH184" i="11"/>
  <c r="BG184" i="11"/>
  <c r="BE184" i="11"/>
  <c r="T184" i="11"/>
  <c r="R184" i="11"/>
  <c r="P184" i="11"/>
  <c r="BI183" i="11"/>
  <c r="BH183" i="11"/>
  <c r="BG183" i="11"/>
  <c r="BE183" i="11"/>
  <c r="T183" i="11"/>
  <c r="R183" i="11"/>
  <c r="P183" i="11"/>
  <c r="BI182" i="11"/>
  <c r="BH182" i="11"/>
  <c r="BG182" i="11"/>
  <c r="BE182" i="11"/>
  <c r="T182" i="11"/>
  <c r="R182" i="11"/>
  <c r="P182" i="11"/>
  <c r="BI181" i="11"/>
  <c r="BH181" i="11"/>
  <c r="BG181" i="11"/>
  <c r="BE181" i="11"/>
  <c r="T181" i="11"/>
  <c r="R181" i="11"/>
  <c r="P181" i="11"/>
  <c r="BI180" i="11"/>
  <c r="BH180" i="11"/>
  <c r="BG180" i="11"/>
  <c r="BE180" i="11"/>
  <c r="T180" i="11"/>
  <c r="R180" i="11"/>
  <c r="P180" i="11"/>
  <c r="BI179" i="11"/>
  <c r="BH179" i="11"/>
  <c r="BG179" i="11"/>
  <c r="BE179" i="11"/>
  <c r="T179" i="11"/>
  <c r="R179" i="11"/>
  <c r="P179" i="11"/>
  <c r="BI178" i="11"/>
  <c r="BH178" i="11"/>
  <c r="BG178" i="11"/>
  <c r="BE178" i="11"/>
  <c r="T178" i="11"/>
  <c r="R178" i="11"/>
  <c r="P178" i="11"/>
  <c r="BI177" i="11"/>
  <c r="BH177" i="11"/>
  <c r="BG177" i="11"/>
  <c r="BE177" i="11"/>
  <c r="T177" i="11"/>
  <c r="R177" i="11"/>
  <c r="P177" i="11"/>
  <c r="BI176" i="11"/>
  <c r="BH176" i="11"/>
  <c r="BG176" i="11"/>
  <c r="BE176" i="11"/>
  <c r="T176" i="11"/>
  <c r="R176" i="11"/>
  <c r="P176" i="11"/>
  <c r="BI175" i="11"/>
  <c r="BH175" i="11"/>
  <c r="BG175" i="11"/>
  <c r="BE175" i="11"/>
  <c r="T175" i="11"/>
  <c r="R175" i="11"/>
  <c r="P175" i="11"/>
  <c r="BI174" i="11"/>
  <c r="BH174" i="11"/>
  <c r="BG174" i="11"/>
  <c r="BE174" i="11"/>
  <c r="T174" i="11"/>
  <c r="R174" i="11"/>
  <c r="P174" i="11"/>
  <c r="BI172" i="11"/>
  <c r="BH172" i="11"/>
  <c r="BG172" i="11"/>
  <c r="BE172" i="11"/>
  <c r="T172" i="11"/>
  <c r="T171" i="11" s="1"/>
  <c r="R172" i="11"/>
  <c r="R171" i="11"/>
  <c r="P172" i="11"/>
  <c r="P171" i="11" s="1"/>
  <c r="BI169" i="11"/>
  <c r="BH169" i="11"/>
  <c r="BG169" i="11"/>
  <c r="BE169" i="11"/>
  <c r="T169" i="11"/>
  <c r="R169" i="11"/>
  <c r="P169" i="11"/>
  <c r="BI168" i="11"/>
  <c r="BH168" i="11"/>
  <c r="BG168" i="11"/>
  <c r="BE168" i="11"/>
  <c r="T168" i="11"/>
  <c r="R168" i="11"/>
  <c r="P168" i="11"/>
  <c r="BI167" i="11"/>
  <c r="BH167" i="11"/>
  <c r="BG167" i="11"/>
  <c r="BE167" i="11"/>
  <c r="T167" i="11"/>
  <c r="R167" i="11"/>
  <c r="P167" i="11"/>
  <c r="BI166" i="11"/>
  <c r="BH166" i="11"/>
  <c r="BG166" i="11"/>
  <c r="BE166" i="11"/>
  <c r="T166" i="11"/>
  <c r="R166" i="11"/>
  <c r="P166" i="11"/>
  <c r="BI165" i="11"/>
  <c r="BH165" i="11"/>
  <c r="BG165" i="11"/>
  <c r="BE165" i="11"/>
  <c r="T165" i="11"/>
  <c r="R165" i="11"/>
  <c r="P165" i="11"/>
  <c r="BI164" i="11"/>
  <c r="BH164" i="11"/>
  <c r="BG164" i="11"/>
  <c r="BE164" i="11"/>
  <c r="T164" i="11"/>
  <c r="R164" i="11"/>
  <c r="P164" i="11"/>
  <c r="BI163" i="11"/>
  <c r="BH163" i="11"/>
  <c r="BG163" i="11"/>
  <c r="BE163" i="11"/>
  <c r="T163" i="11"/>
  <c r="R163" i="11"/>
  <c r="P163" i="11"/>
  <c r="BI162" i="11"/>
  <c r="BH162" i="11"/>
  <c r="BG162" i="11"/>
  <c r="BE162" i="11"/>
  <c r="T162" i="11"/>
  <c r="R162" i="11"/>
  <c r="P162" i="11"/>
  <c r="BI161" i="11"/>
  <c r="BH161" i="11"/>
  <c r="BG161" i="11"/>
  <c r="BE161" i="11"/>
  <c r="T161" i="11"/>
  <c r="R161" i="11"/>
  <c r="P161" i="11"/>
  <c r="BI160" i="11"/>
  <c r="BH160" i="11"/>
  <c r="BG160" i="11"/>
  <c r="BE160" i="11"/>
  <c r="T160" i="11"/>
  <c r="R160" i="11"/>
  <c r="P160" i="11"/>
  <c r="BI159" i="11"/>
  <c r="BH159" i="11"/>
  <c r="BG159" i="11"/>
  <c r="BE159" i="11"/>
  <c r="T159" i="11"/>
  <c r="R159" i="11"/>
  <c r="P159" i="11"/>
  <c r="BI158" i="11"/>
  <c r="BH158" i="11"/>
  <c r="BG158" i="11"/>
  <c r="BE158" i="11"/>
  <c r="T158" i="11"/>
  <c r="R158" i="11"/>
  <c r="P158" i="11"/>
  <c r="BI157" i="11"/>
  <c r="BH157" i="11"/>
  <c r="BG157" i="11"/>
  <c r="BE157" i="11"/>
  <c r="T157" i="11"/>
  <c r="R157" i="11"/>
  <c r="P157" i="11"/>
  <c r="BI154" i="11"/>
  <c r="BH154" i="11"/>
  <c r="BG154" i="11"/>
  <c r="BE154" i="11"/>
  <c r="T154" i="11"/>
  <c r="T153" i="11"/>
  <c r="R154" i="11"/>
  <c r="R153" i="11" s="1"/>
  <c r="P154" i="11"/>
  <c r="P153" i="11" s="1"/>
  <c r="BI152" i="11"/>
  <c r="BH152" i="11"/>
  <c r="BG152" i="11"/>
  <c r="BE152" i="11"/>
  <c r="T152" i="11"/>
  <c r="R152" i="11"/>
  <c r="P152" i="11"/>
  <c r="BI151" i="11"/>
  <c r="BH151" i="11"/>
  <c r="BG151" i="11"/>
  <c r="BE151" i="11"/>
  <c r="T151" i="11"/>
  <c r="R151" i="11"/>
  <c r="P151" i="11"/>
  <c r="BI150" i="11"/>
  <c r="BH150" i="11"/>
  <c r="BG150" i="11"/>
  <c r="BE150" i="11"/>
  <c r="T150" i="11"/>
  <c r="R150" i="11"/>
  <c r="P150" i="11"/>
  <c r="BI149" i="11"/>
  <c r="BH149" i="11"/>
  <c r="BG149" i="11"/>
  <c r="BE149" i="11"/>
  <c r="T149" i="11"/>
  <c r="R149" i="11"/>
  <c r="P149" i="11"/>
  <c r="BI148" i="11"/>
  <c r="BH148" i="11"/>
  <c r="BG148" i="11"/>
  <c r="BE148" i="11"/>
  <c r="T148" i="11"/>
  <c r="R148" i="11"/>
  <c r="P148" i="11"/>
  <c r="BI146" i="11"/>
  <c r="BH146" i="11"/>
  <c r="BG146" i="11"/>
  <c r="BE146" i="11"/>
  <c r="T146" i="11"/>
  <c r="T145" i="11"/>
  <c r="R146" i="11"/>
  <c r="R145" i="11" s="1"/>
  <c r="P146" i="11"/>
  <c r="P145" i="11"/>
  <c r="BI144" i="11"/>
  <c r="BH144" i="11"/>
  <c r="BG144" i="11"/>
  <c r="BE144" i="11"/>
  <c r="T144" i="11"/>
  <c r="R144" i="11"/>
  <c r="P144" i="11"/>
  <c r="BI143" i="11"/>
  <c r="BH143" i="11"/>
  <c r="BG143" i="11"/>
  <c r="BE143" i="11"/>
  <c r="T143" i="11"/>
  <c r="R143" i="11"/>
  <c r="P143" i="11"/>
  <c r="BI142" i="11"/>
  <c r="BH142" i="11"/>
  <c r="BG142" i="11"/>
  <c r="BE142" i="11"/>
  <c r="T142" i="11"/>
  <c r="R142" i="11"/>
  <c r="P142" i="11"/>
  <c r="BI141" i="11"/>
  <c r="BH141" i="11"/>
  <c r="BG141" i="11"/>
  <c r="BE141" i="11"/>
  <c r="T141" i="11"/>
  <c r="R141" i="11"/>
  <c r="P141" i="11"/>
  <c r="BI140" i="11"/>
  <c r="BH140" i="11"/>
  <c r="BG140" i="11"/>
  <c r="BE140" i="11"/>
  <c r="T140" i="11"/>
  <c r="R140" i="11"/>
  <c r="P140" i="11"/>
  <c r="BI139" i="11"/>
  <c r="BH139" i="11"/>
  <c r="BG139" i="11"/>
  <c r="BE139" i="11"/>
  <c r="T139" i="11"/>
  <c r="R139" i="11"/>
  <c r="P139" i="11"/>
  <c r="BI138" i="11"/>
  <c r="BH138" i="11"/>
  <c r="BG138" i="11"/>
  <c r="BE138" i="11"/>
  <c r="T138" i="11"/>
  <c r="R138" i="11"/>
  <c r="P138" i="11"/>
  <c r="BI137" i="11"/>
  <c r="BH137" i="11"/>
  <c r="BG137" i="11"/>
  <c r="BE137" i="11"/>
  <c r="T137" i="11"/>
  <c r="R137" i="11"/>
  <c r="P137" i="11"/>
  <c r="BI136" i="11"/>
  <c r="BH136" i="11"/>
  <c r="BG136" i="11"/>
  <c r="BE136" i="11"/>
  <c r="T136" i="11"/>
  <c r="R136" i="11"/>
  <c r="P136" i="11"/>
  <c r="BI135" i="11"/>
  <c r="BH135" i="11"/>
  <c r="BG135" i="11"/>
  <c r="BE135" i="11"/>
  <c r="T135" i="11"/>
  <c r="R135" i="11"/>
  <c r="P135" i="11"/>
  <c r="J129" i="11"/>
  <c r="J128" i="11"/>
  <c r="F128" i="11"/>
  <c r="F126" i="11"/>
  <c r="E124" i="11"/>
  <c r="J94" i="11"/>
  <c r="J93" i="11"/>
  <c r="F93" i="11"/>
  <c r="F91" i="11"/>
  <c r="E89" i="11"/>
  <c r="J20" i="11"/>
  <c r="E20" i="11"/>
  <c r="F129" i="11"/>
  <c r="J19" i="11"/>
  <c r="J14" i="11"/>
  <c r="J91" i="11"/>
  <c r="E7" i="11"/>
  <c r="E120" i="11" s="1"/>
  <c r="J41" i="10"/>
  <c r="J40" i="10"/>
  <c r="AY106" i="1" s="1"/>
  <c r="J39" i="10"/>
  <c r="AX106" i="1" s="1"/>
  <c r="BI183" i="10"/>
  <c r="BH183" i="10"/>
  <c r="BG183" i="10"/>
  <c r="BE183" i="10"/>
  <c r="T183" i="10"/>
  <c r="T182" i="10" s="1"/>
  <c r="R183" i="10"/>
  <c r="R182" i="10"/>
  <c r="P183" i="10"/>
  <c r="P182" i="10" s="1"/>
  <c r="P179" i="10" s="1"/>
  <c r="BI181" i="10"/>
  <c r="BH181" i="10"/>
  <c r="BG181" i="10"/>
  <c r="BE181" i="10"/>
  <c r="T181" i="10"/>
  <c r="T179" i="10" s="1"/>
  <c r="R181" i="10"/>
  <c r="R179" i="10" s="1"/>
  <c r="P181" i="10"/>
  <c r="BI180" i="10"/>
  <c r="BH180" i="10"/>
  <c r="BG180" i="10"/>
  <c r="BE180" i="10"/>
  <c r="T180" i="10"/>
  <c r="R180" i="10"/>
  <c r="P180" i="10"/>
  <c r="BI178" i="10"/>
  <c r="BH178" i="10"/>
  <c r="BG178" i="10"/>
  <c r="BE178" i="10"/>
  <c r="T178" i="10"/>
  <c r="T177" i="10" s="1"/>
  <c r="R178" i="10"/>
  <c r="R177" i="10"/>
  <c r="P178" i="10"/>
  <c r="P177" i="10"/>
  <c r="BI176" i="10"/>
  <c r="BH176" i="10"/>
  <c r="BG176" i="10"/>
  <c r="BE176" i="10"/>
  <c r="T176" i="10"/>
  <c r="T175" i="10" s="1"/>
  <c r="R176" i="10"/>
  <c r="R175" i="10" s="1"/>
  <c r="P176" i="10"/>
  <c r="P175" i="10"/>
  <c r="BI174" i="10"/>
  <c r="BH174" i="10"/>
  <c r="BG174" i="10"/>
  <c r="BE174" i="10"/>
  <c r="T174" i="10"/>
  <c r="R174" i="10"/>
  <c r="P174" i="10"/>
  <c r="BI173" i="10"/>
  <c r="BH173" i="10"/>
  <c r="BG173" i="10"/>
  <c r="BE173" i="10"/>
  <c r="T173" i="10"/>
  <c r="R173" i="10"/>
  <c r="P173" i="10"/>
  <c r="BI172" i="10"/>
  <c r="BH172" i="10"/>
  <c r="BG172" i="10"/>
  <c r="BE172" i="10"/>
  <c r="T172" i="10"/>
  <c r="R172" i="10"/>
  <c r="P172" i="10"/>
  <c r="BI171" i="10"/>
  <c r="BH171" i="10"/>
  <c r="BG171" i="10"/>
  <c r="BE171" i="10"/>
  <c r="T171" i="10"/>
  <c r="R171" i="10"/>
  <c r="P171" i="10"/>
  <c r="BI170" i="10"/>
  <c r="BH170" i="10"/>
  <c r="BG170" i="10"/>
  <c r="BE170" i="10"/>
  <c r="T170" i="10"/>
  <c r="R170" i="10"/>
  <c r="P170" i="10"/>
  <c r="BI169" i="10"/>
  <c r="BH169" i="10"/>
  <c r="BG169" i="10"/>
  <c r="BE169" i="10"/>
  <c r="T169" i="10"/>
  <c r="R169" i="10"/>
  <c r="P169" i="10"/>
  <c r="BI168" i="10"/>
  <c r="BH168" i="10"/>
  <c r="BG168" i="10"/>
  <c r="BE168" i="10"/>
  <c r="T168" i="10"/>
  <c r="R168" i="10"/>
  <c r="P168" i="10"/>
  <c r="BI167" i="10"/>
  <c r="BH167" i="10"/>
  <c r="BG167" i="10"/>
  <c r="BE167" i="10"/>
  <c r="T167" i="10"/>
  <c r="R167" i="10"/>
  <c r="P167" i="10"/>
  <c r="BI166" i="10"/>
  <c r="BH166" i="10"/>
  <c r="BG166" i="10"/>
  <c r="BE166" i="10"/>
  <c r="T166" i="10"/>
  <c r="R166" i="10"/>
  <c r="P166" i="10"/>
  <c r="BI165" i="10"/>
  <c r="BH165" i="10"/>
  <c r="BG165" i="10"/>
  <c r="BE165" i="10"/>
  <c r="T165" i="10"/>
  <c r="R165" i="10"/>
  <c r="P165" i="10"/>
  <c r="BI164" i="10"/>
  <c r="BH164" i="10"/>
  <c r="BG164" i="10"/>
  <c r="BE164" i="10"/>
  <c r="T164" i="10"/>
  <c r="R164" i="10"/>
  <c r="P164" i="10"/>
  <c r="BI163" i="10"/>
  <c r="BH163" i="10"/>
  <c r="BG163" i="10"/>
  <c r="BE163" i="10"/>
  <c r="T163" i="10"/>
  <c r="R163" i="10"/>
  <c r="P163" i="10"/>
  <c r="BI162" i="10"/>
  <c r="BH162" i="10"/>
  <c r="BG162" i="10"/>
  <c r="BE162" i="10"/>
  <c r="T162" i="10"/>
  <c r="R162" i="10"/>
  <c r="P162" i="10"/>
  <c r="BI161" i="10"/>
  <c r="BH161" i="10"/>
  <c r="BG161" i="10"/>
  <c r="BE161" i="10"/>
  <c r="T161" i="10"/>
  <c r="R161" i="10"/>
  <c r="P161" i="10"/>
  <c r="BI160" i="10"/>
  <c r="BH160" i="10"/>
  <c r="BG160" i="10"/>
  <c r="BE160" i="10"/>
  <c r="T160" i="10"/>
  <c r="R160" i="10"/>
  <c r="P160" i="10"/>
  <c r="BI159" i="10"/>
  <c r="BH159" i="10"/>
  <c r="BG159" i="10"/>
  <c r="BE159" i="10"/>
  <c r="T159" i="10"/>
  <c r="R159" i="10"/>
  <c r="P159" i="10"/>
  <c r="BI158" i="10"/>
  <c r="BH158" i="10"/>
  <c r="BG158" i="10"/>
  <c r="BE158" i="10"/>
  <c r="T158" i="10"/>
  <c r="R158" i="10"/>
  <c r="P158" i="10"/>
  <c r="BI157" i="10"/>
  <c r="BH157" i="10"/>
  <c r="BG157" i="10"/>
  <c r="BE157" i="10"/>
  <c r="T157" i="10"/>
  <c r="R157" i="10"/>
  <c r="P157" i="10"/>
  <c r="BI156" i="10"/>
  <c r="BH156" i="10"/>
  <c r="BG156" i="10"/>
  <c r="BE156" i="10"/>
  <c r="T156" i="10"/>
  <c r="R156" i="10"/>
  <c r="P156" i="10"/>
  <c r="BI155" i="10"/>
  <c r="BH155" i="10"/>
  <c r="BG155" i="10"/>
  <c r="BE155" i="10"/>
  <c r="T155" i="10"/>
  <c r="R155" i="10"/>
  <c r="P155" i="10"/>
  <c r="BI154" i="10"/>
  <c r="BH154" i="10"/>
  <c r="BG154" i="10"/>
  <c r="BE154" i="10"/>
  <c r="T154" i="10"/>
  <c r="R154" i="10"/>
  <c r="P154" i="10"/>
  <c r="BI153" i="10"/>
  <c r="BH153" i="10"/>
  <c r="BG153" i="10"/>
  <c r="BE153" i="10"/>
  <c r="T153" i="10"/>
  <c r="R153" i="10"/>
  <c r="P153" i="10"/>
  <c r="BI152" i="10"/>
  <c r="BH152" i="10"/>
  <c r="BG152" i="10"/>
  <c r="BE152" i="10"/>
  <c r="T152" i="10"/>
  <c r="R152" i="10"/>
  <c r="P152" i="10"/>
  <c r="BI151" i="10"/>
  <c r="BH151" i="10"/>
  <c r="BG151" i="10"/>
  <c r="BE151" i="10"/>
  <c r="T151" i="10"/>
  <c r="R151" i="10"/>
  <c r="P151" i="10"/>
  <c r="BI150" i="10"/>
  <c r="BH150" i="10"/>
  <c r="BG150" i="10"/>
  <c r="BE150" i="10"/>
  <c r="T150" i="10"/>
  <c r="R150" i="10"/>
  <c r="P150" i="10"/>
  <c r="BI149" i="10"/>
  <c r="BH149" i="10"/>
  <c r="BG149" i="10"/>
  <c r="BE149" i="10"/>
  <c r="T149" i="10"/>
  <c r="R149" i="10"/>
  <c r="P149" i="10"/>
  <c r="BI148" i="10"/>
  <c r="BH148" i="10"/>
  <c r="BG148" i="10"/>
  <c r="BE148" i="10"/>
  <c r="T148" i="10"/>
  <c r="R148" i="10"/>
  <c r="P148" i="10"/>
  <c r="BI147" i="10"/>
  <c r="BH147" i="10"/>
  <c r="BG147" i="10"/>
  <c r="BE147" i="10"/>
  <c r="T147" i="10"/>
  <c r="R147" i="10"/>
  <c r="P147" i="10"/>
  <c r="BI146" i="10"/>
  <c r="BH146" i="10"/>
  <c r="BG146" i="10"/>
  <c r="BE146" i="10"/>
  <c r="T146" i="10"/>
  <c r="R146" i="10"/>
  <c r="P146" i="10"/>
  <c r="BI145" i="10"/>
  <c r="BH145" i="10"/>
  <c r="BG145" i="10"/>
  <c r="BE145" i="10"/>
  <c r="T145" i="10"/>
  <c r="R145" i="10"/>
  <c r="P145" i="10"/>
  <c r="BI144" i="10"/>
  <c r="BH144" i="10"/>
  <c r="BG144" i="10"/>
  <c r="BE144" i="10"/>
  <c r="T144" i="10"/>
  <c r="R144" i="10"/>
  <c r="P144" i="10"/>
  <c r="BI143" i="10"/>
  <c r="BH143" i="10"/>
  <c r="BG143" i="10"/>
  <c r="BE143" i="10"/>
  <c r="T143" i="10"/>
  <c r="R143" i="10"/>
  <c r="P143" i="10"/>
  <c r="BI142" i="10"/>
  <c r="BH142" i="10"/>
  <c r="BG142" i="10"/>
  <c r="BE142" i="10"/>
  <c r="T142" i="10"/>
  <c r="R142" i="10"/>
  <c r="P142" i="10"/>
  <c r="BI141" i="10"/>
  <c r="BH141" i="10"/>
  <c r="BG141" i="10"/>
  <c r="BE141" i="10"/>
  <c r="T141" i="10"/>
  <c r="R141" i="10"/>
  <c r="P141" i="10"/>
  <c r="BI140" i="10"/>
  <c r="BH140" i="10"/>
  <c r="BG140" i="10"/>
  <c r="BE140" i="10"/>
  <c r="T140" i="10"/>
  <c r="R140" i="10"/>
  <c r="P140" i="10"/>
  <c r="BI139" i="10"/>
  <c r="BH139" i="10"/>
  <c r="BG139" i="10"/>
  <c r="BE139" i="10"/>
  <c r="T139" i="10"/>
  <c r="R139" i="10"/>
  <c r="P139" i="10"/>
  <c r="BI138" i="10"/>
  <c r="BH138" i="10"/>
  <c r="BG138" i="10"/>
  <c r="BE138" i="10"/>
  <c r="T138" i="10"/>
  <c r="R138" i="10"/>
  <c r="P138" i="10"/>
  <c r="BI137" i="10"/>
  <c r="BH137" i="10"/>
  <c r="BG137" i="10"/>
  <c r="BE137" i="10"/>
  <c r="T137" i="10"/>
  <c r="R137" i="10"/>
  <c r="P137" i="10"/>
  <c r="BI136" i="10"/>
  <c r="BH136" i="10"/>
  <c r="BG136" i="10"/>
  <c r="BE136" i="10"/>
  <c r="T136" i="10"/>
  <c r="R136" i="10"/>
  <c r="P136" i="10"/>
  <c r="BI135" i="10"/>
  <c r="BH135" i="10"/>
  <c r="BG135" i="10"/>
  <c r="BE135" i="10"/>
  <c r="T135" i="10"/>
  <c r="R135" i="10"/>
  <c r="P135" i="10"/>
  <c r="BI134" i="10"/>
  <c r="BH134" i="10"/>
  <c r="BG134" i="10"/>
  <c r="BE134" i="10"/>
  <c r="T134" i="10"/>
  <c r="R134" i="10"/>
  <c r="P134" i="10"/>
  <c r="BI133" i="10"/>
  <c r="BH133" i="10"/>
  <c r="BG133" i="10"/>
  <c r="BE133" i="10"/>
  <c r="T133" i="10"/>
  <c r="R133" i="10"/>
  <c r="P133" i="10"/>
  <c r="J127" i="10"/>
  <c r="J126" i="10"/>
  <c r="F126" i="10"/>
  <c r="F124" i="10"/>
  <c r="E122" i="10"/>
  <c r="J96" i="10"/>
  <c r="J95" i="10"/>
  <c r="F95" i="10"/>
  <c r="F93" i="10"/>
  <c r="E91" i="10"/>
  <c r="J22" i="10"/>
  <c r="E22" i="10"/>
  <c r="F96" i="10" s="1"/>
  <c r="J21" i="10"/>
  <c r="J16" i="10"/>
  <c r="J93" i="10" s="1"/>
  <c r="E7" i="10"/>
  <c r="E116" i="10"/>
  <c r="J41" i="9"/>
  <c r="J40" i="9"/>
  <c r="AY105" i="1"/>
  <c r="J39" i="9"/>
  <c r="AX105" i="1" s="1"/>
  <c r="BI344" i="9"/>
  <c r="BH344" i="9"/>
  <c r="BG344" i="9"/>
  <c r="BE344" i="9"/>
  <c r="T344" i="9"/>
  <c r="R344" i="9"/>
  <c r="P344" i="9"/>
  <c r="BI343" i="9"/>
  <c r="BH343" i="9"/>
  <c r="BG343" i="9"/>
  <c r="BE343" i="9"/>
  <c r="T343" i="9"/>
  <c r="R343" i="9"/>
  <c r="P343" i="9"/>
  <c r="BI342" i="9"/>
  <c r="BH342" i="9"/>
  <c r="BG342" i="9"/>
  <c r="BE342" i="9"/>
  <c r="T342" i="9"/>
  <c r="R342" i="9"/>
  <c r="P342" i="9"/>
  <c r="BI340" i="9"/>
  <c r="BH340" i="9"/>
  <c r="BG340" i="9"/>
  <c r="BE340" i="9"/>
  <c r="T340" i="9"/>
  <c r="R340" i="9"/>
  <c r="P340" i="9"/>
  <c r="BI339" i="9"/>
  <c r="BH339" i="9"/>
  <c r="BG339" i="9"/>
  <c r="BE339" i="9"/>
  <c r="T339" i="9"/>
  <c r="R339" i="9"/>
  <c r="P339" i="9"/>
  <c r="BI338" i="9"/>
  <c r="BH338" i="9"/>
  <c r="BG338" i="9"/>
  <c r="BE338" i="9"/>
  <c r="T338" i="9"/>
  <c r="R338" i="9"/>
  <c r="P338" i="9"/>
  <c r="BI337" i="9"/>
  <c r="BH337" i="9"/>
  <c r="BG337" i="9"/>
  <c r="BE337" i="9"/>
  <c r="T337" i="9"/>
  <c r="R337" i="9"/>
  <c r="P337" i="9"/>
  <c r="BI336" i="9"/>
  <c r="BH336" i="9"/>
  <c r="BG336" i="9"/>
  <c r="BE336" i="9"/>
  <c r="T336" i="9"/>
  <c r="R336" i="9"/>
  <c r="P336" i="9"/>
  <c r="BI333" i="9"/>
  <c r="BH333" i="9"/>
  <c r="BG333" i="9"/>
  <c r="BE333" i="9"/>
  <c r="T333" i="9"/>
  <c r="R333" i="9"/>
  <c r="P333" i="9"/>
  <c r="BI331" i="9"/>
  <c r="BH331" i="9"/>
  <c r="BG331" i="9"/>
  <c r="BE331" i="9"/>
  <c r="T331" i="9"/>
  <c r="R331" i="9"/>
  <c r="P331" i="9"/>
  <c r="BI329" i="9"/>
  <c r="BH329" i="9"/>
  <c r="BG329" i="9"/>
  <c r="BE329" i="9"/>
  <c r="T329" i="9"/>
  <c r="R329" i="9"/>
  <c r="P329" i="9"/>
  <c r="BI327" i="9"/>
  <c r="BH327" i="9"/>
  <c r="BG327" i="9"/>
  <c r="BE327" i="9"/>
  <c r="T327" i="9"/>
  <c r="R327" i="9"/>
  <c r="P327" i="9"/>
  <c r="BI326" i="9"/>
  <c r="BH326" i="9"/>
  <c r="BG326" i="9"/>
  <c r="BE326" i="9"/>
  <c r="T326" i="9"/>
  <c r="R326" i="9"/>
  <c r="P326" i="9"/>
  <c r="BI325" i="9"/>
  <c r="BH325" i="9"/>
  <c r="BG325" i="9"/>
  <c r="BE325" i="9"/>
  <c r="T325" i="9"/>
  <c r="R325" i="9"/>
  <c r="P325" i="9"/>
  <c r="BI324" i="9"/>
  <c r="BH324" i="9"/>
  <c r="BG324" i="9"/>
  <c r="BE324" i="9"/>
  <c r="T324" i="9"/>
  <c r="R324" i="9"/>
  <c r="P324" i="9"/>
  <c r="BI323" i="9"/>
  <c r="BH323" i="9"/>
  <c r="BG323" i="9"/>
  <c r="BE323" i="9"/>
  <c r="T323" i="9"/>
  <c r="R323" i="9"/>
  <c r="P323" i="9"/>
  <c r="BI321" i="9"/>
  <c r="BH321" i="9"/>
  <c r="BG321" i="9"/>
  <c r="BE321" i="9"/>
  <c r="T321" i="9"/>
  <c r="R321" i="9"/>
  <c r="P321" i="9"/>
  <c r="BI319" i="9"/>
  <c r="BH319" i="9"/>
  <c r="BG319" i="9"/>
  <c r="BE319" i="9"/>
  <c r="T319" i="9"/>
  <c r="R319" i="9"/>
  <c r="P319" i="9"/>
  <c r="BI317" i="9"/>
  <c r="BH317" i="9"/>
  <c r="BG317" i="9"/>
  <c r="BE317" i="9"/>
  <c r="T317" i="9"/>
  <c r="R317" i="9"/>
  <c r="P317" i="9"/>
  <c r="BI315" i="9"/>
  <c r="BH315" i="9"/>
  <c r="BG315" i="9"/>
  <c r="BE315" i="9"/>
  <c r="T315" i="9"/>
  <c r="R315" i="9"/>
  <c r="P315" i="9"/>
  <c r="BI313" i="9"/>
  <c r="BH313" i="9"/>
  <c r="BG313" i="9"/>
  <c r="BE313" i="9"/>
  <c r="T313" i="9"/>
  <c r="R313" i="9"/>
  <c r="P313" i="9"/>
  <c r="BI312" i="9"/>
  <c r="BH312" i="9"/>
  <c r="BG312" i="9"/>
  <c r="BE312" i="9"/>
  <c r="T312" i="9"/>
  <c r="R312" i="9"/>
  <c r="P312" i="9"/>
  <c r="BI309" i="9"/>
  <c r="BH309" i="9"/>
  <c r="BG309" i="9"/>
  <c r="BE309" i="9"/>
  <c r="T309" i="9"/>
  <c r="R309" i="9"/>
  <c r="P309" i="9"/>
  <c r="BI308" i="9"/>
  <c r="BH308" i="9"/>
  <c r="BG308" i="9"/>
  <c r="BE308" i="9"/>
  <c r="T308" i="9"/>
  <c r="R308" i="9"/>
  <c r="P308" i="9"/>
  <c r="BI306" i="9"/>
  <c r="BH306" i="9"/>
  <c r="BG306" i="9"/>
  <c r="BE306" i="9"/>
  <c r="T306" i="9"/>
  <c r="R306" i="9"/>
  <c r="P306" i="9"/>
  <c r="BI304" i="9"/>
  <c r="BH304" i="9"/>
  <c r="BG304" i="9"/>
  <c r="BE304" i="9"/>
  <c r="T304" i="9"/>
  <c r="R304" i="9"/>
  <c r="P304" i="9"/>
  <c r="BI303" i="9"/>
  <c r="BH303" i="9"/>
  <c r="BG303" i="9"/>
  <c r="BE303" i="9"/>
  <c r="T303" i="9"/>
  <c r="R303" i="9"/>
  <c r="P303" i="9"/>
  <c r="BI300" i="9"/>
  <c r="BH300" i="9"/>
  <c r="BG300" i="9"/>
  <c r="BE300" i="9"/>
  <c r="T300" i="9"/>
  <c r="R300" i="9"/>
  <c r="P300" i="9"/>
  <c r="BI298" i="9"/>
  <c r="BH298" i="9"/>
  <c r="BG298" i="9"/>
  <c r="BE298" i="9"/>
  <c r="T298" i="9"/>
  <c r="R298" i="9"/>
  <c r="P298" i="9"/>
  <c r="BI296" i="9"/>
  <c r="BH296" i="9"/>
  <c r="BG296" i="9"/>
  <c r="BE296" i="9"/>
  <c r="T296" i="9"/>
  <c r="R296" i="9"/>
  <c r="P296" i="9"/>
  <c r="BI294" i="9"/>
  <c r="BH294" i="9"/>
  <c r="BG294" i="9"/>
  <c r="BE294" i="9"/>
  <c r="T294" i="9"/>
  <c r="R294" i="9"/>
  <c r="P294" i="9"/>
  <c r="BI290" i="9"/>
  <c r="BH290" i="9"/>
  <c r="BG290" i="9"/>
  <c r="BE290" i="9"/>
  <c r="T290" i="9"/>
  <c r="R290" i="9"/>
  <c r="P290" i="9"/>
  <c r="BI289" i="9"/>
  <c r="BH289" i="9"/>
  <c r="BG289" i="9"/>
  <c r="BE289" i="9"/>
  <c r="T289" i="9"/>
  <c r="R289" i="9"/>
  <c r="P289" i="9"/>
  <c r="BI288" i="9"/>
  <c r="BH288" i="9"/>
  <c r="BG288" i="9"/>
  <c r="BE288" i="9"/>
  <c r="T288" i="9"/>
  <c r="R288" i="9"/>
  <c r="P288" i="9"/>
  <c r="BI287" i="9"/>
  <c r="BH287" i="9"/>
  <c r="BG287" i="9"/>
  <c r="BE287" i="9"/>
  <c r="T287" i="9"/>
  <c r="R287" i="9"/>
  <c r="P287" i="9"/>
  <c r="BI286" i="9"/>
  <c r="BH286" i="9"/>
  <c r="BG286" i="9"/>
  <c r="BE286" i="9"/>
  <c r="T286" i="9"/>
  <c r="R286" i="9"/>
  <c r="P286" i="9"/>
  <c r="BI285" i="9"/>
  <c r="BH285" i="9"/>
  <c r="BG285" i="9"/>
  <c r="BE285" i="9"/>
  <c r="T285" i="9"/>
  <c r="R285" i="9"/>
  <c r="P285" i="9"/>
  <c r="BI283" i="9"/>
  <c r="BH283" i="9"/>
  <c r="BG283" i="9"/>
  <c r="BE283" i="9"/>
  <c r="T283" i="9"/>
  <c r="R283" i="9"/>
  <c r="P283" i="9"/>
  <c r="BI281" i="9"/>
  <c r="BH281" i="9"/>
  <c r="BG281" i="9"/>
  <c r="BE281" i="9"/>
  <c r="T281" i="9"/>
  <c r="R281" i="9"/>
  <c r="P281" i="9"/>
  <c r="BI279" i="9"/>
  <c r="BH279" i="9"/>
  <c r="BG279" i="9"/>
  <c r="BE279" i="9"/>
  <c r="T279" i="9"/>
  <c r="R279" i="9"/>
  <c r="P279" i="9"/>
  <c r="BI278" i="9"/>
  <c r="BH278" i="9"/>
  <c r="BG278" i="9"/>
  <c r="BE278" i="9"/>
  <c r="T278" i="9"/>
  <c r="R278" i="9"/>
  <c r="P278" i="9"/>
  <c r="BI277" i="9"/>
  <c r="BH277" i="9"/>
  <c r="BG277" i="9"/>
  <c r="BE277" i="9"/>
  <c r="T277" i="9"/>
  <c r="R277" i="9"/>
  <c r="P277" i="9"/>
  <c r="BI276" i="9"/>
  <c r="BH276" i="9"/>
  <c r="BG276" i="9"/>
  <c r="BE276" i="9"/>
  <c r="T276" i="9"/>
  <c r="R276" i="9"/>
  <c r="P276" i="9"/>
  <c r="BI275" i="9"/>
  <c r="BH275" i="9"/>
  <c r="BG275" i="9"/>
  <c r="BE275" i="9"/>
  <c r="T275" i="9"/>
  <c r="R275" i="9"/>
  <c r="P275" i="9"/>
  <c r="BI274" i="9"/>
  <c r="BH274" i="9"/>
  <c r="BG274" i="9"/>
  <c r="BE274" i="9"/>
  <c r="T274" i="9"/>
  <c r="R274" i="9"/>
  <c r="P274" i="9"/>
  <c r="BI273" i="9"/>
  <c r="BH273" i="9"/>
  <c r="BG273" i="9"/>
  <c r="BE273" i="9"/>
  <c r="T273" i="9"/>
  <c r="R273" i="9"/>
  <c r="P273" i="9"/>
  <c r="BI272" i="9"/>
  <c r="BH272" i="9"/>
  <c r="BG272" i="9"/>
  <c r="BE272" i="9"/>
  <c r="T272" i="9"/>
  <c r="R272" i="9"/>
  <c r="P272" i="9"/>
  <c r="BI271" i="9"/>
  <c r="BH271" i="9"/>
  <c r="BG271" i="9"/>
  <c r="BE271" i="9"/>
  <c r="T271" i="9"/>
  <c r="R271" i="9"/>
  <c r="P271" i="9"/>
  <c r="BI269" i="9"/>
  <c r="BH269" i="9"/>
  <c r="BG269" i="9"/>
  <c r="BE269" i="9"/>
  <c r="T269" i="9"/>
  <c r="R269" i="9"/>
  <c r="P269" i="9"/>
  <c r="BI268" i="9"/>
  <c r="BH268" i="9"/>
  <c r="BG268" i="9"/>
  <c r="BE268" i="9"/>
  <c r="T268" i="9"/>
  <c r="R268" i="9"/>
  <c r="P268" i="9"/>
  <c r="BI267" i="9"/>
  <c r="BH267" i="9"/>
  <c r="BG267" i="9"/>
  <c r="BE267" i="9"/>
  <c r="T267" i="9"/>
  <c r="R267" i="9"/>
  <c r="P267" i="9"/>
  <c r="BI266" i="9"/>
  <c r="BH266" i="9"/>
  <c r="BG266" i="9"/>
  <c r="BE266" i="9"/>
  <c r="T266" i="9"/>
  <c r="R266" i="9"/>
  <c r="P266" i="9"/>
  <c r="BI265" i="9"/>
  <c r="BH265" i="9"/>
  <c r="BG265" i="9"/>
  <c r="BE265" i="9"/>
  <c r="T265" i="9"/>
  <c r="R265" i="9"/>
  <c r="P265" i="9"/>
  <c r="BI263" i="9"/>
  <c r="BH263" i="9"/>
  <c r="BG263" i="9"/>
  <c r="BE263" i="9"/>
  <c r="T263" i="9"/>
  <c r="R263" i="9"/>
  <c r="P263" i="9"/>
  <c r="BI262" i="9"/>
  <c r="BH262" i="9"/>
  <c r="BG262" i="9"/>
  <c r="BE262" i="9"/>
  <c r="T262" i="9"/>
  <c r="R262" i="9"/>
  <c r="P262" i="9"/>
  <c r="BI261" i="9"/>
  <c r="BH261" i="9"/>
  <c r="BG261" i="9"/>
  <c r="BE261" i="9"/>
  <c r="T261" i="9"/>
  <c r="R261" i="9"/>
  <c r="P261" i="9"/>
  <c r="BI259" i="9"/>
  <c r="BH259" i="9"/>
  <c r="BG259" i="9"/>
  <c r="BE259" i="9"/>
  <c r="T259" i="9"/>
  <c r="R259" i="9"/>
  <c r="P259" i="9"/>
  <c r="BI257" i="9"/>
  <c r="BH257" i="9"/>
  <c r="BG257" i="9"/>
  <c r="BE257" i="9"/>
  <c r="T257" i="9"/>
  <c r="R257" i="9"/>
  <c r="P257" i="9"/>
  <c r="BI255" i="9"/>
  <c r="BH255" i="9"/>
  <c r="BG255" i="9"/>
  <c r="BE255" i="9"/>
  <c r="T255" i="9"/>
  <c r="R255" i="9"/>
  <c r="P255" i="9"/>
  <c r="BI253" i="9"/>
  <c r="BH253" i="9"/>
  <c r="BG253" i="9"/>
  <c r="BE253" i="9"/>
  <c r="T253" i="9"/>
  <c r="R253" i="9"/>
  <c r="P253" i="9"/>
  <c r="BI252" i="9"/>
  <c r="BH252" i="9"/>
  <c r="BG252" i="9"/>
  <c r="BE252" i="9"/>
  <c r="T252" i="9"/>
  <c r="R252" i="9"/>
  <c r="P252" i="9"/>
  <c r="BI251" i="9"/>
  <c r="BH251" i="9"/>
  <c r="BG251" i="9"/>
  <c r="BE251" i="9"/>
  <c r="T251" i="9"/>
  <c r="R251" i="9"/>
  <c r="P251" i="9"/>
  <c r="BI250" i="9"/>
  <c r="BH250" i="9"/>
  <c r="BG250" i="9"/>
  <c r="BE250" i="9"/>
  <c r="T250" i="9"/>
  <c r="R250" i="9"/>
  <c r="P250" i="9"/>
  <c r="BI249" i="9"/>
  <c r="BH249" i="9"/>
  <c r="BG249" i="9"/>
  <c r="BE249" i="9"/>
  <c r="T249" i="9"/>
  <c r="R249" i="9"/>
  <c r="P249" i="9"/>
  <c r="BI248" i="9"/>
  <c r="BH248" i="9"/>
  <c r="BG248" i="9"/>
  <c r="BE248" i="9"/>
  <c r="T248" i="9"/>
  <c r="R248" i="9"/>
  <c r="P248" i="9"/>
  <c r="BI247" i="9"/>
  <c r="BH247" i="9"/>
  <c r="BG247" i="9"/>
  <c r="BE247" i="9"/>
  <c r="T247" i="9"/>
  <c r="R247" i="9"/>
  <c r="P247" i="9"/>
  <c r="BI246" i="9"/>
  <c r="BH246" i="9"/>
  <c r="BG246" i="9"/>
  <c r="BE246" i="9"/>
  <c r="T246" i="9"/>
  <c r="R246" i="9"/>
  <c r="P246" i="9"/>
  <c r="BI245" i="9"/>
  <c r="BH245" i="9"/>
  <c r="BG245" i="9"/>
  <c r="BE245" i="9"/>
  <c r="T245" i="9"/>
  <c r="R245" i="9"/>
  <c r="P245" i="9"/>
  <c r="BI244" i="9"/>
  <c r="BH244" i="9"/>
  <c r="BG244" i="9"/>
  <c r="BE244" i="9"/>
  <c r="T244" i="9"/>
  <c r="R244" i="9"/>
  <c r="P244" i="9"/>
  <c r="BI242" i="9"/>
  <c r="BH242" i="9"/>
  <c r="BG242" i="9"/>
  <c r="BE242" i="9"/>
  <c r="T242" i="9"/>
  <c r="R242" i="9"/>
  <c r="P242" i="9"/>
  <c r="BI241" i="9"/>
  <c r="BH241" i="9"/>
  <c r="BG241" i="9"/>
  <c r="BE241" i="9"/>
  <c r="T241" i="9"/>
  <c r="R241" i="9"/>
  <c r="P241" i="9"/>
  <c r="BI240" i="9"/>
  <c r="BH240" i="9"/>
  <c r="BG240" i="9"/>
  <c r="BE240" i="9"/>
  <c r="T240" i="9"/>
  <c r="R240" i="9"/>
  <c r="P240" i="9"/>
  <c r="BI239" i="9"/>
  <c r="BH239" i="9"/>
  <c r="BG239" i="9"/>
  <c r="BE239" i="9"/>
  <c r="T239" i="9"/>
  <c r="R239" i="9"/>
  <c r="P239" i="9"/>
  <c r="BI238" i="9"/>
  <c r="BH238" i="9"/>
  <c r="BG238" i="9"/>
  <c r="BE238" i="9"/>
  <c r="T238" i="9"/>
  <c r="R238" i="9"/>
  <c r="P238" i="9"/>
  <c r="BI237" i="9"/>
  <c r="BH237" i="9"/>
  <c r="BG237" i="9"/>
  <c r="BE237" i="9"/>
  <c r="T237" i="9"/>
  <c r="R237" i="9"/>
  <c r="P237" i="9"/>
  <c r="BI236" i="9"/>
  <c r="BH236" i="9"/>
  <c r="BG236" i="9"/>
  <c r="BE236" i="9"/>
  <c r="T236" i="9"/>
  <c r="R236" i="9"/>
  <c r="P236" i="9"/>
  <c r="BI235" i="9"/>
  <c r="BH235" i="9"/>
  <c r="BG235" i="9"/>
  <c r="BE235" i="9"/>
  <c r="T235" i="9"/>
  <c r="R235" i="9"/>
  <c r="P235" i="9"/>
  <c r="BI234" i="9"/>
  <c r="BH234" i="9"/>
  <c r="BG234" i="9"/>
  <c r="BE234" i="9"/>
  <c r="T234" i="9"/>
  <c r="R234" i="9"/>
  <c r="P234" i="9"/>
  <c r="BI233" i="9"/>
  <c r="BH233" i="9"/>
  <c r="BG233" i="9"/>
  <c r="BE233" i="9"/>
  <c r="T233" i="9"/>
  <c r="R233" i="9"/>
  <c r="P233" i="9"/>
  <c r="BI232" i="9"/>
  <c r="BH232" i="9"/>
  <c r="BG232" i="9"/>
  <c r="BE232" i="9"/>
  <c r="T232" i="9"/>
  <c r="R232" i="9"/>
  <c r="P232" i="9"/>
  <c r="BI231" i="9"/>
  <c r="BH231" i="9"/>
  <c r="BG231" i="9"/>
  <c r="BE231" i="9"/>
  <c r="T231" i="9"/>
  <c r="R231" i="9"/>
  <c r="P231" i="9"/>
  <c r="BI230" i="9"/>
  <c r="BH230" i="9"/>
  <c r="BG230" i="9"/>
  <c r="BE230" i="9"/>
  <c r="T230" i="9"/>
  <c r="R230" i="9"/>
  <c r="P230" i="9"/>
  <c r="BI229" i="9"/>
  <c r="BH229" i="9"/>
  <c r="BG229" i="9"/>
  <c r="BE229" i="9"/>
  <c r="T229" i="9"/>
  <c r="R229" i="9"/>
  <c r="P229" i="9"/>
  <c r="BI228" i="9"/>
  <c r="BH228" i="9"/>
  <c r="BG228" i="9"/>
  <c r="BE228" i="9"/>
  <c r="T228" i="9"/>
  <c r="R228" i="9"/>
  <c r="P228" i="9"/>
  <c r="BI227" i="9"/>
  <c r="BH227" i="9"/>
  <c r="BG227" i="9"/>
  <c r="BE227" i="9"/>
  <c r="T227" i="9"/>
  <c r="R227" i="9"/>
  <c r="P227" i="9"/>
  <c r="BI226" i="9"/>
  <c r="BH226" i="9"/>
  <c r="BG226" i="9"/>
  <c r="BE226" i="9"/>
  <c r="T226" i="9"/>
  <c r="R226" i="9"/>
  <c r="P226" i="9"/>
  <c r="BI225" i="9"/>
  <c r="BH225" i="9"/>
  <c r="BG225" i="9"/>
  <c r="BE225" i="9"/>
  <c r="T225" i="9"/>
  <c r="R225" i="9"/>
  <c r="P225" i="9"/>
  <c r="BI224" i="9"/>
  <c r="BH224" i="9"/>
  <c r="BG224" i="9"/>
  <c r="BE224" i="9"/>
  <c r="T224" i="9"/>
  <c r="R224" i="9"/>
  <c r="P224" i="9"/>
  <c r="BI223" i="9"/>
  <c r="BH223" i="9"/>
  <c r="BG223" i="9"/>
  <c r="BE223" i="9"/>
  <c r="T223" i="9"/>
  <c r="R223" i="9"/>
  <c r="P223" i="9"/>
  <c r="BI219" i="9"/>
  <c r="BH219" i="9"/>
  <c r="BG219" i="9"/>
  <c r="BE219" i="9"/>
  <c r="T219" i="9"/>
  <c r="R219" i="9"/>
  <c r="P219" i="9"/>
  <c r="BI218" i="9"/>
  <c r="BH218" i="9"/>
  <c r="BG218" i="9"/>
  <c r="BE218" i="9"/>
  <c r="T218" i="9"/>
  <c r="R218" i="9"/>
  <c r="P218" i="9"/>
  <c r="BI217" i="9"/>
  <c r="BH217" i="9"/>
  <c r="BG217" i="9"/>
  <c r="BE217" i="9"/>
  <c r="T217" i="9"/>
  <c r="R217" i="9"/>
  <c r="P217" i="9"/>
  <c r="BI214" i="9"/>
  <c r="BH214" i="9"/>
  <c r="BG214" i="9"/>
  <c r="BE214" i="9"/>
  <c r="T214" i="9"/>
  <c r="T213" i="9" s="1"/>
  <c r="R214" i="9"/>
  <c r="R213" i="9"/>
  <c r="P214" i="9"/>
  <c r="P213" i="9"/>
  <c r="BI211" i="9"/>
  <c r="BH211" i="9"/>
  <c r="BG211" i="9"/>
  <c r="BE211" i="9"/>
  <c r="T211" i="9"/>
  <c r="R211" i="9"/>
  <c r="P211" i="9"/>
  <c r="BI210" i="9"/>
  <c r="BH210" i="9"/>
  <c r="BG210" i="9"/>
  <c r="BE210" i="9"/>
  <c r="T210" i="9"/>
  <c r="R210" i="9"/>
  <c r="P210" i="9"/>
  <c r="BI209" i="9"/>
  <c r="BH209" i="9"/>
  <c r="BG209" i="9"/>
  <c r="BE209" i="9"/>
  <c r="T209" i="9"/>
  <c r="R209" i="9"/>
  <c r="P209" i="9"/>
  <c r="BI208" i="9"/>
  <c r="BH208" i="9"/>
  <c r="BG208" i="9"/>
  <c r="BE208" i="9"/>
  <c r="T208" i="9"/>
  <c r="R208" i="9"/>
  <c r="P208" i="9"/>
  <c r="BI207" i="9"/>
  <c r="BH207" i="9"/>
  <c r="BG207" i="9"/>
  <c r="BE207" i="9"/>
  <c r="T207" i="9"/>
  <c r="R207" i="9"/>
  <c r="P207" i="9"/>
  <c r="BI206" i="9"/>
  <c r="BH206" i="9"/>
  <c r="BG206" i="9"/>
  <c r="BE206" i="9"/>
  <c r="T206" i="9"/>
  <c r="R206" i="9"/>
  <c r="P206" i="9"/>
  <c r="BI205" i="9"/>
  <c r="BH205" i="9"/>
  <c r="BG205" i="9"/>
  <c r="BE205" i="9"/>
  <c r="T205" i="9"/>
  <c r="R205" i="9"/>
  <c r="P205" i="9"/>
  <c r="BI204" i="9"/>
  <c r="BH204" i="9"/>
  <c r="BG204" i="9"/>
  <c r="BE204" i="9"/>
  <c r="T204" i="9"/>
  <c r="R204" i="9"/>
  <c r="P204" i="9"/>
  <c r="BI202" i="9"/>
  <c r="BH202" i="9"/>
  <c r="BG202" i="9"/>
  <c r="BE202" i="9"/>
  <c r="T202" i="9"/>
  <c r="R202" i="9"/>
  <c r="P202" i="9"/>
  <c r="BI201" i="9"/>
  <c r="BH201" i="9"/>
  <c r="BG201" i="9"/>
  <c r="BE201" i="9"/>
  <c r="T201" i="9"/>
  <c r="R201" i="9"/>
  <c r="P201" i="9"/>
  <c r="BI200" i="9"/>
  <c r="BH200" i="9"/>
  <c r="BG200" i="9"/>
  <c r="BE200" i="9"/>
  <c r="T200" i="9"/>
  <c r="R200" i="9"/>
  <c r="P200" i="9"/>
  <c r="BI199" i="9"/>
  <c r="BH199" i="9"/>
  <c r="BG199" i="9"/>
  <c r="BE199" i="9"/>
  <c r="T199" i="9"/>
  <c r="R199" i="9"/>
  <c r="P199" i="9"/>
  <c r="BI198" i="9"/>
  <c r="BH198" i="9"/>
  <c r="BG198" i="9"/>
  <c r="BE198" i="9"/>
  <c r="T198" i="9"/>
  <c r="R198" i="9"/>
  <c r="P198" i="9"/>
  <c r="BI195" i="9"/>
  <c r="BH195" i="9"/>
  <c r="BG195" i="9"/>
  <c r="BE195" i="9"/>
  <c r="T195" i="9"/>
  <c r="R195" i="9"/>
  <c r="P195" i="9"/>
  <c r="BI193" i="9"/>
  <c r="BH193" i="9"/>
  <c r="BG193" i="9"/>
  <c r="BE193" i="9"/>
  <c r="T193" i="9"/>
  <c r="R193" i="9"/>
  <c r="P193" i="9"/>
  <c r="BI191" i="9"/>
  <c r="BH191" i="9"/>
  <c r="BG191" i="9"/>
  <c r="BE191" i="9"/>
  <c r="T191" i="9"/>
  <c r="R191" i="9"/>
  <c r="P191" i="9"/>
  <c r="BI189" i="9"/>
  <c r="BH189" i="9"/>
  <c r="BG189" i="9"/>
  <c r="BE189" i="9"/>
  <c r="T189" i="9"/>
  <c r="R189" i="9"/>
  <c r="P189" i="9"/>
  <c r="BI188" i="9"/>
  <c r="BH188" i="9"/>
  <c r="BG188" i="9"/>
  <c r="BE188" i="9"/>
  <c r="T188" i="9"/>
  <c r="R188" i="9"/>
  <c r="P188" i="9"/>
  <c r="BI187" i="9"/>
  <c r="BH187" i="9"/>
  <c r="BG187" i="9"/>
  <c r="BE187" i="9"/>
  <c r="T187" i="9"/>
  <c r="R187" i="9"/>
  <c r="P187" i="9"/>
  <c r="BI186" i="9"/>
  <c r="BH186" i="9"/>
  <c r="BG186" i="9"/>
  <c r="BE186" i="9"/>
  <c r="T186" i="9"/>
  <c r="R186" i="9"/>
  <c r="P186" i="9"/>
  <c r="BI185" i="9"/>
  <c r="BH185" i="9"/>
  <c r="BG185" i="9"/>
  <c r="BE185" i="9"/>
  <c r="T185" i="9"/>
  <c r="R185" i="9"/>
  <c r="P185" i="9"/>
  <c r="BI181" i="9"/>
  <c r="BH181" i="9"/>
  <c r="BG181" i="9"/>
  <c r="BE181" i="9"/>
  <c r="T181" i="9"/>
  <c r="R181" i="9"/>
  <c r="P181" i="9"/>
  <c r="BI180" i="9"/>
  <c r="BH180" i="9"/>
  <c r="BG180" i="9"/>
  <c r="BE180" i="9"/>
  <c r="T180" i="9"/>
  <c r="R180" i="9"/>
  <c r="P180" i="9"/>
  <c r="BI179" i="9"/>
  <c r="BH179" i="9"/>
  <c r="BG179" i="9"/>
  <c r="BE179" i="9"/>
  <c r="T179" i="9"/>
  <c r="R179" i="9"/>
  <c r="P179" i="9"/>
  <c r="BI178" i="9"/>
  <c r="BH178" i="9"/>
  <c r="BG178" i="9"/>
  <c r="BE178" i="9"/>
  <c r="T178" i="9"/>
  <c r="R178" i="9"/>
  <c r="P178" i="9"/>
  <c r="BI177" i="9"/>
  <c r="BH177" i="9"/>
  <c r="BG177" i="9"/>
  <c r="BE177" i="9"/>
  <c r="T177" i="9"/>
  <c r="R177" i="9"/>
  <c r="P177" i="9"/>
  <c r="BI175" i="9"/>
  <c r="BH175" i="9"/>
  <c r="BG175" i="9"/>
  <c r="BE175" i="9"/>
  <c r="T175" i="9"/>
  <c r="R175" i="9"/>
  <c r="P175" i="9"/>
  <c r="BI173" i="9"/>
  <c r="BH173" i="9"/>
  <c r="BG173" i="9"/>
  <c r="BE173" i="9"/>
  <c r="T173" i="9"/>
  <c r="R173" i="9"/>
  <c r="P173" i="9"/>
  <c r="BI172" i="9"/>
  <c r="BH172" i="9"/>
  <c r="BG172" i="9"/>
  <c r="BE172" i="9"/>
  <c r="T172" i="9"/>
  <c r="R172" i="9"/>
  <c r="P172" i="9"/>
  <c r="BI171" i="9"/>
  <c r="BH171" i="9"/>
  <c r="BG171" i="9"/>
  <c r="BE171" i="9"/>
  <c r="T171" i="9"/>
  <c r="R171" i="9"/>
  <c r="P171" i="9"/>
  <c r="BI169" i="9"/>
  <c r="BH169" i="9"/>
  <c r="BG169" i="9"/>
  <c r="BE169" i="9"/>
  <c r="T169" i="9"/>
  <c r="R169" i="9"/>
  <c r="P169" i="9"/>
  <c r="BI167" i="9"/>
  <c r="BH167" i="9"/>
  <c r="BG167" i="9"/>
  <c r="BE167" i="9"/>
  <c r="T167" i="9"/>
  <c r="R167" i="9"/>
  <c r="P167" i="9"/>
  <c r="BI166" i="9"/>
  <c r="BH166" i="9"/>
  <c r="BG166" i="9"/>
  <c r="BE166" i="9"/>
  <c r="T166" i="9"/>
  <c r="R166" i="9"/>
  <c r="P166" i="9"/>
  <c r="BI164" i="9"/>
  <c r="BH164" i="9"/>
  <c r="BG164" i="9"/>
  <c r="BE164" i="9"/>
  <c r="T164" i="9"/>
  <c r="R164" i="9"/>
  <c r="P164" i="9"/>
  <c r="BI162" i="9"/>
  <c r="BH162" i="9"/>
  <c r="BG162" i="9"/>
  <c r="BE162" i="9"/>
  <c r="T162" i="9"/>
  <c r="R162" i="9"/>
  <c r="P162" i="9"/>
  <c r="BI160" i="9"/>
  <c r="BH160" i="9"/>
  <c r="BG160" i="9"/>
  <c r="BE160" i="9"/>
  <c r="T160" i="9"/>
  <c r="R160" i="9"/>
  <c r="P160" i="9"/>
  <c r="BI159" i="9"/>
  <c r="BH159" i="9"/>
  <c r="BG159" i="9"/>
  <c r="BE159" i="9"/>
  <c r="T159" i="9"/>
  <c r="R159" i="9"/>
  <c r="P159" i="9"/>
  <c r="BI157" i="9"/>
  <c r="BH157" i="9"/>
  <c r="BG157" i="9"/>
  <c r="BE157" i="9"/>
  <c r="T157" i="9"/>
  <c r="R157" i="9"/>
  <c r="P157" i="9"/>
  <c r="BI156" i="9"/>
  <c r="BH156" i="9"/>
  <c r="BG156" i="9"/>
  <c r="BE156" i="9"/>
  <c r="T156" i="9"/>
  <c r="R156" i="9"/>
  <c r="P156" i="9"/>
  <c r="BI154" i="9"/>
  <c r="BH154" i="9"/>
  <c r="BG154" i="9"/>
  <c r="BE154" i="9"/>
  <c r="T154" i="9"/>
  <c r="R154" i="9"/>
  <c r="P154" i="9"/>
  <c r="BI152" i="9"/>
  <c r="BH152" i="9"/>
  <c r="BG152" i="9"/>
  <c r="BE152" i="9"/>
  <c r="T152" i="9"/>
  <c r="R152" i="9"/>
  <c r="P152" i="9"/>
  <c r="BI151" i="9"/>
  <c r="BH151" i="9"/>
  <c r="BG151" i="9"/>
  <c r="BE151" i="9"/>
  <c r="T151" i="9"/>
  <c r="R151" i="9"/>
  <c r="P151" i="9"/>
  <c r="BI149" i="9"/>
  <c r="BH149" i="9"/>
  <c r="BG149" i="9"/>
  <c r="BE149" i="9"/>
  <c r="T149" i="9"/>
  <c r="R149" i="9"/>
  <c r="P149" i="9"/>
  <c r="BI148" i="9"/>
  <c r="BH148" i="9"/>
  <c r="BG148" i="9"/>
  <c r="BE148" i="9"/>
  <c r="T148" i="9"/>
  <c r="R148" i="9"/>
  <c r="P148" i="9"/>
  <c r="BI147" i="9"/>
  <c r="BH147" i="9"/>
  <c r="BG147" i="9"/>
  <c r="BE147" i="9"/>
  <c r="T147" i="9"/>
  <c r="R147" i="9"/>
  <c r="P147" i="9"/>
  <c r="BI146" i="9"/>
  <c r="BH146" i="9"/>
  <c r="BG146" i="9"/>
  <c r="BE146" i="9"/>
  <c r="T146" i="9"/>
  <c r="R146" i="9"/>
  <c r="P146" i="9"/>
  <c r="J139" i="9"/>
  <c r="J138" i="9"/>
  <c r="F138" i="9"/>
  <c r="F136" i="9"/>
  <c r="E134" i="9"/>
  <c r="J96" i="9"/>
  <c r="J95" i="9"/>
  <c r="F95" i="9"/>
  <c r="F93" i="9"/>
  <c r="E91" i="9"/>
  <c r="J22" i="9"/>
  <c r="E22" i="9"/>
  <c r="F139" i="9" s="1"/>
  <c r="J21" i="9"/>
  <c r="J16" i="9"/>
  <c r="J93" i="9" s="1"/>
  <c r="E7" i="9"/>
  <c r="E128" i="9" s="1"/>
  <c r="J41" i="8"/>
  <c r="J40" i="8"/>
  <c r="AY103" i="1"/>
  <c r="J39" i="8"/>
  <c r="AX103" i="1" s="1"/>
  <c r="BI187" i="8"/>
  <c r="BH187" i="8"/>
  <c r="BG187" i="8"/>
  <c r="BE187" i="8"/>
  <c r="T187" i="8"/>
  <c r="T186" i="8" s="1"/>
  <c r="R187" i="8"/>
  <c r="R186" i="8"/>
  <c r="P187" i="8"/>
  <c r="P186" i="8"/>
  <c r="BI185" i="8"/>
  <c r="BH185" i="8"/>
  <c r="BG185" i="8"/>
  <c r="BE185" i="8"/>
  <c r="T185" i="8"/>
  <c r="T184" i="8"/>
  <c r="R185" i="8"/>
  <c r="R184" i="8" s="1"/>
  <c r="P185" i="8"/>
  <c r="P184" i="8"/>
  <c r="BI183" i="8"/>
  <c r="BH183" i="8"/>
  <c r="BG183" i="8"/>
  <c r="BE183" i="8"/>
  <c r="T183" i="8"/>
  <c r="R183" i="8"/>
  <c r="P183" i="8"/>
  <c r="BI182" i="8"/>
  <c r="BH182" i="8"/>
  <c r="BG182" i="8"/>
  <c r="BE182" i="8"/>
  <c r="T182" i="8"/>
  <c r="R182" i="8"/>
  <c r="P182" i="8"/>
  <c r="BI181" i="8"/>
  <c r="BH181" i="8"/>
  <c r="BG181" i="8"/>
  <c r="BE181" i="8"/>
  <c r="T181" i="8"/>
  <c r="R181" i="8"/>
  <c r="P181" i="8"/>
  <c r="BI179" i="8"/>
  <c r="BH179" i="8"/>
  <c r="BG179" i="8"/>
  <c r="BE179" i="8"/>
  <c r="T179" i="8"/>
  <c r="R179" i="8"/>
  <c r="P179" i="8"/>
  <c r="BI178" i="8"/>
  <c r="BH178" i="8"/>
  <c r="BG178" i="8"/>
  <c r="BE178" i="8"/>
  <c r="T178" i="8"/>
  <c r="R178" i="8"/>
  <c r="P178" i="8"/>
  <c r="BI177" i="8"/>
  <c r="BH177" i="8"/>
  <c r="BG177" i="8"/>
  <c r="BE177" i="8"/>
  <c r="T177" i="8"/>
  <c r="R177" i="8"/>
  <c r="P177" i="8"/>
  <c r="BI176" i="8"/>
  <c r="BH176" i="8"/>
  <c r="BG176" i="8"/>
  <c r="BE176" i="8"/>
  <c r="T176" i="8"/>
  <c r="R176" i="8"/>
  <c r="P176" i="8"/>
  <c r="BI175" i="8"/>
  <c r="BH175" i="8"/>
  <c r="BG175" i="8"/>
  <c r="BE175" i="8"/>
  <c r="T175" i="8"/>
  <c r="R175" i="8"/>
  <c r="P175" i="8"/>
  <c r="BI174" i="8"/>
  <c r="BH174" i="8"/>
  <c r="BG174" i="8"/>
  <c r="BE174" i="8"/>
  <c r="T174" i="8"/>
  <c r="R174" i="8"/>
  <c r="P174" i="8"/>
  <c r="BI173" i="8"/>
  <c r="BH173" i="8"/>
  <c r="BG173" i="8"/>
  <c r="BE173" i="8"/>
  <c r="T173" i="8"/>
  <c r="R173" i="8"/>
  <c r="P173" i="8"/>
  <c r="BI172" i="8"/>
  <c r="BH172" i="8"/>
  <c r="BG172" i="8"/>
  <c r="BE172" i="8"/>
  <c r="T172" i="8"/>
  <c r="R172" i="8"/>
  <c r="P172" i="8"/>
  <c r="BI171" i="8"/>
  <c r="BH171" i="8"/>
  <c r="BG171" i="8"/>
  <c r="BE171" i="8"/>
  <c r="T171" i="8"/>
  <c r="R171" i="8"/>
  <c r="P171" i="8"/>
  <c r="BI170" i="8"/>
  <c r="BH170" i="8"/>
  <c r="BG170" i="8"/>
  <c r="BE170" i="8"/>
  <c r="T170" i="8"/>
  <c r="R170" i="8"/>
  <c r="P170" i="8"/>
  <c r="BI169" i="8"/>
  <c r="BH169" i="8"/>
  <c r="BG169" i="8"/>
  <c r="BE169" i="8"/>
  <c r="T169" i="8"/>
  <c r="R169" i="8"/>
  <c r="P169" i="8"/>
  <c r="BI168" i="8"/>
  <c r="BH168" i="8"/>
  <c r="BG168" i="8"/>
  <c r="BE168" i="8"/>
  <c r="T168" i="8"/>
  <c r="R168" i="8"/>
  <c r="P168" i="8"/>
  <c r="BI167" i="8"/>
  <c r="BH167" i="8"/>
  <c r="BG167" i="8"/>
  <c r="BE167" i="8"/>
  <c r="T167" i="8"/>
  <c r="R167" i="8"/>
  <c r="P167" i="8"/>
  <c r="BI166" i="8"/>
  <c r="BH166" i="8"/>
  <c r="BG166" i="8"/>
  <c r="BE166" i="8"/>
  <c r="T166" i="8"/>
  <c r="R166" i="8"/>
  <c r="P166" i="8"/>
  <c r="BI165" i="8"/>
  <c r="BH165" i="8"/>
  <c r="BG165" i="8"/>
  <c r="BE165" i="8"/>
  <c r="T165" i="8"/>
  <c r="R165" i="8"/>
  <c r="P165" i="8"/>
  <c r="BI164" i="8"/>
  <c r="BH164" i="8"/>
  <c r="BG164" i="8"/>
  <c r="BE164" i="8"/>
  <c r="T164" i="8"/>
  <c r="R164" i="8"/>
  <c r="P164" i="8"/>
  <c r="BI163" i="8"/>
  <c r="BH163" i="8"/>
  <c r="BG163" i="8"/>
  <c r="BE163" i="8"/>
  <c r="T163" i="8"/>
  <c r="R163" i="8"/>
  <c r="P163" i="8"/>
  <c r="BI162" i="8"/>
  <c r="BH162" i="8"/>
  <c r="BG162" i="8"/>
  <c r="BE162" i="8"/>
  <c r="T162" i="8"/>
  <c r="R162" i="8"/>
  <c r="P162" i="8"/>
  <c r="BI161" i="8"/>
  <c r="BH161" i="8"/>
  <c r="BG161" i="8"/>
  <c r="BE161" i="8"/>
  <c r="T161" i="8"/>
  <c r="R161" i="8"/>
  <c r="P161" i="8"/>
  <c r="BI160" i="8"/>
  <c r="BH160" i="8"/>
  <c r="BG160" i="8"/>
  <c r="BE160" i="8"/>
  <c r="T160" i="8"/>
  <c r="R160" i="8"/>
  <c r="P160" i="8"/>
  <c r="BI159" i="8"/>
  <c r="BH159" i="8"/>
  <c r="BG159" i="8"/>
  <c r="BE159" i="8"/>
  <c r="T159" i="8"/>
  <c r="R159" i="8"/>
  <c r="P159" i="8"/>
  <c r="BI158" i="8"/>
  <c r="BH158" i="8"/>
  <c r="BG158" i="8"/>
  <c r="BE158" i="8"/>
  <c r="T158" i="8"/>
  <c r="R158" i="8"/>
  <c r="P158" i="8"/>
  <c r="BI157" i="8"/>
  <c r="BH157" i="8"/>
  <c r="BG157" i="8"/>
  <c r="BE157" i="8"/>
  <c r="T157" i="8"/>
  <c r="R157" i="8"/>
  <c r="P157" i="8"/>
  <c r="BI156" i="8"/>
  <c r="BH156" i="8"/>
  <c r="BG156" i="8"/>
  <c r="BE156" i="8"/>
  <c r="T156" i="8"/>
  <c r="R156" i="8"/>
  <c r="P156" i="8"/>
  <c r="BI155" i="8"/>
  <c r="BH155" i="8"/>
  <c r="BG155" i="8"/>
  <c r="BE155" i="8"/>
  <c r="T155" i="8"/>
  <c r="R155" i="8"/>
  <c r="P155" i="8"/>
  <c r="BI154" i="8"/>
  <c r="BH154" i="8"/>
  <c r="BG154" i="8"/>
  <c r="BE154" i="8"/>
  <c r="T154" i="8"/>
  <c r="R154" i="8"/>
  <c r="P154" i="8"/>
  <c r="BI153" i="8"/>
  <c r="BH153" i="8"/>
  <c r="BG153" i="8"/>
  <c r="BE153" i="8"/>
  <c r="T153" i="8"/>
  <c r="R153" i="8"/>
  <c r="P153" i="8"/>
  <c r="BI152" i="8"/>
  <c r="BH152" i="8"/>
  <c r="BG152" i="8"/>
  <c r="BE152" i="8"/>
  <c r="T152" i="8"/>
  <c r="R152" i="8"/>
  <c r="P152" i="8"/>
  <c r="BI151" i="8"/>
  <c r="BH151" i="8"/>
  <c r="BG151" i="8"/>
  <c r="BE151" i="8"/>
  <c r="T151" i="8"/>
  <c r="R151" i="8"/>
  <c r="P151" i="8"/>
  <c r="BI150" i="8"/>
  <c r="BH150" i="8"/>
  <c r="BG150" i="8"/>
  <c r="BE150" i="8"/>
  <c r="T150" i="8"/>
  <c r="R150" i="8"/>
  <c r="P150" i="8"/>
  <c r="BI149" i="8"/>
  <c r="BH149" i="8"/>
  <c r="BG149" i="8"/>
  <c r="BE149" i="8"/>
  <c r="T149" i="8"/>
  <c r="R149" i="8"/>
  <c r="P149" i="8"/>
  <c r="BI148" i="8"/>
  <c r="BH148" i="8"/>
  <c r="BG148" i="8"/>
  <c r="BE148" i="8"/>
  <c r="T148" i="8"/>
  <c r="R148" i="8"/>
  <c r="P148" i="8"/>
  <c r="BI147" i="8"/>
  <c r="BH147" i="8"/>
  <c r="BG147" i="8"/>
  <c r="BE147" i="8"/>
  <c r="T147" i="8"/>
  <c r="R147" i="8"/>
  <c r="P147" i="8"/>
  <c r="BI146" i="8"/>
  <c r="BH146" i="8"/>
  <c r="BG146" i="8"/>
  <c r="BE146" i="8"/>
  <c r="T146" i="8"/>
  <c r="R146" i="8"/>
  <c r="P146" i="8"/>
  <c r="BI145" i="8"/>
  <c r="BH145" i="8"/>
  <c r="BG145" i="8"/>
  <c r="BE145" i="8"/>
  <c r="T145" i="8"/>
  <c r="R145" i="8"/>
  <c r="P145" i="8"/>
  <c r="BI144" i="8"/>
  <c r="BH144" i="8"/>
  <c r="BG144" i="8"/>
  <c r="BE144" i="8"/>
  <c r="T144" i="8"/>
  <c r="R144" i="8"/>
  <c r="P144" i="8"/>
  <c r="BI143" i="8"/>
  <c r="BH143" i="8"/>
  <c r="BG143" i="8"/>
  <c r="BE143" i="8"/>
  <c r="T143" i="8"/>
  <c r="R143" i="8"/>
  <c r="P143" i="8"/>
  <c r="BI142" i="8"/>
  <c r="BH142" i="8"/>
  <c r="BG142" i="8"/>
  <c r="BE142" i="8"/>
  <c r="T142" i="8"/>
  <c r="R142" i="8"/>
  <c r="P142" i="8"/>
  <c r="BI141" i="8"/>
  <c r="BH141" i="8"/>
  <c r="BG141" i="8"/>
  <c r="BE141" i="8"/>
  <c r="T141" i="8"/>
  <c r="R141" i="8"/>
  <c r="P141" i="8"/>
  <c r="BI140" i="8"/>
  <c r="BH140" i="8"/>
  <c r="BG140" i="8"/>
  <c r="BE140" i="8"/>
  <c r="T140" i="8"/>
  <c r="R140" i="8"/>
  <c r="P140" i="8"/>
  <c r="BI139" i="8"/>
  <c r="BH139" i="8"/>
  <c r="BG139" i="8"/>
  <c r="BE139" i="8"/>
  <c r="T139" i="8"/>
  <c r="R139" i="8"/>
  <c r="P139" i="8"/>
  <c r="BI138" i="8"/>
  <c r="BH138" i="8"/>
  <c r="BG138" i="8"/>
  <c r="BE138" i="8"/>
  <c r="T138" i="8"/>
  <c r="R138" i="8"/>
  <c r="P138" i="8"/>
  <c r="BI137" i="8"/>
  <c r="BH137" i="8"/>
  <c r="BG137" i="8"/>
  <c r="BE137" i="8"/>
  <c r="T137" i="8"/>
  <c r="R137" i="8"/>
  <c r="P137" i="8"/>
  <c r="BI136" i="8"/>
  <c r="BH136" i="8"/>
  <c r="BG136" i="8"/>
  <c r="BE136" i="8"/>
  <c r="T136" i="8"/>
  <c r="R136" i="8"/>
  <c r="P136" i="8"/>
  <c r="BI135" i="8"/>
  <c r="BH135" i="8"/>
  <c r="BG135" i="8"/>
  <c r="BE135" i="8"/>
  <c r="T135" i="8"/>
  <c r="R135" i="8"/>
  <c r="P135" i="8"/>
  <c r="BI134" i="8"/>
  <c r="BH134" i="8"/>
  <c r="BG134" i="8"/>
  <c r="BE134" i="8"/>
  <c r="T134" i="8"/>
  <c r="R134" i="8"/>
  <c r="P134" i="8"/>
  <c r="BI133" i="8"/>
  <c r="BH133" i="8"/>
  <c r="BG133" i="8"/>
  <c r="BE133" i="8"/>
  <c r="T133" i="8"/>
  <c r="R133" i="8"/>
  <c r="P133" i="8"/>
  <c r="BI132" i="8"/>
  <c r="BH132" i="8"/>
  <c r="BG132" i="8"/>
  <c r="BE132" i="8"/>
  <c r="T132" i="8"/>
  <c r="R132" i="8"/>
  <c r="P132" i="8"/>
  <c r="J126" i="8"/>
  <c r="J125" i="8"/>
  <c r="F125" i="8"/>
  <c r="F123" i="8"/>
  <c r="E121" i="8"/>
  <c r="J96" i="8"/>
  <c r="J95" i="8"/>
  <c r="F95" i="8"/>
  <c r="F93" i="8"/>
  <c r="E91" i="8"/>
  <c r="J22" i="8"/>
  <c r="E22" i="8"/>
  <c r="F96" i="8"/>
  <c r="J21" i="8"/>
  <c r="J16" i="8"/>
  <c r="J123" i="8" s="1"/>
  <c r="E7" i="8"/>
  <c r="E85" i="8" s="1"/>
  <c r="J41" i="7"/>
  <c r="J40" i="7"/>
  <c r="AY102" i="1" s="1"/>
  <c r="J39" i="7"/>
  <c r="AX102" i="1"/>
  <c r="BI343" i="7"/>
  <c r="BH343" i="7"/>
  <c r="BG343" i="7"/>
  <c r="BE343" i="7"/>
  <c r="T343" i="7"/>
  <c r="T342" i="7"/>
  <c r="R343" i="7"/>
  <c r="R342" i="7" s="1"/>
  <c r="P343" i="7"/>
  <c r="P342" i="7" s="1"/>
  <c r="BI341" i="7"/>
  <c r="BH341" i="7"/>
  <c r="BG341" i="7"/>
  <c r="BE341" i="7"/>
  <c r="T341" i="7"/>
  <c r="R341" i="7"/>
  <c r="P341" i="7"/>
  <c r="BI340" i="7"/>
  <c r="BH340" i="7"/>
  <c r="BG340" i="7"/>
  <c r="BE340" i="7"/>
  <c r="T340" i="7"/>
  <c r="R340" i="7"/>
  <c r="P340" i="7"/>
  <c r="BI339" i="7"/>
  <c r="BH339" i="7"/>
  <c r="BG339" i="7"/>
  <c r="BE339" i="7"/>
  <c r="T339" i="7"/>
  <c r="R339" i="7"/>
  <c r="P339" i="7"/>
  <c r="BI338" i="7"/>
  <c r="BH338" i="7"/>
  <c r="BG338" i="7"/>
  <c r="BE338" i="7"/>
  <c r="T338" i="7"/>
  <c r="R338" i="7"/>
  <c r="P338" i="7"/>
  <c r="BI337" i="7"/>
  <c r="BH337" i="7"/>
  <c r="BG337" i="7"/>
  <c r="BE337" i="7"/>
  <c r="T337" i="7"/>
  <c r="R337" i="7"/>
  <c r="P337" i="7"/>
  <c r="BI336" i="7"/>
  <c r="BH336" i="7"/>
  <c r="BG336" i="7"/>
  <c r="BE336" i="7"/>
  <c r="T336" i="7"/>
  <c r="R336" i="7"/>
  <c r="P336" i="7"/>
  <c r="BI335" i="7"/>
  <c r="BH335" i="7"/>
  <c r="BG335" i="7"/>
  <c r="BE335" i="7"/>
  <c r="T335" i="7"/>
  <c r="R335" i="7"/>
  <c r="P335" i="7"/>
  <c r="BI333" i="7"/>
  <c r="BH333" i="7"/>
  <c r="BG333" i="7"/>
  <c r="BE333" i="7"/>
  <c r="T333" i="7"/>
  <c r="R333" i="7"/>
  <c r="P333" i="7"/>
  <c r="BI332" i="7"/>
  <c r="BH332" i="7"/>
  <c r="BG332" i="7"/>
  <c r="BE332" i="7"/>
  <c r="T332" i="7"/>
  <c r="R332" i="7"/>
  <c r="P332" i="7"/>
  <c r="BI330" i="7"/>
  <c r="BH330" i="7"/>
  <c r="BG330" i="7"/>
  <c r="BE330" i="7"/>
  <c r="T330" i="7"/>
  <c r="R330" i="7"/>
  <c r="P330" i="7"/>
  <c r="BI329" i="7"/>
  <c r="BH329" i="7"/>
  <c r="BG329" i="7"/>
  <c r="BE329" i="7"/>
  <c r="T329" i="7"/>
  <c r="R329" i="7"/>
  <c r="P329" i="7"/>
  <c r="BI328" i="7"/>
  <c r="BH328" i="7"/>
  <c r="BG328" i="7"/>
  <c r="BE328" i="7"/>
  <c r="T328" i="7"/>
  <c r="R328" i="7"/>
  <c r="P328" i="7"/>
  <c r="BI327" i="7"/>
  <c r="BH327" i="7"/>
  <c r="BG327" i="7"/>
  <c r="BE327" i="7"/>
  <c r="T327" i="7"/>
  <c r="R327" i="7"/>
  <c r="P327" i="7"/>
  <c r="BI326" i="7"/>
  <c r="BH326" i="7"/>
  <c r="BG326" i="7"/>
  <c r="BE326" i="7"/>
  <c r="T326" i="7"/>
  <c r="R326" i="7"/>
  <c r="P326" i="7"/>
  <c r="BI325" i="7"/>
  <c r="BH325" i="7"/>
  <c r="BG325" i="7"/>
  <c r="BE325" i="7"/>
  <c r="T325" i="7"/>
  <c r="R325" i="7"/>
  <c r="P325" i="7"/>
  <c r="BI324" i="7"/>
  <c r="BH324" i="7"/>
  <c r="BG324" i="7"/>
  <c r="BE324" i="7"/>
  <c r="T324" i="7"/>
  <c r="R324" i="7"/>
  <c r="P324" i="7"/>
  <c r="BI321" i="7"/>
  <c r="BH321" i="7"/>
  <c r="BG321" i="7"/>
  <c r="BE321" i="7"/>
  <c r="T321" i="7"/>
  <c r="T320" i="7" s="1"/>
  <c r="R321" i="7"/>
  <c r="R320" i="7" s="1"/>
  <c r="P321" i="7"/>
  <c r="P320" i="7"/>
  <c r="BI319" i="7"/>
  <c r="BH319" i="7"/>
  <c r="BG319" i="7"/>
  <c r="BE319" i="7"/>
  <c r="T319" i="7"/>
  <c r="R319" i="7"/>
  <c r="P319" i="7"/>
  <c r="BI318" i="7"/>
  <c r="BH318" i="7"/>
  <c r="BG318" i="7"/>
  <c r="BE318" i="7"/>
  <c r="T318" i="7"/>
  <c r="R318" i="7"/>
  <c r="P318" i="7"/>
  <c r="BI317" i="7"/>
  <c r="BH317" i="7"/>
  <c r="BG317" i="7"/>
  <c r="BE317" i="7"/>
  <c r="T317" i="7"/>
  <c r="R317" i="7"/>
  <c r="P317" i="7"/>
  <c r="BI316" i="7"/>
  <c r="BH316" i="7"/>
  <c r="BG316" i="7"/>
  <c r="BE316" i="7"/>
  <c r="T316" i="7"/>
  <c r="R316" i="7"/>
  <c r="P316" i="7"/>
  <c r="BI315" i="7"/>
  <c r="BH315" i="7"/>
  <c r="BG315" i="7"/>
  <c r="BE315" i="7"/>
  <c r="T315" i="7"/>
  <c r="R315" i="7"/>
  <c r="P315" i="7"/>
  <c r="BI314" i="7"/>
  <c r="BH314" i="7"/>
  <c r="BG314" i="7"/>
  <c r="BE314" i="7"/>
  <c r="T314" i="7"/>
  <c r="R314" i="7"/>
  <c r="P314" i="7"/>
  <c r="BI313" i="7"/>
  <c r="BH313" i="7"/>
  <c r="BG313" i="7"/>
  <c r="BE313" i="7"/>
  <c r="T313" i="7"/>
  <c r="R313" i="7"/>
  <c r="P313" i="7"/>
  <c r="BI312" i="7"/>
  <c r="BH312" i="7"/>
  <c r="BG312" i="7"/>
  <c r="BE312" i="7"/>
  <c r="T312" i="7"/>
  <c r="R312" i="7"/>
  <c r="P312" i="7"/>
  <c r="BI311" i="7"/>
  <c r="BH311" i="7"/>
  <c r="BG311" i="7"/>
  <c r="BE311" i="7"/>
  <c r="T311" i="7"/>
  <c r="R311" i="7"/>
  <c r="P311" i="7"/>
  <c r="BI310" i="7"/>
  <c r="BH310" i="7"/>
  <c r="BG310" i="7"/>
  <c r="BE310" i="7"/>
  <c r="T310" i="7"/>
  <c r="R310" i="7"/>
  <c r="P310" i="7"/>
  <c r="BI309" i="7"/>
  <c r="BH309" i="7"/>
  <c r="BG309" i="7"/>
  <c r="BE309" i="7"/>
  <c r="T309" i="7"/>
  <c r="R309" i="7"/>
  <c r="P309" i="7"/>
  <c r="BI308" i="7"/>
  <c r="BH308" i="7"/>
  <c r="BG308" i="7"/>
  <c r="BE308" i="7"/>
  <c r="T308" i="7"/>
  <c r="R308" i="7"/>
  <c r="P308" i="7"/>
  <c r="BI307" i="7"/>
  <c r="BH307" i="7"/>
  <c r="BG307" i="7"/>
  <c r="BE307" i="7"/>
  <c r="T307" i="7"/>
  <c r="R307" i="7"/>
  <c r="P307" i="7"/>
  <c r="BI306" i="7"/>
  <c r="BH306" i="7"/>
  <c r="BG306" i="7"/>
  <c r="BE306" i="7"/>
  <c r="T306" i="7"/>
  <c r="R306" i="7"/>
  <c r="P306" i="7"/>
  <c r="BI305" i="7"/>
  <c r="BH305" i="7"/>
  <c r="BG305" i="7"/>
  <c r="BE305" i="7"/>
  <c r="T305" i="7"/>
  <c r="R305" i="7"/>
  <c r="P305" i="7"/>
  <c r="BI304" i="7"/>
  <c r="BH304" i="7"/>
  <c r="BG304" i="7"/>
  <c r="BE304" i="7"/>
  <c r="T304" i="7"/>
  <c r="R304" i="7"/>
  <c r="P304" i="7"/>
  <c r="BI303" i="7"/>
  <c r="BH303" i="7"/>
  <c r="BG303" i="7"/>
  <c r="BE303" i="7"/>
  <c r="T303" i="7"/>
  <c r="R303" i="7"/>
  <c r="P303" i="7"/>
  <c r="BI302" i="7"/>
  <c r="BH302" i="7"/>
  <c r="BG302" i="7"/>
  <c r="BE302" i="7"/>
  <c r="T302" i="7"/>
  <c r="R302" i="7"/>
  <c r="P302" i="7"/>
  <c r="BI301" i="7"/>
  <c r="BH301" i="7"/>
  <c r="BG301" i="7"/>
  <c r="BE301" i="7"/>
  <c r="T301" i="7"/>
  <c r="R301" i="7"/>
  <c r="P301" i="7"/>
  <c r="BI300" i="7"/>
  <c r="BH300" i="7"/>
  <c r="BG300" i="7"/>
  <c r="BE300" i="7"/>
  <c r="T300" i="7"/>
  <c r="R300" i="7"/>
  <c r="P300" i="7"/>
  <c r="BI299" i="7"/>
  <c r="BH299" i="7"/>
  <c r="BG299" i="7"/>
  <c r="BE299" i="7"/>
  <c r="T299" i="7"/>
  <c r="R299" i="7"/>
  <c r="P299" i="7"/>
  <c r="BI298" i="7"/>
  <c r="BH298" i="7"/>
  <c r="BG298" i="7"/>
  <c r="BE298" i="7"/>
  <c r="T298" i="7"/>
  <c r="R298" i="7"/>
  <c r="P298" i="7"/>
  <c r="BI297" i="7"/>
  <c r="BH297" i="7"/>
  <c r="BG297" i="7"/>
  <c r="BE297" i="7"/>
  <c r="T297" i="7"/>
  <c r="R297" i="7"/>
  <c r="P297" i="7"/>
  <c r="BI296" i="7"/>
  <c r="BH296" i="7"/>
  <c r="BG296" i="7"/>
  <c r="BE296" i="7"/>
  <c r="T296" i="7"/>
  <c r="R296" i="7"/>
  <c r="P296" i="7"/>
  <c r="BI295" i="7"/>
  <c r="BH295" i="7"/>
  <c r="BG295" i="7"/>
  <c r="BE295" i="7"/>
  <c r="T295" i="7"/>
  <c r="R295" i="7"/>
  <c r="P295" i="7"/>
  <c r="BI294" i="7"/>
  <c r="BH294" i="7"/>
  <c r="BG294" i="7"/>
  <c r="BE294" i="7"/>
  <c r="T294" i="7"/>
  <c r="R294" i="7"/>
  <c r="P294" i="7"/>
  <c r="BI293" i="7"/>
  <c r="BH293" i="7"/>
  <c r="BG293" i="7"/>
  <c r="BE293" i="7"/>
  <c r="T293" i="7"/>
  <c r="R293" i="7"/>
  <c r="P293" i="7"/>
  <c r="BI292" i="7"/>
  <c r="BH292" i="7"/>
  <c r="BG292" i="7"/>
  <c r="BE292" i="7"/>
  <c r="T292" i="7"/>
  <c r="R292" i="7"/>
  <c r="P292" i="7"/>
  <c r="BI291" i="7"/>
  <c r="BH291" i="7"/>
  <c r="BG291" i="7"/>
  <c r="BE291" i="7"/>
  <c r="T291" i="7"/>
  <c r="R291" i="7"/>
  <c r="P291" i="7"/>
  <c r="BI290" i="7"/>
  <c r="BH290" i="7"/>
  <c r="BG290" i="7"/>
  <c r="BE290" i="7"/>
  <c r="T290" i="7"/>
  <c r="R290" i="7"/>
  <c r="P290" i="7"/>
  <c r="BI288" i="7"/>
  <c r="BH288" i="7"/>
  <c r="BG288" i="7"/>
  <c r="BE288" i="7"/>
  <c r="T288" i="7"/>
  <c r="R288" i="7"/>
  <c r="P288" i="7"/>
  <c r="BI287" i="7"/>
  <c r="BH287" i="7"/>
  <c r="BG287" i="7"/>
  <c r="BE287" i="7"/>
  <c r="T287" i="7"/>
  <c r="R287" i="7"/>
  <c r="P287" i="7"/>
  <c r="BI286" i="7"/>
  <c r="BH286" i="7"/>
  <c r="BG286" i="7"/>
  <c r="BE286" i="7"/>
  <c r="T286" i="7"/>
  <c r="R286" i="7"/>
  <c r="P286" i="7"/>
  <c r="BI285" i="7"/>
  <c r="BH285" i="7"/>
  <c r="BG285" i="7"/>
  <c r="BE285" i="7"/>
  <c r="T285" i="7"/>
  <c r="R285" i="7"/>
  <c r="P285" i="7"/>
  <c r="BI284" i="7"/>
  <c r="BH284" i="7"/>
  <c r="BG284" i="7"/>
  <c r="BE284" i="7"/>
  <c r="T284" i="7"/>
  <c r="R284" i="7"/>
  <c r="P284" i="7"/>
  <c r="BI283" i="7"/>
  <c r="BH283" i="7"/>
  <c r="BG283" i="7"/>
  <c r="BE283" i="7"/>
  <c r="T283" i="7"/>
  <c r="R283" i="7"/>
  <c r="P283" i="7"/>
  <c r="BI282" i="7"/>
  <c r="BH282" i="7"/>
  <c r="BG282" i="7"/>
  <c r="BE282" i="7"/>
  <c r="T282" i="7"/>
  <c r="R282" i="7"/>
  <c r="P282" i="7"/>
  <c r="BI281" i="7"/>
  <c r="BH281" i="7"/>
  <c r="BG281" i="7"/>
  <c r="BE281" i="7"/>
  <c r="T281" i="7"/>
  <c r="R281" i="7"/>
  <c r="P281" i="7"/>
  <c r="BI280" i="7"/>
  <c r="BH280" i="7"/>
  <c r="BG280" i="7"/>
  <c r="BE280" i="7"/>
  <c r="T280" i="7"/>
  <c r="R280" i="7"/>
  <c r="P280" i="7"/>
  <c r="BI279" i="7"/>
  <c r="BH279" i="7"/>
  <c r="BG279" i="7"/>
  <c r="BE279" i="7"/>
  <c r="T279" i="7"/>
  <c r="R279" i="7"/>
  <c r="P279" i="7"/>
  <c r="BI278" i="7"/>
  <c r="BH278" i="7"/>
  <c r="BG278" i="7"/>
  <c r="BE278" i="7"/>
  <c r="T278" i="7"/>
  <c r="R278" i="7"/>
  <c r="P278" i="7"/>
  <c r="BI277" i="7"/>
  <c r="BH277" i="7"/>
  <c r="BG277" i="7"/>
  <c r="BE277" i="7"/>
  <c r="T277" i="7"/>
  <c r="R277" i="7"/>
  <c r="P277" i="7"/>
  <c r="BI276" i="7"/>
  <c r="BH276" i="7"/>
  <c r="BG276" i="7"/>
  <c r="BE276" i="7"/>
  <c r="T276" i="7"/>
  <c r="R276" i="7"/>
  <c r="P276" i="7"/>
  <c r="BI275" i="7"/>
  <c r="BH275" i="7"/>
  <c r="BG275" i="7"/>
  <c r="BE275" i="7"/>
  <c r="T275" i="7"/>
  <c r="R275" i="7"/>
  <c r="P275" i="7"/>
  <c r="BI274" i="7"/>
  <c r="BH274" i="7"/>
  <c r="BG274" i="7"/>
  <c r="BE274" i="7"/>
  <c r="T274" i="7"/>
  <c r="R274" i="7"/>
  <c r="P274" i="7"/>
  <c r="BI273" i="7"/>
  <c r="BH273" i="7"/>
  <c r="BG273" i="7"/>
  <c r="BE273" i="7"/>
  <c r="T273" i="7"/>
  <c r="R273" i="7"/>
  <c r="P273" i="7"/>
  <c r="BI272" i="7"/>
  <c r="BH272" i="7"/>
  <c r="BG272" i="7"/>
  <c r="BE272" i="7"/>
  <c r="T272" i="7"/>
  <c r="R272" i="7"/>
  <c r="P272" i="7"/>
  <c r="BI271" i="7"/>
  <c r="BH271" i="7"/>
  <c r="BG271" i="7"/>
  <c r="BE271" i="7"/>
  <c r="T271" i="7"/>
  <c r="R271" i="7"/>
  <c r="P271" i="7"/>
  <c r="BI270" i="7"/>
  <c r="BH270" i="7"/>
  <c r="BG270" i="7"/>
  <c r="BE270" i="7"/>
  <c r="T270" i="7"/>
  <c r="R270" i="7"/>
  <c r="P270" i="7"/>
  <c r="BI269" i="7"/>
  <c r="BH269" i="7"/>
  <c r="BG269" i="7"/>
  <c r="BE269" i="7"/>
  <c r="T269" i="7"/>
  <c r="R269" i="7"/>
  <c r="P269" i="7"/>
  <c r="BI268" i="7"/>
  <c r="BH268" i="7"/>
  <c r="BG268" i="7"/>
  <c r="BE268" i="7"/>
  <c r="T268" i="7"/>
  <c r="R268" i="7"/>
  <c r="P268" i="7"/>
  <c r="BI267" i="7"/>
  <c r="BH267" i="7"/>
  <c r="BG267" i="7"/>
  <c r="BE267" i="7"/>
  <c r="T267" i="7"/>
  <c r="R267" i="7"/>
  <c r="P267" i="7"/>
  <c r="BI266" i="7"/>
  <c r="BH266" i="7"/>
  <c r="BG266" i="7"/>
  <c r="BE266" i="7"/>
  <c r="T266" i="7"/>
  <c r="R266" i="7"/>
  <c r="P266" i="7"/>
  <c r="BI265" i="7"/>
  <c r="BH265" i="7"/>
  <c r="BG265" i="7"/>
  <c r="BE265" i="7"/>
  <c r="T265" i="7"/>
  <c r="R265" i="7"/>
  <c r="P265" i="7"/>
  <c r="BI264" i="7"/>
  <c r="BH264" i="7"/>
  <c r="BG264" i="7"/>
  <c r="BE264" i="7"/>
  <c r="T264" i="7"/>
  <c r="R264" i="7"/>
  <c r="P264" i="7"/>
  <c r="BI263" i="7"/>
  <c r="BH263" i="7"/>
  <c r="BG263" i="7"/>
  <c r="BE263" i="7"/>
  <c r="T263" i="7"/>
  <c r="R263" i="7"/>
  <c r="P263" i="7"/>
  <c r="BI262" i="7"/>
  <c r="BH262" i="7"/>
  <c r="BG262" i="7"/>
  <c r="BE262" i="7"/>
  <c r="T262" i="7"/>
  <c r="R262" i="7"/>
  <c r="P262" i="7"/>
  <c r="BI260" i="7"/>
  <c r="BH260" i="7"/>
  <c r="BG260" i="7"/>
  <c r="BE260" i="7"/>
  <c r="T260" i="7"/>
  <c r="R260" i="7"/>
  <c r="P260" i="7"/>
  <c r="BI259" i="7"/>
  <c r="BH259" i="7"/>
  <c r="BG259" i="7"/>
  <c r="BE259" i="7"/>
  <c r="T259" i="7"/>
  <c r="R259" i="7"/>
  <c r="P259" i="7"/>
  <c r="BI258" i="7"/>
  <c r="BH258" i="7"/>
  <c r="BG258" i="7"/>
  <c r="BE258" i="7"/>
  <c r="T258" i="7"/>
  <c r="R258" i="7"/>
  <c r="P258" i="7"/>
  <c r="BI257" i="7"/>
  <c r="BH257" i="7"/>
  <c r="BG257" i="7"/>
  <c r="BE257" i="7"/>
  <c r="T257" i="7"/>
  <c r="R257" i="7"/>
  <c r="P257" i="7"/>
  <c r="BI256" i="7"/>
  <c r="BH256" i="7"/>
  <c r="BG256" i="7"/>
  <c r="BE256" i="7"/>
  <c r="T256" i="7"/>
  <c r="R256" i="7"/>
  <c r="P256" i="7"/>
  <c r="BI255" i="7"/>
  <c r="BH255" i="7"/>
  <c r="BG255" i="7"/>
  <c r="BE255" i="7"/>
  <c r="T255" i="7"/>
  <c r="R255" i="7"/>
  <c r="P255" i="7"/>
  <c r="BI254" i="7"/>
  <c r="BH254" i="7"/>
  <c r="BG254" i="7"/>
  <c r="BE254" i="7"/>
  <c r="T254" i="7"/>
  <c r="R254" i="7"/>
  <c r="P254" i="7"/>
  <c r="BI253" i="7"/>
  <c r="BH253" i="7"/>
  <c r="BG253" i="7"/>
  <c r="BE253" i="7"/>
  <c r="T253" i="7"/>
  <c r="R253" i="7"/>
  <c r="P253" i="7"/>
  <c r="BI252" i="7"/>
  <c r="BH252" i="7"/>
  <c r="BG252" i="7"/>
  <c r="BE252" i="7"/>
  <c r="T252" i="7"/>
  <c r="R252" i="7"/>
  <c r="P252" i="7"/>
  <c r="BI251" i="7"/>
  <c r="BH251" i="7"/>
  <c r="BG251" i="7"/>
  <c r="BE251" i="7"/>
  <c r="T251" i="7"/>
  <c r="R251" i="7"/>
  <c r="P251" i="7"/>
  <c r="BI250" i="7"/>
  <c r="BH250" i="7"/>
  <c r="BG250" i="7"/>
  <c r="BE250" i="7"/>
  <c r="T250" i="7"/>
  <c r="R250" i="7"/>
  <c r="P250" i="7"/>
  <c r="BI249" i="7"/>
  <c r="BH249" i="7"/>
  <c r="BG249" i="7"/>
  <c r="BE249" i="7"/>
  <c r="T249" i="7"/>
  <c r="R249" i="7"/>
  <c r="P249" i="7"/>
  <c r="BI248" i="7"/>
  <c r="BH248" i="7"/>
  <c r="BG248" i="7"/>
  <c r="BE248" i="7"/>
  <c r="T248" i="7"/>
  <c r="R248" i="7"/>
  <c r="P248" i="7"/>
  <c r="BI247" i="7"/>
  <c r="BH247" i="7"/>
  <c r="BG247" i="7"/>
  <c r="BE247" i="7"/>
  <c r="T247" i="7"/>
  <c r="R247" i="7"/>
  <c r="P247" i="7"/>
  <c r="BI246" i="7"/>
  <c r="BH246" i="7"/>
  <c r="BG246" i="7"/>
  <c r="BE246" i="7"/>
  <c r="T246" i="7"/>
  <c r="R246" i="7"/>
  <c r="P246" i="7"/>
  <c r="BI245" i="7"/>
  <c r="BH245" i="7"/>
  <c r="BG245" i="7"/>
  <c r="BE245" i="7"/>
  <c r="T245" i="7"/>
  <c r="R245" i="7"/>
  <c r="P245" i="7"/>
  <c r="BI244" i="7"/>
  <c r="BH244" i="7"/>
  <c r="BG244" i="7"/>
  <c r="BE244" i="7"/>
  <c r="T244" i="7"/>
  <c r="R244" i="7"/>
  <c r="P244" i="7"/>
  <c r="BI243" i="7"/>
  <c r="BH243" i="7"/>
  <c r="BG243" i="7"/>
  <c r="BE243" i="7"/>
  <c r="T243" i="7"/>
  <c r="R243" i="7"/>
  <c r="P243" i="7"/>
  <c r="BI242" i="7"/>
  <c r="BH242" i="7"/>
  <c r="BG242" i="7"/>
  <c r="BE242" i="7"/>
  <c r="T242" i="7"/>
  <c r="R242" i="7"/>
  <c r="P242" i="7"/>
  <c r="BI241" i="7"/>
  <c r="BH241" i="7"/>
  <c r="BG241" i="7"/>
  <c r="BE241" i="7"/>
  <c r="T241" i="7"/>
  <c r="R241" i="7"/>
  <c r="P241" i="7"/>
  <c r="BI240" i="7"/>
  <c r="BH240" i="7"/>
  <c r="BG240" i="7"/>
  <c r="BE240" i="7"/>
  <c r="T240" i="7"/>
  <c r="R240" i="7"/>
  <c r="P240" i="7"/>
  <c r="BI239" i="7"/>
  <c r="BH239" i="7"/>
  <c r="BG239" i="7"/>
  <c r="BE239" i="7"/>
  <c r="T239" i="7"/>
  <c r="R239" i="7"/>
  <c r="P239" i="7"/>
  <c r="BI238" i="7"/>
  <c r="BH238" i="7"/>
  <c r="BG238" i="7"/>
  <c r="BE238" i="7"/>
  <c r="T238" i="7"/>
  <c r="R238" i="7"/>
  <c r="P238" i="7"/>
  <c r="BI237" i="7"/>
  <c r="BH237" i="7"/>
  <c r="BG237" i="7"/>
  <c r="BE237" i="7"/>
  <c r="T237" i="7"/>
  <c r="R237" i="7"/>
  <c r="P237" i="7"/>
  <c r="BI236" i="7"/>
  <c r="BH236" i="7"/>
  <c r="BG236" i="7"/>
  <c r="BE236" i="7"/>
  <c r="T236" i="7"/>
  <c r="R236" i="7"/>
  <c r="P236" i="7"/>
  <c r="BI235" i="7"/>
  <c r="BH235" i="7"/>
  <c r="BG235" i="7"/>
  <c r="BE235" i="7"/>
  <c r="T235" i="7"/>
  <c r="R235" i="7"/>
  <c r="P235" i="7"/>
  <c r="BI234" i="7"/>
  <c r="BH234" i="7"/>
  <c r="BG234" i="7"/>
  <c r="BE234" i="7"/>
  <c r="T234" i="7"/>
  <c r="R234" i="7"/>
  <c r="P234" i="7"/>
  <c r="BI233" i="7"/>
  <c r="BH233" i="7"/>
  <c r="BG233" i="7"/>
  <c r="BE233" i="7"/>
  <c r="T233" i="7"/>
  <c r="R233" i="7"/>
  <c r="P233" i="7"/>
  <c r="BI232" i="7"/>
  <c r="BH232" i="7"/>
  <c r="BG232" i="7"/>
  <c r="BE232" i="7"/>
  <c r="T232" i="7"/>
  <c r="R232" i="7"/>
  <c r="P232" i="7"/>
  <c r="BI231" i="7"/>
  <c r="BH231" i="7"/>
  <c r="BG231" i="7"/>
  <c r="BE231" i="7"/>
  <c r="T231" i="7"/>
  <c r="R231" i="7"/>
  <c r="P231" i="7"/>
  <c r="BI230" i="7"/>
  <c r="BH230" i="7"/>
  <c r="BG230" i="7"/>
  <c r="BE230" i="7"/>
  <c r="T230" i="7"/>
  <c r="R230" i="7"/>
  <c r="P230" i="7"/>
  <c r="BI229" i="7"/>
  <c r="BH229" i="7"/>
  <c r="BG229" i="7"/>
  <c r="BE229" i="7"/>
  <c r="T229" i="7"/>
  <c r="R229" i="7"/>
  <c r="P229" i="7"/>
  <c r="BI228" i="7"/>
  <c r="BH228" i="7"/>
  <c r="BG228" i="7"/>
  <c r="BE228" i="7"/>
  <c r="T228" i="7"/>
  <c r="R228" i="7"/>
  <c r="P228" i="7"/>
  <c r="BI227" i="7"/>
  <c r="BH227" i="7"/>
  <c r="BG227" i="7"/>
  <c r="BE227" i="7"/>
  <c r="T227" i="7"/>
  <c r="R227" i="7"/>
  <c r="P227" i="7"/>
  <c r="BI226" i="7"/>
  <c r="BH226" i="7"/>
  <c r="BG226" i="7"/>
  <c r="BE226" i="7"/>
  <c r="T226" i="7"/>
  <c r="R226" i="7"/>
  <c r="P226" i="7"/>
  <c r="BI225" i="7"/>
  <c r="BH225" i="7"/>
  <c r="BG225" i="7"/>
  <c r="BE225" i="7"/>
  <c r="T225" i="7"/>
  <c r="R225" i="7"/>
  <c r="P225" i="7"/>
  <c r="BI224" i="7"/>
  <c r="BH224" i="7"/>
  <c r="BG224" i="7"/>
  <c r="BE224" i="7"/>
  <c r="T224" i="7"/>
  <c r="R224" i="7"/>
  <c r="P224" i="7"/>
  <c r="BI222" i="7"/>
  <c r="BH222" i="7"/>
  <c r="BG222" i="7"/>
  <c r="BE222" i="7"/>
  <c r="T222" i="7"/>
  <c r="R222" i="7"/>
  <c r="P222" i="7"/>
  <c r="BI221" i="7"/>
  <c r="BH221" i="7"/>
  <c r="BG221" i="7"/>
  <c r="BE221" i="7"/>
  <c r="T221" i="7"/>
  <c r="R221" i="7"/>
  <c r="P221" i="7"/>
  <c r="BI220" i="7"/>
  <c r="BH220" i="7"/>
  <c r="BG220" i="7"/>
  <c r="BE220" i="7"/>
  <c r="T220" i="7"/>
  <c r="R220" i="7"/>
  <c r="P220" i="7"/>
  <c r="BI219" i="7"/>
  <c r="BH219" i="7"/>
  <c r="BG219" i="7"/>
  <c r="BE219" i="7"/>
  <c r="T219" i="7"/>
  <c r="R219" i="7"/>
  <c r="P219" i="7"/>
  <c r="BI218" i="7"/>
  <c r="BH218" i="7"/>
  <c r="BG218" i="7"/>
  <c r="BE218" i="7"/>
  <c r="T218" i="7"/>
  <c r="R218" i="7"/>
  <c r="P218" i="7"/>
  <c r="BI217" i="7"/>
  <c r="BH217" i="7"/>
  <c r="BG217" i="7"/>
  <c r="BE217" i="7"/>
  <c r="T217" i="7"/>
  <c r="R217" i="7"/>
  <c r="P217" i="7"/>
  <c r="BI216" i="7"/>
  <c r="BH216" i="7"/>
  <c r="BG216" i="7"/>
  <c r="BE216" i="7"/>
  <c r="T216" i="7"/>
  <c r="R216" i="7"/>
  <c r="P216" i="7"/>
  <c r="BI215" i="7"/>
  <c r="BH215" i="7"/>
  <c r="BG215" i="7"/>
  <c r="BE215" i="7"/>
  <c r="T215" i="7"/>
  <c r="R215" i="7"/>
  <c r="P215" i="7"/>
  <c r="BI214" i="7"/>
  <c r="BH214" i="7"/>
  <c r="BG214" i="7"/>
  <c r="BE214" i="7"/>
  <c r="T214" i="7"/>
  <c r="R214" i="7"/>
  <c r="P214" i="7"/>
  <c r="BI213" i="7"/>
  <c r="BH213" i="7"/>
  <c r="BG213" i="7"/>
  <c r="BE213" i="7"/>
  <c r="T213" i="7"/>
  <c r="R213" i="7"/>
  <c r="P213" i="7"/>
  <c r="BI212" i="7"/>
  <c r="BH212" i="7"/>
  <c r="BG212" i="7"/>
  <c r="BE212" i="7"/>
  <c r="T212" i="7"/>
  <c r="R212" i="7"/>
  <c r="P212" i="7"/>
  <c r="BI211" i="7"/>
  <c r="BH211" i="7"/>
  <c r="BG211" i="7"/>
  <c r="BE211" i="7"/>
  <c r="T211" i="7"/>
  <c r="R211" i="7"/>
  <c r="P211" i="7"/>
  <c r="BI210" i="7"/>
  <c r="BH210" i="7"/>
  <c r="BG210" i="7"/>
  <c r="BE210" i="7"/>
  <c r="T210" i="7"/>
  <c r="R210" i="7"/>
  <c r="P210" i="7"/>
  <c r="BI209" i="7"/>
  <c r="BH209" i="7"/>
  <c r="BG209" i="7"/>
  <c r="BE209" i="7"/>
  <c r="T209" i="7"/>
  <c r="R209" i="7"/>
  <c r="P209" i="7"/>
  <c r="BI208" i="7"/>
  <c r="BH208" i="7"/>
  <c r="BG208" i="7"/>
  <c r="BE208" i="7"/>
  <c r="T208" i="7"/>
  <c r="R208" i="7"/>
  <c r="P208" i="7"/>
  <c r="BI207" i="7"/>
  <c r="BH207" i="7"/>
  <c r="BG207" i="7"/>
  <c r="BE207" i="7"/>
  <c r="T207" i="7"/>
  <c r="R207" i="7"/>
  <c r="P207" i="7"/>
  <c r="BI206" i="7"/>
  <c r="BH206" i="7"/>
  <c r="BG206" i="7"/>
  <c r="BE206" i="7"/>
  <c r="T206" i="7"/>
  <c r="R206" i="7"/>
  <c r="P206" i="7"/>
  <c r="BI205" i="7"/>
  <c r="BH205" i="7"/>
  <c r="BG205" i="7"/>
  <c r="BE205" i="7"/>
  <c r="T205" i="7"/>
  <c r="R205" i="7"/>
  <c r="P205" i="7"/>
  <c r="BI204" i="7"/>
  <c r="BH204" i="7"/>
  <c r="BG204" i="7"/>
  <c r="BE204" i="7"/>
  <c r="T204" i="7"/>
  <c r="R204" i="7"/>
  <c r="P204" i="7"/>
  <c r="BI203" i="7"/>
  <c r="BH203" i="7"/>
  <c r="BG203" i="7"/>
  <c r="BE203" i="7"/>
  <c r="T203" i="7"/>
  <c r="R203" i="7"/>
  <c r="P203" i="7"/>
  <c r="BI202" i="7"/>
  <c r="BH202" i="7"/>
  <c r="BG202" i="7"/>
  <c r="BE202" i="7"/>
  <c r="T202" i="7"/>
  <c r="R202" i="7"/>
  <c r="P202" i="7"/>
  <c r="BI201" i="7"/>
  <c r="BH201" i="7"/>
  <c r="BG201" i="7"/>
  <c r="BE201" i="7"/>
  <c r="T201" i="7"/>
  <c r="R201" i="7"/>
  <c r="P201" i="7"/>
  <c r="BI199" i="7"/>
  <c r="BH199" i="7"/>
  <c r="BG199" i="7"/>
  <c r="BE199" i="7"/>
  <c r="T199" i="7"/>
  <c r="R199" i="7"/>
  <c r="P199" i="7"/>
  <c r="BI198" i="7"/>
  <c r="BH198" i="7"/>
  <c r="BG198" i="7"/>
  <c r="BE198" i="7"/>
  <c r="T198" i="7"/>
  <c r="R198" i="7"/>
  <c r="P198" i="7"/>
  <c r="BI197" i="7"/>
  <c r="BH197" i="7"/>
  <c r="BG197" i="7"/>
  <c r="BE197" i="7"/>
  <c r="T197" i="7"/>
  <c r="R197" i="7"/>
  <c r="P197" i="7"/>
  <c r="BI196" i="7"/>
  <c r="BH196" i="7"/>
  <c r="BG196" i="7"/>
  <c r="BE196" i="7"/>
  <c r="T196" i="7"/>
  <c r="R196" i="7"/>
  <c r="P196" i="7"/>
  <c r="BI195" i="7"/>
  <c r="BH195" i="7"/>
  <c r="BG195" i="7"/>
  <c r="BE195" i="7"/>
  <c r="T195" i="7"/>
  <c r="R195" i="7"/>
  <c r="P195" i="7"/>
  <c r="BI194" i="7"/>
  <c r="BH194" i="7"/>
  <c r="BG194" i="7"/>
  <c r="BE194" i="7"/>
  <c r="T194" i="7"/>
  <c r="R194" i="7"/>
  <c r="P194" i="7"/>
  <c r="BI193" i="7"/>
  <c r="BH193" i="7"/>
  <c r="BG193" i="7"/>
  <c r="BE193" i="7"/>
  <c r="T193" i="7"/>
  <c r="R193" i="7"/>
  <c r="P193" i="7"/>
  <c r="BI192" i="7"/>
  <c r="BH192" i="7"/>
  <c r="BG192" i="7"/>
  <c r="BE192" i="7"/>
  <c r="T192" i="7"/>
  <c r="R192" i="7"/>
  <c r="P192" i="7"/>
  <c r="BI190" i="7"/>
  <c r="BH190" i="7"/>
  <c r="BG190" i="7"/>
  <c r="BE190" i="7"/>
  <c r="T190" i="7"/>
  <c r="R190" i="7"/>
  <c r="P190" i="7"/>
  <c r="BI189" i="7"/>
  <c r="BH189" i="7"/>
  <c r="BG189" i="7"/>
  <c r="BE189" i="7"/>
  <c r="T189" i="7"/>
  <c r="R189" i="7"/>
  <c r="P189" i="7"/>
  <c r="BI188" i="7"/>
  <c r="BH188" i="7"/>
  <c r="BG188" i="7"/>
  <c r="BE188" i="7"/>
  <c r="T188" i="7"/>
  <c r="R188" i="7"/>
  <c r="P188" i="7"/>
  <c r="BI187" i="7"/>
  <c r="BH187" i="7"/>
  <c r="BG187" i="7"/>
  <c r="BE187" i="7"/>
  <c r="T187" i="7"/>
  <c r="R187" i="7"/>
  <c r="P187" i="7"/>
  <c r="BI186" i="7"/>
  <c r="BH186" i="7"/>
  <c r="BG186" i="7"/>
  <c r="BE186" i="7"/>
  <c r="T186" i="7"/>
  <c r="R186" i="7"/>
  <c r="P186" i="7"/>
  <c r="BI185" i="7"/>
  <c r="BH185" i="7"/>
  <c r="BG185" i="7"/>
  <c r="BE185" i="7"/>
  <c r="T185" i="7"/>
  <c r="R185" i="7"/>
  <c r="P185" i="7"/>
  <c r="BI184" i="7"/>
  <c r="BH184" i="7"/>
  <c r="BG184" i="7"/>
  <c r="BE184" i="7"/>
  <c r="T184" i="7"/>
  <c r="R184" i="7"/>
  <c r="P184" i="7"/>
  <c r="BI183" i="7"/>
  <c r="BH183" i="7"/>
  <c r="BG183" i="7"/>
  <c r="BE183" i="7"/>
  <c r="T183" i="7"/>
  <c r="R183" i="7"/>
  <c r="P183" i="7"/>
  <c r="BI182" i="7"/>
  <c r="BH182" i="7"/>
  <c r="BG182" i="7"/>
  <c r="BE182" i="7"/>
  <c r="T182" i="7"/>
  <c r="R182" i="7"/>
  <c r="P182" i="7"/>
  <c r="BI181" i="7"/>
  <c r="BH181" i="7"/>
  <c r="BG181" i="7"/>
  <c r="BE181" i="7"/>
  <c r="T181" i="7"/>
  <c r="R181" i="7"/>
  <c r="P181" i="7"/>
  <c r="BI180" i="7"/>
  <c r="BH180" i="7"/>
  <c r="BG180" i="7"/>
  <c r="BE180" i="7"/>
  <c r="T180" i="7"/>
  <c r="R180" i="7"/>
  <c r="P180" i="7"/>
  <c r="BI179" i="7"/>
  <c r="BH179" i="7"/>
  <c r="BG179" i="7"/>
  <c r="BE179" i="7"/>
  <c r="T179" i="7"/>
  <c r="R179" i="7"/>
  <c r="P179" i="7"/>
  <c r="BI178" i="7"/>
  <c r="BH178" i="7"/>
  <c r="BG178" i="7"/>
  <c r="BE178" i="7"/>
  <c r="T178" i="7"/>
  <c r="R178" i="7"/>
  <c r="P178" i="7"/>
  <c r="BI177" i="7"/>
  <c r="BH177" i="7"/>
  <c r="BG177" i="7"/>
  <c r="BE177" i="7"/>
  <c r="T177" i="7"/>
  <c r="R177" i="7"/>
  <c r="P177" i="7"/>
  <c r="BI176" i="7"/>
  <c r="BH176" i="7"/>
  <c r="BG176" i="7"/>
  <c r="BE176" i="7"/>
  <c r="T176" i="7"/>
  <c r="R176" i="7"/>
  <c r="P176" i="7"/>
  <c r="BI175" i="7"/>
  <c r="BH175" i="7"/>
  <c r="BG175" i="7"/>
  <c r="BE175" i="7"/>
  <c r="T175" i="7"/>
  <c r="R175" i="7"/>
  <c r="P175" i="7"/>
  <c r="BI174" i="7"/>
  <c r="BH174" i="7"/>
  <c r="BG174" i="7"/>
  <c r="BE174" i="7"/>
  <c r="T174" i="7"/>
  <c r="R174" i="7"/>
  <c r="P174" i="7"/>
  <c r="BI173" i="7"/>
  <c r="BH173" i="7"/>
  <c r="BG173" i="7"/>
  <c r="BE173" i="7"/>
  <c r="T173" i="7"/>
  <c r="R173" i="7"/>
  <c r="P173" i="7"/>
  <c r="BI172" i="7"/>
  <c r="BH172" i="7"/>
  <c r="BG172" i="7"/>
  <c r="BE172" i="7"/>
  <c r="T172" i="7"/>
  <c r="R172" i="7"/>
  <c r="P172" i="7"/>
  <c r="BI171" i="7"/>
  <c r="BH171" i="7"/>
  <c r="BG171" i="7"/>
  <c r="BE171" i="7"/>
  <c r="T171" i="7"/>
  <c r="R171" i="7"/>
  <c r="P171" i="7"/>
  <c r="BI170" i="7"/>
  <c r="BH170" i="7"/>
  <c r="BG170" i="7"/>
  <c r="BE170" i="7"/>
  <c r="T170" i="7"/>
  <c r="R170" i="7"/>
  <c r="P170" i="7"/>
  <c r="BI169" i="7"/>
  <c r="BH169" i="7"/>
  <c r="BG169" i="7"/>
  <c r="BE169" i="7"/>
  <c r="T169" i="7"/>
  <c r="R169" i="7"/>
  <c r="P169" i="7"/>
  <c r="BI168" i="7"/>
  <c r="BH168" i="7"/>
  <c r="BG168" i="7"/>
  <c r="BE168" i="7"/>
  <c r="T168" i="7"/>
  <c r="R168" i="7"/>
  <c r="P168" i="7"/>
  <c r="BI167" i="7"/>
  <c r="BH167" i="7"/>
  <c r="BG167" i="7"/>
  <c r="BE167" i="7"/>
  <c r="T167" i="7"/>
  <c r="R167" i="7"/>
  <c r="P167" i="7"/>
  <c r="BI166" i="7"/>
  <c r="BH166" i="7"/>
  <c r="BG166" i="7"/>
  <c r="BE166" i="7"/>
  <c r="T166" i="7"/>
  <c r="R166" i="7"/>
  <c r="P166" i="7"/>
  <c r="BI165" i="7"/>
  <c r="BH165" i="7"/>
  <c r="BG165" i="7"/>
  <c r="BE165" i="7"/>
  <c r="T165" i="7"/>
  <c r="R165" i="7"/>
  <c r="P165" i="7"/>
  <c r="BI164" i="7"/>
  <c r="BH164" i="7"/>
  <c r="BG164" i="7"/>
  <c r="BE164" i="7"/>
  <c r="T164" i="7"/>
  <c r="R164" i="7"/>
  <c r="P164" i="7"/>
  <c r="BI163" i="7"/>
  <c r="BH163" i="7"/>
  <c r="BG163" i="7"/>
  <c r="BE163" i="7"/>
  <c r="T163" i="7"/>
  <c r="R163" i="7"/>
  <c r="P163" i="7"/>
  <c r="BI162" i="7"/>
  <c r="BH162" i="7"/>
  <c r="BG162" i="7"/>
  <c r="BE162" i="7"/>
  <c r="T162" i="7"/>
  <c r="R162" i="7"/>
  <c r="P162" i="7"/>
  <c r="BI161" i="7"/>
  <c r="BH161" i="7"/>
  <c r="BG161" i="7"/>
  <c r="BE161" i="7"/>
  <c r="T161" i="7"/>
  <c r="R161" i="7"/>
  <c r="P161" i="7"/>
  <c r="BI160" i="7"/>
  <c r="BH160" i="7"/>
  <c r="BG160" i="7"/>
  <c r="BE160" i="7"/>
  <c r="T160" i="7"/>
  <c r="R160" i="7"/>
  <c r="P160" i="7"/>
  <c r="BI159" i="7"/>
  <c r="BH159" i="7"/>
  <c r="BG159" i="7"/>
  <c r="BE159" i="7"/>
  <c r="T159" i="7"/>
  <c r="R159" i="7"/>
  <c r="P159" i="7"/>
  <c r="BI158" i="7"/>
  <c r="BH158" i="7"/>
  <c r="BG158" i="7"/>
  <c r="BE158" i="7"/>
  <c r="T158" i="7"/>
  <c r="R158" i="7"/>
  <c r="P158" i="7"/>
  <c r="BI157" i="7"/>
  <c r="BH157" i="7"/>
  <c r="BG157" i="7"/>
  <c r="BE157" i="7"/>
  <c r="T157" i="7"/>
  <c r="R157" i="7"/>
  <c r="P157" i="7"/>
  <c r="BI156" i="7"/>
  <c r="BH156" i="7"/>
  <c r="BG156" i="7"/>
  <c r="BE156" i="7"/>
  <c r="T156" i="7"/>
  <c r="R156" i="7"/>
  <c r="P156" i="7"/>
  <c r="BI155" i="7"/>
  <c r="BH155" i="7"/>
  <c r="BG155" i="7"/>
  <c r="BE155" i="7"/>
  <c r="T155" i="7"/>
  <c r="R155" i="7"/>
  <c r="P155" i="7"/>
  <c r="BI154" i="7"/>
  <c r="BH154" i="7"/>
  <c r="BG154" i="7"/>
  <c r="BE154" i="7"/>
  <c r="T154" i="7"/>
  <c r="R154" i="7"/>
  <c r="P154" i="7"/>
  <c r="BI153" i="7"/>
  <c r="BH153" i="7"/>
  <c r="BG153" i="7"/>
  <c r="BE153" i="7"/>
  <c r="T153" i="7"/>
  <c r="R153" i="7"/>
  <c r="P153" i="7"/>
  <c r="BI152" i="7"/>
  <c r="BH152" i="7"/>
  <c r="BG152" i="7"/>
  <c r="BE152" i="7"/>
  <c r="T152" i="7"/>
  <c r="R152" i="7"/>
  <c r="P152" i="7"/>
  <c r="BI151" i="7"/>
  <c r="BH151" i="7"/>
  <c r="BG151" i="7"/>
  <c r="BE151" i="7"/>
  <c r="T151" i="7"/>
  <c r="R151" i="7"/>
  <c r="P151" i="7"/>
  <c r="BI150" i="7"/>
  <c r="BH150" i="7"/>
  <c r="BG150" i="7"/>
  <c r="BE150" i="7"/>
  <c r="T150" i="7"/>
  <c r="R150" i="7"/>
  <c r="P150" i="7"/>
  <c r="BI149" i="7"/>
  <c r="BH149" i="7"/>
  <c r="BG149" i="7"/>
  <c r="BE149" i="7"/>
  <c r="T149" i="7"/>
  <c r="R149" i="7"/>
  <c r="P149" i="7"/>
  <c r="BI148" i="7"/>
  <c r="BH148" i="7"/>
  <c r="BG148" i="7"/>
  <c r="BE148" i="7"/>
  <c r="T148" i="7"/>
  <c r="R148" i="7"/>
  <c r="P148" i="7"/>
  <c r="BI147" i="7"/>
  <c r="BH147" i="7"/>
  <c r="BG147" i="7"/>
  <c r="BE147" i="7"/>
  <c r="T147" i="7"/>
  <c r="R147" i="7"/>
  <c r="P147" i="7"/>
  <c r="BI146" i="7"/>
  <c r="BH146" i="7"/>
  <c r="BG146" i="7"/>
  <c r="BE146" i="7"/>
  <c r="T146" i="7"/>
  <c r="R146" i="7"/>
  <c r="P146" i="7"/>
  <c r="BI145" i="7"/>
  <c r="BH145" i="7"/>
  <c r="BG145" i="7"/>
  <c r="BE145" i="7"/>
  <c r="T145" i="7"/>
  <c r="R145" i="7"/>
  <c r="P145" i="7"/>
  <c r="BI144" i="7"/>
  <c r="BH144" i="7"/>
  <c r="BG144" i="7"/>
  <c r="BE144" i="7"/>
  <c r="T144" i="7"/>
  <c r="R144" i="7"/>
  <c r="P144" i="7"/>
  <c r="BI143" i="7"/>
  <c r="BH143" i="7"/>
  <c r="BG143" i="7"/>
  <c r="BE143" i="7"/>
  <c r="T143" i="7"/>
  <c r="R143" i="7"/>
  <c r="P143" i="7"/>
  <c r="BI142" i="7"/>
  <c r="BH142" i="7"/>
  <c r="BG142" i="7"/>
  <c r="BE142" i="7"/>
  <c r="T142" i="7"/>
  <c r="R142" i="7"/>
  <c r="P142" i="7"/>
  <c r="BI141" i="7"/>
  <c r="BH141" i="7"/>
  <c r="BG141" i="7"/>
  <c r="BE141" i="7"/>
  <c r="T141" i="7"/>
  <c r="R141" i="7"/>
  <c r="P141" i="7"/>
  <c r="BI140" i="7"/>
  <c r="BH140" i="7"/>
  <c r="BG140" i="7"/>
  <c r="BE140" i="7"/>
  <c r="T140" i="7"/>
  <c r="R140" i="7"/>
  <c r="P140" i="7"/>
  <c r="J134" i="7"/>
  <c r="J133" i="7"/>
  <c r="F133" i="7"/>
  <c r="F131" i="7"/>
  <c r="E129" i="7"/>
  <c r="J96" i="7"/>
  <c r="J95" i="7"/>
  <c r="F95" i="7"/>
  <c r="F93" i="7"/>
  <c r="E91" i="7"/>
  <c r="J22" i="7"/>
  <c r="E22" i="7"/>
  <c r="F134" i="7"/>
  <c r="J21" i="7"/>
  <c r="J16" i="7"/>
  <c r="J131" i="7" s="1"/>
  <c r="E7" i="7"/>
  <c r="E85" i="7" s="1"/>
  <c r="J39" i="6"/>
  <c r="J38" i="6"/>
  <c r="AY100" i="1" s="1"/>
  <c r="J37" i="6"/>
  <c r="AX100" i="1"/>
  <c r="BI288" i="6"/>
  <c r="BH288" i="6"/>
  <c r="BG288" i="6"/>
  <c r="BE288" i="6"/>
  <c r="T288" i="6"/>
  <c r="T287" i="6"/>
  <c r="R288" i="6"/>
  <c r="R287" i="6" s="1"/>
  <c r="P288" i="6"/>
  <c r="P287" i="6" s="1"/>
  <c r="BI286" i="6"/>
  <c r="BH286" i="6"/>
  <c r="BG286" i="6"/>
  <c r="BE286" i="6"/>
  <c r="T286" i="6"/>
  <c r="T285" i="6"/>
  <c r="R286" i="6"/>
  <c r="R285" i="6"/>
  <c r="P286" i="6"/>
  <c r="P285" i="6" s="1"/>
  <c r="BI284" i="6"/>
  <c r="BH284" i="6"/>
  <c r="BG284" i="6"/>
  <c r="BE284" i="6"/>
  <c r="T284" i="6"/>
  <c r="R284" i="6"/>
  <c r="P284" i="6"/>
  <c r="BI283" i="6"/>
  <c r="BH283" i="6"/>
  <c r="BG283" i="6"/>
  <c r="BE283" i="6"/>
  <c r="T283" i="6"/>
  <c r="R283" i="6"/>
  <c r="P283" i="6"/>
  <c r="BI281" i="6"/>
  <c r="BH281" i="6"/>
  <c r="BG281" i="6"/>
  <c r="BE281" i="6"/>
  <c r="T281" i="6"/>
  <c r="R281" i="6"/>
  <c r="P281" i="6"/>
  <c r="BI280" i="6"/>
  <c r="BH280" i="6"/>
  <c r="BG280" i="6"/>
  <c r="BE280" i="6"/>
  <c r="T280" i="6"/>
  <c r="R280" i="6"/>
  <c r="P280" i="6"/>
  <c r="BI279" i="6"/>
  <c r="BH279" i="6"/>
  <c r="BG279" i="6"/>
  <c r="BE279" i="6"/>
  <c r="T279" i="6"/>
  <c r="R279" i="6"/>
  <c r="P279" i="6"/>
  <c r="BI278" i="6"/>
  <c r="BH278" i="6"/>
  <c r="BG278" i="6"/>
  <c r="BE278" i="6"/>
  <c r="T278" i="6"/>
  <c r="R278" i="6"/>
  <c r="P278" i="6"/>
  <c r="BI277" i="6"/>
  <c r="BH277" i="6"/>
  <c r="BG277" i="6"/>
  <c r="BE277" i="6"/>
  <c r="T277" i="6"/>
  <c r="R277" i="6"/>
  <c r="P277" i="6"/>
  <c r="BI276" i="6"/>
  <c r="BH276" i="6"/>
  <c r="BG276" i="6"/>
  <c r="BE276" i="6"/>
  <c r="T276" i="6"/>
  <c r="R276" i="6"/>
  <c r="P276" i="6"/>
  <c r="BI275" i="6"/>
  <c r="BH275" i="6"/>
  <c r="BG275" i="6"/>
  <c r="BE275" i="6"/>
  <c r="T275" i="6"/>
  <c r="R275" i="6"/>
  <c r="P275" i="6"/>
  <c r="BI274" i="6"/>
  <c r="BH274" i="6"/>
  <c r="BG274" i="6"/>
  <c r="BE274" i="6"/>
  <c r="T274" i="6"/>
  <c r="R274" i="6"/>
  <c r="P274" i="6"/>
  <c r="BI273" i="6"/>
  <c r="BH273" i="6"/>
  <c r="BG273" i="6"/>
  <c r="BE273" i="6"/>
  <c r="T273" i="6"/>
  <c r="R273" i="6"/>
  <c r="P273" i="6"/>
  <c r="BI272" i="6"/>
  <c r="BH272" i="6"/>
  <c r="BG272" i="6"/>
  <c r="BE272" i="6"/>
  <c r="T272" i="6"/>
  <c r="R272" i="6"/>
  <c r="P272" i="6"/>
  <c r="BI271" i="6"/>
  <c r="BH271" i="6"/>
  <c r="BG271" i="6"/>
  <c r="BE271" i="6"/>
  <c r="T271" i="6"/>
  <c r="R271" i="6"/>
  <c r="P271" i="6"/>
  <c r="BI270" i="6"/>
  <c r="BH270" i="6"/>
  <c r="BG270" i="6"/>
  <c r="BE270" i="6"/>
  <c r="T270" i="6"/>
  <c r="R270" i="6"/>
  <c r="P270" i="6"/>
  <c r="BI269" i="6"/>
  <c r="BH269" i="6"/>
  <c r="BG269" i="6"/>
  <c r="BE269" i="6"/>
  <c r="T269" i="6"/>
  <c r="R269" i="6"/>
  <c r="P269" i="6"/>
  <c r="BI268" i="6"/>
  <c r="BH268" i="6"/>
  <c r="BG268" i="6"/>
  <c r="BE268" i="6"/>
  <c r="T268" i="6"/>
  <c r="R268" i="6"/>
  <c r="P268" i="6"/>
  <c r="BI267" i="6"/>
  <c r="BH267" i="6"/>
  <c r="BG267" i="6"/>
  <c r="BE267" i="6"/>
  <c r="T267" i="6"/>
  <c r="R267" i="6"/>
  <c r="P267" i="6"/>
  <c r="BI266" i="6"/>
  <c r="BH266" i="6"/>
  <c r="BG266" i="6"/>
  <c r="BE266" i="6"/>
  <c r="T266" i="6"/>
  <c r="R266" i="6"/>
  <c r="P266" i="6"/>
  <c r="BI265" i="6"/>
  <c r="BH265" i="6"/>
  <c r="BG265" i="6"/>
  <c r="BE265" i="6"/>
  <c r="T265" i="6"/>
  <c r="R265" i="6"/>
  <c r="P265" i="6"/>
  <c r="BI264" i="6"/>
  <c r="BH264" i="6"/>
  <c r="BG264" i="6"/>
  <c r="BE264" i="6"/>
  <c r="T264" i="6"/>
  <c r="R264" i="6"/>
  <c r="P264" i="6"/>
  <c r="BI263" i="6"/>
  <c r="BH263" i="6"/>
  <c r="BG263" i="6"/>
  <c r="BE263" i="6"/>
  <c r="T263" i="6"/>
  <c r="R263" i="6"/>
  <c r="P263" i="6"/>
  <c r="BI262" i="6"/>
  <c r="BH262" i="6"/>
  <c r="BG262" i="6"/>
  <c r="BE262" i="6"/>
  <c r="T262" i="6"/>
  <c r="R262" i="6"/>
  <c r="P262" i="6"/>
  <c r="BI261" i="6"/>
  <c r="BH261" i="6"/>
  <c r="BG261" i="6"/>
  <c r="BE261" i="6"/>
  <c r="T261" i="6"/>
  <c r="R261" i="6"/>
  <c r="P261" i="6"/>
  <c r="BI260" i="6"/>
  <c r="BH260" i="6"/>
  <c r="BG260" i="6"/>
  <c r="BE260" i="6"/>
  <c r="T260" i="6"/>
  <c r="R260" i="6"/>
  <c r="P260" i="6"/>
  <c r="BI259" i="6"/>
  <c r="BH259" i="6"/>
  <c r="BG259" i="6"/>
  <c r="BE259" i="6"/>
  <c r="T259" i="6"/>
  <c r="R259" i="6"/>
  <c r="P259" i="6"/>
  <c r="BI258" i="6"/>
  <c r="BH258" i="6"/>
  <c r="BG258" i="6"/>
  <c r="BE258" i="6"/>
  <c r="T258" i="6"/>
  <c r="R258" i="6"/>
  <c r="P258" i="6"/>
  <c r="BI257" i="6"/>
  <c r="BH257" i="6"/>
  <c r="BG257" i="6"/>
  <c r="BE257" i="6"/>
  <c r="T257" i="6"/>
  <c r="R257" i="6"/>
  <c r="P257" i="6"/>
  <c r="BI256" i="6"/>
  <c r="BH256" i="6"/>
  <c r="BG256" i="6"/>
  <c r="BE256" i="6"/>
  <c r="T256" i="6"/>
  <c r="R256" i="6"/>
  <c r="P256" i="6"/>
  <c r="BI255" i="6"/>
  <c r="BH255" i="6"/>
  <c r="BG255" i="6"/>
  <c r="BE255" i="6"/>
  <c r="T255" i="6"/>
  <c r="R255" i="6"/>
  <c r="P255" i="6"/>
  <c r="BI254" i="6"/>
  <c r="BH254" i="6"/>
  <c r="BG254" i="6"/>
  <c r="BE254" i="6"/>
  <c r="T254" i="6"/>
  <c r="R254" i="6"/>
  <c r="P254" i="6"/>
  <c r="BI253" i="6"/>
  <c r="BH253" i="6"/>
  <c r="BG253" i="6"/>
  <c r="BE253" i="6"/>
  <c r="T253" i="6"/>
  <c r="R253" i="6"/>
  <c r="P253" i="6"/>
  <c r="BI252" i="6"/>
  <c r="BH252" i="6"/>
  <c r="BG252" i="6"/>
  <c r="BE252" i="6"/>
  <c r="T252" i="6"/>
  <c r="R252" i="6"/>
  <c r="P252" i="6"/>
  <c r="BI251" i="6"/>
  <c r="BH251" i="6"/>
  <c r="BG251" i="6"/>
  <c r="BE251" i="6"/>
  <c r="T251" i="6"/>
  <c r="R251" i="6"/>
  <c r="P251" i="6"/>
  <c r="BI250" i="6"/>
  <c r="BH250" i="6"/>
  <c r="BG250" i="6"/>
  <c r="BE250" i="6"/>
  <c r="T250" i="6"/>
  <c r="R250" i="6"/>
  <c r="P250" i="6"/>
  <c r="BI249" i="6"/>
  <c r="BH249" i="6"/>
  <c r="BG249" i="6"/>
  <c r="BE249" i="6"/>
  <c r="T249" i="6"/>
  <c r="R249" i="6"/>
  <c r="P249" i="6"/>
  <c r="BI248" i="6"/>
  <c r="BH248" i="6"/>
  <c r="BG248" i="6"/>
  <c r="BE248" i="6"/>
  <c r="T248" i="6"/>
  <c r="R248" i="6"/>
  <c r="P248" i="6"/>
  <c r="BI247" i="6"/>
  <c r="BH247" i="6"/>
  <c r="BG247" i="6"/>
  <c r="BE247" i="6"/>
  <c r="T247" i="6"/>
  <c r="R247" i="6"/>
  <c r="P247" i="6"/>
  <c r="BI246" i="6"/>
  <c r="BH246" i="6"/>
  <c r="BG246" i="6"/>
  <c r="BE246" i="6"/>
  <c r="T246" i="6"/>
  <c r="R246" i="6"/>
  <c r="P246" i="6"/>
  <c r="BI245" i="6"/>
  <c r="BH245" i="6"/>
  <c r="BG245" i="6"/>
  <c r="BE245" i="6"/>
  <c r="T245" i="6"/>
  <c r="R245" i="6"/>
  <c r="P245" i="6"/>
  <c r="BI244" i="6"/>
  <c r="BH244" i="6"/>
  <c r="BG244" i="6"/>
  <c r="BE244" i="6"/>
  <c r="T244" i="6"/>
  <c r="R244" i="6"/>
  <c r="P244" i="6"/>
  <c r="BI243" i="6"/>
  <c r="BH243" i="6"/>
  <c r="BG243" i="6"/>
  <c r="BE243" i="6"/>
  <c r="T243" i="6"/>
  <c r="R243" i="6"/>
  <c r="P243" i="6"/>
  <c r="BI242" i="6"/>
  <c r="BH242" i="6"/>
  <c r="BG242" i="6"/>
  <c r="BE242" i="6"/>
  <c r="T242" i="6"/>
  <c r="R242" i="6"/>
  <c r="P242" i="6"/>
  <c r="BI241" i="6"/>
  <c r="BH241" i="6"/>
  <c r="BG241" i="6"/>
  <c r="BE241" i="6"/>
  <c r="T241" i="6"/>
  <c r="R241" i="6"/>
  <c r="P241" i="6"/>
  <c r="BI240" i="6"/>
  <c r="BH240" i="6"/>
  <c r="BG240" i="6"/>
  <c r="BE240" i="6"/>
  <c r="T240" i="6"/>
  <c r="R240" i="6"/>
  <c r="P240" i="6"/>
  <c r="BI239" i="6"/>
  <c r="BH239" i="6"/>
  <c r="BG239" i="6"/>
  <c r="BE239" i="6"/>
  <c r="T239" i="6"/>
  <c r="R239" i="6"/>
  <c r="P239" i="6"/>
  <c r="BI238" i="6"/>
  <c r="BH238" i="6"/>
  <c r="BG238" i="6"/>
  <c r="BE238" i="6"/>
  <c r="T238" i="6"/>
  <c r="R238" i="6"/>
  <c r="P238" i="6"/>
  <c r="BI237" i="6"/>
  <c r="BH237" i="6"/>
  <c r="BG237" i="6"/>
  <c r="BE237" i="6"/>
  <c r="T237" i="6"/>
  <c r="R237" i="6"/>
  <c r="P237" i="6"/>
  <c r="BI236" i="6"/>
  <c r="BH236" i="6"/>
  <c r="BG236" i="6"/>
  <c r="BE236" i="6"/>
  <c r="T236" i="6"/>
  <c r="R236" i="6"/>
  <c r="P236" i="6"/>
  <c r="BI235" i="6"/>
  <c r="BH235" i="6"/>
  <c r="BG235" i="6"/>
  <c r="BE235" i="6"/>
  <c r="T235" i="6"/>
  <c r="R235" i="6"/>
  <c r="P235" i="6"/>
  <c r="BI234" i="6"/>
  <c r="BH234" i="6"/>
  <c r="BG234" i="6"/>
  <c r="BE234" i="6"/>
  <c r="T234" i="6"/>
  <c r="R234" i="6"/>
  <c r="P234" i="6"/>
  <c r="BI233" i="6"/>
  <c r="BH233" i="6"/>
  <c r="BG233" i="6"/>
  <c r="BE233" i="6"/>
  <c r="T233" i="6"/>
  <c r="R233" i="6"/>
  <c r="P233" i="6"/>
  <c r="BI232" i="6"/>
  <c r="BH232" i="6"/>
  <c r="BG232" i="6"/>
  <c r="BE232" i="6"/>
  <c r="T232" i="6"/>
  <c r="R232" i="6"/>
  <c r="P232" i="6"/>
  <c r="BI231" i="6"/>
  <c r="BH231" i="6"/>
  <c r="BG231" i="6"/>
  <c r="BE231" i="6"/>
  <c r="T231" i="6"/>
  <c r="R231" i="6"/>
  <c r="P231" i="6"/>
  <c r="BI230" i="6"/>
  <c r="BH230" i="6"/>
  <c r="BG230" i="6"/>
  <c r="BE230" i="6"/>
  <c r="T230" i="6"/>
  <c r="R230" i="6"/>
  <c r="P230" i="6"/>
  <c r="BI229" i="6"/>
  <c r="BH229" i="6"/>
  <c r="BG229" i="6"/>
  <c r="BE229" i="6"/>
  <c r="T229" i="6"/>
  <c r="R229" i="6"/>
  <c r="P229" i="6"/>
  <c r="BI228" i="6"/>
  <c r="BH228" i="6"/>
  <c r="BG228" i="6"/>
  <c r="BE228" i="6"/>
  <c r="T228" i="6"/>
  <c r="R228" i="6"/>
  <c r="P228" i="6"/>
  <c r="BI227" i="6"/>
  <c r="BH227" i="6"/>
  <c r="BG227" i="6"/>
  <c r="BE227" i="6"/>
  <c r="T227" i="6"/>
  <c r="R227" i="6"/>
  <c r="P227" i="6"/>
  <c r="BI226" i="6"/>
  <c r="BH226" i="6"/>
  <c r="BG226" i="6"/>
  <c r="BE226" i="6"/>
  <c r="T226" i="6"/>
  <c r="R226" i="6"/>
  <c r="P226" i="6"/>
  <c r="BI225" i="6"/>
  <c r="BH225" i="6"/>
  <c r="BG225" i="6"/>
  <c r="BE225" i="6"/>
  <c r="T225" i="6"/>
  <c r="R225" i="6"/>
  <c r="P225" i="6"/>
  <c r="BI224" i="6"/>
  <c r="BH224" i="6"/>
  <c r="BG224" i="6"/>
  <c r="BE224" i="6"/>
  <c r="T224" i="6"/>
  <c r="R224" i="6"/>
  <c r="P224" i="6"/>
  <c r="BI223" i="6"/>
  <c r="BH223" i="6"/>
  <c r="BG223" i="6"/>
  <c r="BE223" i="6"/>
  <c r="T223" i="6"/>
  <c r="R223" i="6"/>
  <c r="P223" i="6"/>
  <c r="BI222" i="6"/>
  <c r="BH222" i="6"/>
  <c r="BG222" i="6"/>
  <c r="BE222" i="6"/>
  <c r="T222" i="6"/>
  <c r="R222" i="6"/>
  <c r="P222" i="6"/>
  <c r="BI221" i="6"/>
  <c r="BH221" i="6"/>
  <c r="BG221" i="6"/>
  <c r="BE221" i="6"/>
  <c r="T221" i="6"/>
  <c r="R221" i="6"/>
  <c r="P221" i="6"/>
  <c r="BI220" i="6"/>
  <c r="BH220" i="6"/>
  <c r="BG220" i="6"/>
  <c r="BE220" i="6"/>
  <c r="T220" i="6"/>
  <c r="R220" i="6"/>
  <c r="P220" i="6"/>
  <c r="BI219" i="6"/>
  <c r="BH219" i="6"/>
  <c r="BG219" i="6"/>
  <c r="BE219" i="6"/>
  <c r="T219" i="6"/>
  <c r="R219" i="6"/>
  <c r="P219" i="6"/>
  <c r="BI218" i="6"/>
  <c r="BH218" i="6"/>
  <c r="BG218" i="6"/>
  <c r="BE218" i="6"/>
  <c r="T218" i="6"/>
  <c r="R218" i="6"/>
  <c r="P218" i="6"/>
  <c r="BI217" i="6"/>
  <c r="BH217" i="6"/>
  <c r="BG217" i="6"/>
  <c r="BE217" i="6"/>
  <c r="T217" i="6"/>
  <c r="R217" i="6"/>
  <c r="P217" i="6"/>
  <c r="BI216" i="6"/>
  <c r="BH216" i="6"/>
  <c r="BG216" i="6"/>
  <c r="BE216" i="6"/>
  <c r="T216" i="6"/>
  <c r="R216" i="6"/>
  <c r="P216" i="6"/>
  <c r="BI215" i="6"/>
  <c r="BH215" i="6"/>
  <c r="BG215" i="6"/>
  <c r="BE215" i="6"/>
  <c r="T215" i="6"/>
  <c r="R215" i="6"/>
  <c r="P215" i="6"/>
  <c r="BI214" i="6"/>
  <c r="BH214" i="6"/>
  <c r="BG214" i="6"/>
  <c r="BE214" i="6"/>
  <c r="T214" i="6"/>
  <c r="R214" i="6"/>
  <c r="P214" i="6"/>
  <c r="BI213" i="6"/>
  <c r="BH213" i="6"/>
  <c r="BG213" i="6"/>
  <c r="BE213" i="6"/>
  <c r="T213" i="6"/>
  <c r="R213" i="6"/>
  <c r="P213" i="6"/>
  <c r="BI212" i="6"/>
  <c r="BH212" i="6"/>
  <c r="BG212" i="6"/>
  <c r="BE212" i="6"/>
  <c r="T212" i="6"/>
  <c r="R212" i="6"/>
  <c r="P212" i="6"/>
  <c r="BI211" i="6"/>
  <c r="BH211" i="6"/>
  <c r="BG211" i="6"/>
  <c r="BE211" i="6"/>
  <c r="T211" i="6"/>
  <c r="R211" i="6"/>
  <c r="P211" i="6"/>
  <c r="BI210" i="6"/>
  <c r="BH210" i="6"/>
  <c r="BG210" i="6"/>
  <c r="BE210" i="6"/>
  <c r="T210" i="6"/>
  <c r="R210" i="6"/>
  <c r="P210" i="6"/>
  <c r="BI209" i="6"/>
  <c r="BH209" i="6"/>
  <c r="BG209" i="6"/>
  <c r="BE209" i="6"/>
  <c r="T209" i="6"/>
  <c r="R209" i="6"/>
  <c r="P209" i="6"/>
  <c r="BI208" i="6"/>
  <c r="BH208" i="6"/>
  <c r="BG208" i="6"/>
  <c r="BE208" i="6"/>
  <c r="T208" i="6"/>
  <c r="R208" i="6"/>
  <c r="P208" i="6"/>
  <c r="BI207" i="6"/>
  <c r="BH207" i="6"/>
  <c r="BG207" i="6"/>
  <c r="BE207" i="6"/>
  <c r="T207" i="6"/>
  <c r="R207" i="6"/>
  <c r="P207" i="6"/>
  <c r="BI206" i="6"/>
  <c r="BH206" i="6"/>
  <c r="BG206" i="6"/>
  <c r="BE206" i="6"/>
  <c r="T206" i="6"/>
  <c r="R206" i="6"/>
  <c r="P206" i="6"/>
  <c r="BI205" i="6"/>
  <c r="BH205" i="6"/>
  <c r="BG205" i="6"/>
  <c r="BE205" i="6"/>
  <c r="T205" i="6"/>
  <c r="R205" i="6"/>
  <c r="P205" i="6"/>
  <c r="BI204" i="6"/>
  <c r="BH204" i="6"/>
  <c r="BG204" i="6"/>
  <c r="BE204" i="6"/>
  <c r="T204" i="6"/>
  <c r="R204" i="6"/>
  <c r="P204" i="6"/>
  <c r="BI203" i="6"/>
  <c r="BH203" i="6"/>
  <c r="BG203" i="6"/>
  <c r="BE203" i="6"/>
  <c r="T203" i="6"/>
  <c r="R203" i="6"/>
  <c r="P203" i="6"/>
  <c r="BI202" i="6"/>
  <c r="BH202" i="6"/>
  <c r="BG202" i="6"/>
  <c r="BE202" i="6"/>
  <c r="T202" i="6"/>
  <c r="R202" i="6"/>
  <c r="P202" i="6"/>
  <c r="BI201" i="6"/>
  <c r="BH201" i="6"/>
  <c r="BG201" i="6"/>
  <c r="BE201" i="6"/>
  <c r="T201" i="6"/>
  <c r="R201" i="6"/>
  <c r="P201" i="6"/>
  <c r="BI200" i="6"/>
  <c r="BH200" i="6"/>
  <c r="BG200" i="6"/>
  <c r="BE200" i="6"/>
  <c r="T200" i="6"/>
  <c r="R200" i="6"/>
  <c r="P200" i="6"/>
  <c r="BI199" i="6"/>
  <c r="BH199" i="6"/>
  <c r="BG199" i="6"/>
  <c r="BE199" i="6"/>
  <c r="T199" i="6"/>
  <c r="R199" i="6"/>
  <c r="P199" i="6"/>
  <c r="BI198" i="6"/>
  <c r="BH198" i="6"/>
  <c r="BG198" i="6"/>
  <c r="BE198" i="6"/>
  <c r="T198" i="6"/>
  <c r="R198" i="6"/>
  <c r="P198" i="6"/>
  <c r="BI197" i="6"/>
  <c r="BH197" i="6"/>
  <c r="BG197" i="6"/>
  <c r="BE197" i="6"/>
  <c r="T197" i="6"/>
  <c r="R197" i="6"/>
  <c r="P197" i="6"/>
  <c r="BI196" i="6"/>
  <c r="BH196" i="6"/>
  <c r="BG196" i="6"/>
  <c r="BE196" i="6"/>
  <c r="T196" i="6"/>
  <c r="R196" i="6"/>
  <c r="P196" i="6"/>
  <c r="BI195" i="6"/>
  <c r="BH195" i="6"/>
  <c r="BG195" i="6"/>
  <c r="BE195" i="6"/>
  <c r="T195" i="6"/>
  <c r="R195" i="6"/>
  <c r="P195" i="6"/>
  <c r="BI194" i="6"/>
  <c r="BH194" i="6"/>
  <c r="BG194" i="6"/>
  <c r="BE194" i="6"/>
  <c r="T194" i="6"/>
  <c r="R194" i="6"/>
  <c r="P194" i="6"/>
  <c r="BI193" i="6"/>
  <c r="BH193" i="6"/>
  <c r="BG193" i="6"/>
  <c r="BE193" i="6"/>
  <c r="T193" i="6"/>
  <c r="R193" i="6"/>
  <c r="P193" i="6"/>
  <c r="BI192" i="6"/>
  <c r="BH192" i="6"/>
  <c r="BG192" i="6"/>
  <c r="BE192" i="6"/>
  <c r="T192" i="6"/>
  <c r="R192" i="6"/>
  <c r="P192" i="6"/>
  <c r="BI191" i="6"/>
  <c r="BH191" i="6"/>
  <c r="BG191" i="6"/>
  <c r="BE191" i="6"/>
  <c r="T191" i="6"/>
  <c r="R191" i="6"/>
  <c r="P191" i="6"/>
  <c r="BI190" i="6"/>
  <c r="BH190" i="6"/>
  <c r="BG190" i="6"/>
  <c r="BE190" i="6"/>
  <c r="T190" i="6"/>
  <c r="R190" i="6"/>
  <c r="P190" i="6"/>
  <c r="BI189" i="6"/>
  <c r="BH189" i="6"/>
  <c r="BG189" i="6"/>
  <c r="BE189" i="6"/>
  <c r="T189" i="6"/>
  <c r="R189" i="6"/>
  <c r="P189" i="6"/>
  <c r="BI188" i="6"/>
  <c r="BH188" i="6"/>
  <c r="BG188" i="6"/>
  <c r="BE188" i="6"/>
  <c r="T188" i="6"/>
  <c r="R188" i="6"/>
  <c r="P188" i="6"/>
  <c r="BI187" i="6"/>
  <c r="BH187" i="6"/>
  <c r="BG187" i="6"/>
  <c r="BE187" i="6"/>
  <c r="T187" i="6"/>
  <c r="R187" i="6"/>
  <c r="P187" i="6"/>
  <c r="BI186" i="6"/>
  <c r="BH186" i="6"/>
  <c r="BG186" i="6"/>
  <c r="BE186" i="6"/>
  <c r="T186" i="6"/>
  <c r="R186" i="6"/>
  <c r="P186" i="6"/>
  <c r="BI185" i="6"/>
  <c r="BH185" i="6"/>
  <c r="BG185" i="6"/>
  <c r="BE185" i="6"/>
  <c r="T185" i="6"/>
  <c r="R185" i="6"/>
  <c r="P185" i="6"/>
  <c r="BI184" i="6"/>
  <c r="BH184" i="6"/>
  <c r="BG184" i="6"/>
  <c r="BE184" i="6"/>
  <c r="T184" i="6"/>
  <c r="R184" i="6"/>
  <c r="P184" i="6"/>
  <c r="BI183" i="6"/>
  <c r="BH183" i="6"/>
  <c r="BG183" i="6"/>
  <c r="BE183" i="6"/>
  <c r="T183" i="6"/>
  <c r="R183" i="6"/>
  <c r="P183" i="6"/>
  <c r="BI182" i="6"/>
  <c r="BH182" i="6"/>
  <c r="BG182" i="6"/>
  <c r="BE182" i="6"/>
  <c r="T182" i="6"/>
  <c r="R182" i="6"/>
  <c r="P182" i="6"/>
  <c r="BI181" i="6"/>
  <c r="BH181" i="6"/>
  <c r="BG181" i="6"/>
  <c r="BE181" i="6"/>
  <c r="T181" i="6"/>
  <c r="R181" i="6"/>
  <c r="P181" i="6"/>
  <c r="BI180" i="6"/>
  <c r="BH180" i="6"/>
  <c r="BG180" i="6"/>
  <c r="BE180" i="6"/>
  <c r="T180" i="6"/>
  <c r="R180" i="6"/>
  <c r="P180" i="6"/>
  <c r="BI179" i="6"/>
  <c r="BH179" i="6"/>
  <c r="BG179" i="6"/>
  <c r="BE179" i="6"/>
  <c r="T179" i="6"/>
  <c r="R179" i="6"/>
  <c r="P179" i="6"/>
  <c r="BI178" i="6"/>
  <c r="BH178" i="6"/>
  <c r="BG178" i="6"/>
  <c r="BE178" i="6"/>
  <c r="T178" i="6"/>
  <c r="R178" i="6"/>
  <c r="P178" i="6"/>
  <c r="BI177" i="6"/>
  <c r="BH177" i="6"/>
  <c r="BG177" i="6"/>
  <c r="BE177" i="6"/>
  <c r="T177" i="6"/>
  <c r="R177" i="6"/>
  <c r="P177" i="6"/>
  <c r="BI176" i="6"/>
  <c r="BH176" i="6"/>
  <c r="BG176" i="6"/>
  <c r="BE176" i="6"/>
  <c r="T176" i="6"/>
  <c r="R176" i="6"/>
  <c r="P176" i="6"/>
  <c r="BI175" i="6"/>
  <c r="BH175" i="6"/>
  <c r="BG175" i="6"/>
  <c r="BE175" i="6"/>
  <c r="T175" i="6"/>
  <c r="R175" i="6"/>
  <c r="P175" i="6"/>
  <c r="BI174" i="6"/>
  <c r="BH174" i="6"/>
  <c r="BG174" i="6"/>
  <c r="BE174" i="6"/>
  <c r="T174" i="6"/>
  <c r="R174" i="6"/>
  <c r="P174" i="6"/>
  <c r="BI173" i="6"/>
  <c r="BH173" i="6"/>
  <c r="BG173" i="6"/>
  <c r="BE173" i="6"/>
  <c r="T173" i="6"/>
  <c r="R173" i="6"/>
  <c r="P173" i="6"/>
  <c r="BI172" i="6"/>
  <c r="BH172" i="6"/>
  <c r="BG172" i="6"/>
  <c r="BE172" i="6"/>
  <c r="T172" i="6"/>
  <c r="R172" i="6"/>
  <c r="P172" i="6"/>
  <c r="BI171" i="6"/>
  <c r="BH171" i="6"/>
  <c r="BG171" i="6"/>
  <c r="BE171" i="6"/>
  <c r="T171" i="6"/>
  <c r="R171" i="6"/>
  <c r="P171" i="6"/>
  <c r="BI170" i="6"/>
  <c r="BH170" i="6"/>
  <c r="BG170" i="6"/>
  <c r="BE170" i="6"/>
  <c r="T170" i="6"/>
  <c r="R170" i="6"/>
  <c r="P170" i="6"/>
  <c r="BI169" i="6"/>
  <c r="BH169" i="6"/>
  <c r="BG169" i="6"/>
  <c r="BE169" i="6"/>
  <c r="T169" i="6"/>
  <c r="R169" i="6"/>
  <c r="P169" i="6"/>
  <c r="BI168" i="6"/>
  <c r="BH168" i="6"/>
  <c r="BG168" i="6"/>
  <c r="BE168" i="6"/>
  <c r="T168" i="6"/>
  <c r="R168" i="6"/>
  <c r="P168" i="6"/>
  <c r="BI167" i="6"/>
  <c r="BH167" i="6"/>
  <c r="BG167" i="6"/>
  <c r="BE167" i="6"/>
  <c r="T167" i="6"/>
  <c r="R167" i="6"/>
  <c r="P167" i="6"/>
  <c r="BI166" i="6"/>
  <c r="BH166" i="6"/>
  <c r="BG166" i="6"/>
  <c r="BE166" i="6"/>
  <c r="T166" i="6"/>
  <c r="R166" i="6"/>
  <c r="P166" i="6"/>
  <c r="BI165" i="6"/>
  <c r="BH165" i="6"/>
  <c r="BG165" i="6"/>
  <c r="BE165" i="6"/>
  <c r="T165" i="6"/>
  <c r="R165" i="6"/>
  <c r="P165" i="6"/>
  <c r="BI164" i="6"/>
  <c r="BH164" i="6"/>
  <c r="BG164" i="6"/>
  <c r="BE164" i="6"/>
  <c r="T164" i="6"/>
  <c r="R164" i="6"/>
  <c r="P164" i="6"/>
  <c r="BI163" i="6"/>
  <c r="BH163" i="6"/>
  <c r="BG163" i="6"/>
  <c r="BE163" i="6"/>
  <c r="T163" i="6"/>
  <c r="R163" i="6"/>
  <c r="P163" i="6"/>
  <c r="BI162" i="6"/>
  <c r="BH162" i="6"/>
  <c r="BG162" i="6"/>
  <c r="BE162" i="6"/>
  <c r="T162" i="6"/>
  <c r="R162" i="6"/>
  <c r="P162" i="6"/>
  <c r="BI161" i="6"/>
  <c r="BH161" i="6"/>
  <c r="BG161" i="6"/>
  <c r="BE161" i="6"/>
  <c r="T161" i="6"/>
  <c r="R161" i="6"/>
  <c r="P161" i="6"/>
  <c r="BI160" i="6"/>
  <c r="BH160" i="6"/>
  <c r="BG160" i="6"/>
  <c r="BE160" i="6"/>
  <c r="T160" i="6"/>
  <c r="R160" i="6"/>
  <c r="P160" i="6"/>
  <c r="BI159" i="6"/>
  <c r="BH159" i="6"/>
  <c r="BG159" i="6"/>
  <c r="BE159" i="6"/>
  <c r="T159" i="6"/>
  <c r="R159" i="6"/>
  <c r="P159" i="6"/>
  <c r="BI158" i="6"/>
  <c r="BH158" i="6"/>
  <c r="BG158" i="6"/>
  <c r="BE158" i="6"/>
  <c r="T158" i="6"/>
  <c r="R158" i="6"/>
  <c r="P158" i="6"/>
  <c r="BI157" i="6"/>
  <c r="BH157" i="6"/>
  <c r="BG157" i="6"/>
  <c r="BE157" i="6"/>
  <c r="T157" i="6"/>
  <c r="R157" i="6"/>
  <c r="P157" i="6"/>
  <c r="BI156" i="6"/>
  <c r="BH156" i="6"/>
  <c r="BG156" i="6"/>
  <c r="BE156" i="6"/>
  <c r="T156" i="6"/>
  <c r="R156" i="6"/>
  <c r="P156" i="6"/>
  <c r="BI155" i="6"/>
  <c r="BH155" i="6"/>
  <c r="BG155" i="6"/>
  <c r="BE155" i="6"/>
  <c r="T155" i="6"/>
  <c r="R155" i="6"/>
  <c r="P155" i="6"/>
  <c r="BI154" i="6"/>
  <c r="BH154" i="6"/>
  <c r="BG154" i="6"/>
  <c r="BE154" i="6"/>
  <c r="T154" i="6"/>
  <c r="R154" i="6"/>
  <c r="P154" i="6"/>
  <c r="BI153" i="6"/>
  <c r="BH153" i="6"/>
  <c r="BG153" i="6"/>
  <c r="BE153" i="6"/>
  <c r="T153" i="6"/>
  <c r="R153" i="6"/>
  <c r="P153" i="6"/>
  <c r="BI152" i="6"/>
  <c r="BH152" i="6"/>
  <c r="BG152" i="6"/>
  <c r="BE152" i="6"/>
  <c r="T152" i="6"/>
  <c r="R152" i="6"/>
  <c r="P152" i="6"/>
  <c r="BI151" i="6"/>
  <c r="BH151" i="6"/>
  <c r="BG151" i="6"/>
  <c r="BE151" i="6"/>
  <c r="T151" i="6"/>
  <c r="R151" i="6"/>
  <c r="P151" i="6"/>
  <c r="BI150" i="6"/>
  <c r="BH150" i="6"/>
  <c r="BG150" i="6"/>
  <c r="BE150" i="6"/>
  <c r="T150" i="6"/>
  <c r="R150" i="6"/>
  <c r="P150" i="6"/>
  <c r="BI149" i="6"/>
  <c r="BH149" i="6"/>
  <c r="BG149" i="6"/>
  <c r="BE149" i="6"/>
  <c r="T149" i="6"/>
  <c r="R149" i="6"/>
  <c r="P149" i="6"/>
  <c r="BI148" i="6"/>
  <c r="BH148" i="6"/>
  <c r="BG148" i="6"/>
  <c r="BE148" i="6"/>
  <c r="T148" i="6"/>
  <c r="R148" i="6"/>
  <c r="P148" i="6"/>
  <c r="BI147" i="6"/>
  <c r="BH147" i="6"/>
  <c r="BG147" i="6"/>
  <c r="BE147" i="6"/>
  <c r="T147" i="6"/>
  <c r="R147" i="6"/>
  <c r="P147" i="6"/>
  <c r="BI145" i="6"/>
  <c r="BH145" i="6"/>
  <c r="BG145" i="6"/>
  <c r="BE145" i="6"/>
  <c r="T145" i="6"/>
  <c r="T144" i="6" s="1"/>
  <c r="R145" i="6"/>
  <c r="R144" i="6"/>
  <c r="P145" i="6"/>
  <c r="P144" i="6" s="1"/>
  <c r="BI143" i="6"/>
  <c r="BH143" i="6"/>
  <c r="BG143" i="6"/>
  <c r="BE143" i="6"/>
  <c r="T143" i="6"/>
  <c r="R143" i="6"/>
  <c r="P143" i="6"/>
  <c r="BI142" i="6"/>
  <c r="BH142" i="6"/>
  <c r="BG142" i="6"/>
  <c r="BE142" i="6"/>
  <c r="T142" i="6"/>
  <c r="R142" i="6"/>
  <c r="P142" i="6"/>
  <c r="BI141" i="6"/>
  <c r="BH141" i="6"/>
  <c r="BG141" i="6"/>
  <c r="BE141" i="6"/>
  <c r="T141" i="6"/>
  <c r="R141" i="6"/>
  <c r="P141" i="6"/>
  <c r="BI139" i="6"/>
  <c r="BH139" i="6"/>
  <c r="BG139" i="6"/>
  <c r="BE139" i="6"/>
  <c r="T139" i="6"/>
  <c r="R139" i="6"/>
  <c r="P139" i="6"/>
  <c r="BI138" i="6"/>
  <c r="BH138" i="6"/>
  <c r="BG138" i="6"/>
  <c r="BE138" i="6"/>
  <c r="T138" i="6"/>
  <c r="R138" i="6"/>
  <c r="P138" i="6"/>
  <c r="BI136" i="6"/>
  <c r="BH136" i="6"/>
  <c r="BG136" i="6"/>
  <c r="BE136" i="6"/>
  <c r="T136" i="6"/>
  <c r="R136" i="6"/>
  <c r="P136" i="6"/>
  <c r="BI134" i="6"/>
  <c r="BH134" i="6"/>
  <c r="BG134" i="6"/>
  <c r="BE134" i="6"/>
  <c r="T134" i="6"/>
  <c r="R134" i="6"/>
  <c r="P134" i="6"/>
  <c r="BI133" i="6"/>
  <c r="BH133" i="6"/>
  <c r="BG133" i="6"/>
  <c r="BE133" i="6"/>
  <c r="T133" i="6"/>
  <c r="R133" i="6"/>
  <c r="P133" i="6"/>
  <c r="BI131" i="6"/>
  <c r="BH131" i="6"/>
  <c r="BG131" i="6"/>
  <c r="BE131" i="6"/>
  <c r="T131" i="6"/>
  <c r="R131" i="6"/>
  <c r="P131" i="6"/>
  <c r="BI130" i="6"/>
  <c r="BH130" i="6"/>
  <c r="BG130" i="6"/>
  <c r="BE130" i="6"/>
  <c r="T130" i="6"/>
  <c r="R130" i="6"/>
  <c r="P130" i="6"/>
  <c r="J124" i="6"/>
  <c r="J123" i="6"/>
  <c r="F123" i="6"/>
  <c r="F121" i="6"/>
  <c r="E119" i="6"/>
  <c r="J94" i="6"/>
  <c r="J93" i="6"/>
  <c r="F93" i="6"/>
  <c r="F91" i="6"/>
  <c r="E89" i="6"/>
  <c r="J20" i="6"/>
  <c r="E20" i="6"/>
  <c r="F94" i="6"/>
  <c r="J19" i="6"/>
  <c r="J14" i="6"/>
  <c r="J91" i="6" s="1"/>
  <c r="E7" i="6"/>
  <c r="E85" i="6"/>
  <c r="J39" i="5"/>
  <c r="J38" i="5"/>
  <c r="AY99" i="1"/>
  <c r="J37" i="5"/>
  <c r="AX99" i="1"/>
  <c r="BI324" i="5"/>
  <c r="BH324" i="5"/>
  <c r="BG324" i="5"/>
  <c r="BE324" i="5"/>
  <c r="T324" i="5"/>
  <c r="T323" i="5"/>
  <c r="R324" i="5"/>
  <c r="R323" i="5" s="1"/>
  <c r="P324" i="5"/>
  <c r="P323" i="5"/>
  <c r="BI322" i="5"/>
  <c r="BH322" i="5"/>
  <c r="BG322" i="5"/>
  <c r="BE322" i="5"/>
  <c r="T322" i="5"/>
  <c r="R322" i="5"/>
  <c r="P322" i="5"/>
  <c r="BI321" i="5"/>
  <c r="BH321" i="5"/>
  <c r="BG321" i="5"/>
  <c r="BE321" i="5"/>
  <c r="T321" i="5"/>
  <c r="R321" i="5"/>
  <c r="P321" i="5"/>
  <c r="BI319" i="5"/>
  <c r="BH319" i="5"/>
  <c r="BG319" i="5"/>
  <c r="BE319" i="5"/>
  <c r="T319" i="5"/>
  <c r="T318" i="5"/>
  <c r="R319" i="5"/>
  <c r="R318" i="5" s="1"/>
  <c r="P319" i="5"/>
  <c r="P318" i="5"/>
  <c r="BI317" i="5"/>
  <c r="BH317" i="5"/>
  <c r="BG317" i="5"/>
  <c r="BE317" i="5"/>
  <c r="T317" i="5"/>
  <c r="R317" i="5"/>
  <c r="P317" i="5"/>
  <c r="BI316" i="5"/>
  <c r="BH316" i="5"/>
  <c r="BG316" i="5"/>
  <c r="BE316" i="5"/>
  <c r="T316" i="5"/>
  <c r="R316" i="5"/>
  <c r="P316" i="5"/>
  <c r="BI314" i="5"/>
  <c r="BH314" i="5"/>
  <c r="BG314" i="5"/>
  <c r="BE314" i="5"/>
  <c r="T314" i="5"/>
  <c r="R314" i="5"/>
  <c r="P314" i="5"/>
  <c r="BI312" i="5"/>
  <c r="BH312" i="5"/>
  <c r="BG312" i="5"/>
  <c r="BE312" i="5"/>
  <c r="T312" i="5"/>
  <c r="R312" i="5"/>
  <c r="P312" i="5"/>
  <c r="BI310" i="5"/>
  <c r="BH310" i="5"/>
  <c r="BG310" i="5"/>
  <c r="BE310" i="5"/>
  <c r="T310" i="5"/>
  <c r="R310" i="5"/>
  <c r="P310" i="5"/>
  <c r="BI309" i="5"/>
  <c r="BH309" i="5"/>
  <c r="BG309" i="5"/>
  <c r="BE309" i="5"/>
  <c r="T309" i="5"/>
  <c r="R309" i="5"/>
  <c r="P309" i="5"/>
  <c r="BI307" i="5"/>
  <c r="BH307" i="5"/>
  <c r="BG307" i="5"/>
  <c r="BE307" i="5"/>
  <c r="T307" i="5"/>
  <c r="R307" i="5"/>
  <c r="P307" i="5"/>
  <c r="BI306" i="5"/>
  <c r="BH306" i="5"/>
  <c r="BG306" i="5"/>
  <c r="BE306" i="5"/>
  <c r="T306" i="5"/>
  <c r="R306" i="5"/>
  <c r="P306" i="5"/>
  <c r="BI304" i="5"/>
  <c r="BH304" i="5"/>
  <c r="BG304" i="5"/>
  <c r="BE304" i="5"/>
  <c r="T304" i="5"/>
  <c r="R304" i="5"/>
  <c r="P304" i="5"/>
  <c r="BI303" i="5"/>
  <c r="BH303" i="5"/>
  <c r="BG303" i="5"/>
  <c r="BE303" i="5"/>
  <c r="T303" i="5"/>
  <c r="R303" i="5"/>
  <c r="P303" i="5"/>
  <c r="BI301" i="5"/>
  <c r="BH301" i="5"/>
  <c r="BG301" i="5"/>
  <c r="BE301" i="5"/>
  <c r="T301" i="5"/>
  <c r="R301" i="5"/>
  <c r="P301" i="5"/>
  <c r="BI300" i="5"/>
  <c r="BH300" i="5"/>
  <c r="BG300" i="5"/>
  <c r="BE300" i="5"/>
  <c r="T300" i="5"/>
  <c r="R300" i="5"/>
  <c r="P300" i="5"/>
  <c r="BI298" i="5"/>
  <c r="BH298" i="5"/>
  <c r="BG298" i="5"/>
  <c r="BE298" i="5"/>
  <c r="T298" i="5"/>
  <c r="R298" i="5"/>
  <c r="P298" i="5"/>
  <c r="BI297" i="5"/>
  <c r="BH297" i="5"/>
  <c r="BG297" i="5"/>
  <c r="BE297" i="5"/>
  <c r="T297" i="5"/>
  <c r="R297" i="5"/>
  <c r="P297" i="5"/>
  <c r="BI296" i="5"/>
  <c r="BH296" i="5"/>
  <c r="BG296" i="5"/>
  <c r="BE296" i="5"/>
  <c r="T296" i="5"/>
  <c r="R296" i="5"/>
  <c r="P296" i="5"/>
  <c r="BI295" i="5"/>
  <c r="BH295" i="5"/>
  <c r="BG295" i="5"/>
  <c r="BE295" i="5"/>
  <c r="T295" i="5"/>
  <c r="R295" i="5"/>
  <c r="P295" i="5"/>
  <c r="BI294" i="5"/>
  <c r="BH294" i="5"/>
  <c r="BG294" i="5"/>
  <c r="BE294" i="5"/>
  <c r="T294" i="5"/>
  <c r="R294" i="5"/>
  <c r="P294" i="5"/>
  <c r="BI292" i="5"/>
  <c r="BH292" i="5"/>
  <c r="BG292" i="5"/>
  <c r="BE292" i="5"/>
  <c r="T292" i="5"/>
  <c r="R292" i="5"/>
  <c r="P292" i="5"/>
  <c r="BI291" i="5"/>
  <c r="BH291" i="5"/>
  <c r="BG291" i="5"/>
  <c r="BE291" i="5"/>
  <c r="T291" i="5"/>
  <c r="R291" i="5"/>
  <c r="P291" i="5"/>
  <c r="BI289" i="5"/>
  <c r="BH289" i="5"/>
  <c r="BG289" i="5"/>
  <c r="BE289" i="5"/>
  <c r="T289" i="5"/>
  <c r="R289" i="5"/>
  <c r="P289" i="5"/>
  <c r="BI287" i="5"/>
  <c r="BH287" i="5"/>
  <c r="BG287" i="5"/>
  <c r="BE287" i="5"/>
  <c r="T287" i="5"/>
  <c r="R287" i="5"/>
  <c r="P287" i="5"/>
  <c r="BI286" i="5"/>
  <c r="BH286" i="5"/>
  <c r="BG286" i="5"/>
  <c r="BE286" i="5"/>
  <c r="T286" i="5"/>
  <c r="R286" i="5"/>
  <c r="P286" i="5"/>
  <c r="BI285" i="5"/>
  <c r="BH285" i="5"/>
  <c r="BG285" i="5"/>
  <c r="BE285" i="5"/>
  <c r="T285" i="5"/>
  <c r="R285" i="5"/>
  <c r="P285" i="5"/>
  <c r="BI284" i="5"/>
  <c r="BH284" i="5"/>
  <c r="BG284" i="5"/>
  <c r="BE284" i="5"/>
  <c r="T284" i="5"/>
  <c r="R284" i="5"/>
  <c r="P284" i="5"/>
  <c r="BI283" i="5"/>
  <c r="BH283" i="5"/>
  <c r="BG283" i="5"/>
  <c r="BE283" i="5"/>
  <c r="T283" i="5"/>
  <c r="R283" i="5"/>
  <c r="P283" i="5"/>
  <c r="BI282" i="5"/>
  <c r="BH282" i="5"/>
  <c r="BG282" i="5"/>
  <c r="BE282" i="5"/>
  <c r="T282" i="5"/>
  <c r="R282" i="5"/>
  <c r="P282" i="5"/>
  <c r="BI281" i="5"/>
  <c r="BH281" i="5"/>
  <c r="BG281" i="5"/>
  <c r="BE281" i="5"/>
  <c r="T281" i="5"/>
  <c r="R281" i="5"/>
  <c r="P281" i="5"/>
  <c r="BI280" i="5"/>
  <c r="BH280" i="5"/>
  <c r="BG280" i="5"/>
  <c r="BE280" i="5"/>
  <c r="T280" i="5"/>
  <c r="R280" i="5"/>
  <c r="P280" i="5"/>
  <c r="BI279" i="5"/>
  <c r="BH279" i="5"/>
  <c r="BG279" i="5"/>
  <c r="BE279" i="5"/>
  <c r="T279" i="5"/>
  <c r="R279" i="5"/>
  <c r="P279" i="5"/>
  <c r="BI278" i="5"/>
  <c r="BH278" i="5"/>
  <c r="BG278" i="5"/>
  <c r="BE278" i="5"/>
  <c r="T278" i="5"/>
  <c r="R278" i="5"/>
  <c r="P278" i="5"/>
  <c r="BI277" i="5"/>
  <c r="BH277" i="5"/>
  <c r="BG277" i="5"/>
  <c r="BE277" i="5"/>
  <c r="T277" i="5"/>
  <c r="R277" i="5"/>
  <c r="P277" i="5"/>
  <c r="BI275" i="5"/>
  <c r="BH275" i="5"/>
  <c r="BG275" i="5"/>
  <c r="BE275" i="5"/>
  <c r="T275" i="5"/>
  <c r="R275" i="5"/>
  <c r="P275" i="5"/>
  <c r="BI274" i="5"/>
  <c r="BH274" i="5"/>
  <c r="BG274" i="5"/>
  <c r="BE274" i="5"/>
  <c r="T274" i="5"/>
  <c r="R274" i="5"/>
  <c r="P274" i="5"/>
  <c r="BI273" i="5"/>
  <c r="BH273" i="5"/>
  <c r="BG273" i="5"/>
  <c r="BE273" i="5"/>
  <c r="T273" i="5"/>
  <c r="R273" i="5"/>
  <c r="P273" i="5"/>
  <c r="BI272" i="5"/>
  <c r="BH272" i="5"/>
  <c r="BG272" i="5"/>
  <c r="BE272" i="5"/>
  <c r="T272" i="5"/>
  <c r="R272" i="5"/>
  <c r="P272" i="5"/>
  <c r="BI271" i="5"/>
  <c r="BH271" i="5"/>
  <c r="BG271" i="5"/>
  <c r="BE271" i="5"/>
  <c r="T271" i="5"/>
  <c r="R271" i="5"/>
  <c r="P271" i="5"/>
  <c r="BI270" i="5"/>
  <c r="BH270" i="5"/>
  <c r="BG270" i="5"/>
  <c r="BE270" i="5"/>
  <c r="T270" i="5"/>
  <c r="R270" i="5"/>
  <c r="P270" i="5"/>
  <c r="BI269" i="5"/>
  <c r="BH269" i="5"/>
  <c r="BG269" i="5"/>
  <c r="BE269" i="5"/>
  <c r="T269" i="5"/>
  <c r="R269" i="5"/>
  <c r="P269" i="5"/>
  <c r="BI268" i="5"/>
  <c r="BH268" i="5"/>
  <c r="BG268" i="5"/>
  <c r="BE268" i="5"/>
  <c r="T268" i="5"/>
  <c r="R268" i="5"/>
  <c r="P268" i="5"/>
  <c r="BI267" i="5"/>
  <c r="BH267" i="5"/>
  <c r="BG267" i="5"/>
  <c r="BE267" i="5"/>
  <c r="T267" i="5"/>
  <c r="R267" i="5"/>
  <c r="P267" i="5"/>
  <c r="BI266" i="5"/>
  <c r="BH266" i="5"/>
  <c r="BG266" i="5"/>
  <c r="BE266" i="5"/>
  <c r="T266" i="5"/>
  <c r="R266" i="5"/>
  <c r="P266" i="5"/>
  <c r="BI265" i="5"/>
  <c r="BH265" i="5"/>
  <c r="BG265" i="5"/>
  <c r="BE265" i="5"/>
  <c r="T265" i="5"/>
  <c r="R265" i="5"/>
  <c r="P265" i="5"/>
  <c r="BI264" i="5"/>
  <c r="BH264" i="5"/>
  <c r="BG264" i="5"/>
  <c r="BE264" i="5"/>
  <c r="T264" i="5"/>
  <c r="R264" i="5"/>
  <c r="P264" i="5"/>
  <c r="BI262" i="5"/>
  <c r="BH262" i="5"/>
  <c r="BG262" i="5"/>
  <c r="BE262" i="5"/>
  <c r="T262" i="5"/>
  <c r="R262" i="5"/>
  <c r="P262" i="5"/>
  <c r="BI261" i="5"/>
  <c r="BH261" i="5"/>
  <c r="BG261" i="5"/>
  <c r="BE261" i="5"/>
  <c r="T261" i="5"/>
  <c r="R261" i="5"/>
  <c r="P261" i="5"/>
  <c r="BI260" i="5"/>
  <c r="BH260" i="5"/>
  <c r="BG260" i="5"/>
  <c r="BE260" i="5"/>
  <c r="T260" i="5"/>
  <c r="R260" i="5"/>
  <c r="P260" i="5"/>
  <c r="BI259" i="5"/>
  <c r="BH259" i="5"/>
  <c r="BG259" i="5"/>
  <c r="BE259" i="5"/>
  <c r="T259" i="5"/>
  <c r="R259" i="5"/>
  <c r="P259" i="5"/>
  <c r="BI257" i="5"/>
  <c r="BH257" i="5"/>
  <c r="BG257" i="5"/>
  <c r="BE257" i="5"/>
  <c r="T257" i="5"/>
  <c r="R257" i="5"/>
  <c r="P257" i="5"/>
  <c r="BI255" i="5"/>
  <c r="BH255" i="5"/>
  <c r="BG255" i="5"/>
  <c r="BE255" i="5"/>
  <c r="T255" i="5"/>
  <c r="R255" i="5"/>
  <c r="P255" i="5"/>
  <c r="BI253" i="5"/>
  <c r="BH253" i="5"/>
  <c r="BG253" i="5"/>
  <c r="BE253" i="5"/>
  <c r="T253" i="5"/>
  <c r="R253" i="5"/>
  <c r="P253" i="5"/>
  <c r="BI252" i="5"/>
  <c r="BH252" i="5"/>
  <c r="BG252" i="5"/>
  <c r="BE252" i="5"/>
  <c r="T252" i="5"/>
  <c r="R252" i="5"/>
  <c r="P252" i="5"/>
  <c r="BI251" i="5"/>
  <c r="BH251" i="5"/>
  <c r="BG251" i="5"/>
  <c r="BE251" i="5"/>
  <c r="T251" i="5"/>
  <c r="R251" i="5"/>
  <c r="P251" i="5"/>
  <c r="BI250" i="5"/>
  <c r="BH250" i="5"/>
  <c r="BG250" i="5"/>
  <c r="BE250" i="5"/>
  <c r="T250" i="5"/>
  <c r="R250" i="5"/>
  <c r="P250" i="5"/>
  <c r="BI249" i="5"/>
  <c r="BH249" i="5"/>
  <c r="BG249" i="5"/>
  <c r="BE249" i="5"/>
  <c r="T249" i="5"/>
  <c r="R249" i="5"/>
  <c r="P249" i="5"/>
  <c r="BI248" i="5"/>
  <c r="BH248" i="5"/>
  <c r="BG248" i="5"/>
  <c r="BE248" i="5"/>
  <c r="T248" i="5"/>
  <c r="R248" i="5"/>
  <c r="P248" i="5"/>
  <c r="BI247" i="5"/>
  <c r="BH247" i="5"/>
  <c r="BG247" i="5"/>
  <c r="BE247" i="5"/>
  <c r="T247" i="5"/>
  <c r="R247" i="5"/>
  <c r="P247" i="5"/>
  <c r="BI245" i="5"/>
  <c r="BH245" i="5"/>
  <c r="BG245" i="5"/>
  <c r="BE245" i="5"/>
  <c r="T245" i="5"/>
  <c r="R245" i="5"/>
  <c r="P245" i="5"/>
  <c r="BI243" i="5"/>
  <c r="BH243" i="5"/>
  <c r="BG243" i="5"/>
  <c r="BE243" i="5"/>
  <c r="T243" i="5"/>
  <c r="R243" i="5"/>
  <c r="P243" i="5"/>
  <c r="BI241" i="5"/>
  <c r="BH241" i="5"/>
  <c r="BG241" i="5"/>
  <c r="BE241" i="5"/>
  <c r="T241" i="5"/>
  <c r="R241" i="5"/>
  <c r="P241" i="5"/>
  <c r="BI239" i="5"/>
  <c r="BH239" i="5"/>
  <c r="BG239" i="5"/>
  <c r="BE239" i="5"/>
  <c r="T239" i="5"/>
  <c r="R239" i="5"/>
  <c r="P239" i="5"/>
  <c r="BI237" i="5"/>
  <c r="BH237" i="5"/>
  <c r="BG237" i="5"/>
  <c r="BE237" i="5"/>
  <c r="T237" i="5"/>
  <c r="R237" i="5"/>
  <c r="P237" i="5"/>
  <c r="BI235" i="5"/>
  <c r="BH235" i="5"/>
  <c r="BG235" i="5"/>
  <c r="BE235" i="5"/>
  <c r="T235" i="5"/>
  <c r="R235" i="5"/>
  <c r="P235" i="5"/>
  <c r="BI233" i="5"/>
  <c r="BH233" i="5"/>
  <c r="BG233" i="5"/>
  <c r="BE233" i="5"/>
  <c r="T233" i="5"/>
  <c r="R233" i="5"/>
  <c r="P233" i="5"/>
  <c r="BI232" i="5"/>
  <c r="BH232" i="5"/>
  <c r="BG232" i="5"/>
  <c r="BE232" i="5"/>
  <c r="T232" i="5"/>
  <c r="R232" i="5"/>
  <c r="P232" i="5"/>
  <c r="BI230" i="5"/>
  <c r="BH230" i="5"/>
  <c r="BG230" i="5"/>
  <c r="BE230" i="5"/>
  <c r="T230" i="5"/>
  <c r="R230" i="5"/>
  <c r="P230" i="5"/>
  <c r="BI228" i="5"/>
  <c r="BH228" i="5"/>
  <c r="BG228" i="5"/>
  <c r="BE228" i="5"/>
  <c r="T228" i="5"/>
  <c r="R228" i="5"/>
  <c r="P228" i="5"/>
  <c r="BI226" i="5"/>
  <c r="BH226" i="5"/>
  <c r="BG226" i="5"/>
  <c r="BE226" i="5"/>
  <c r="T226" i="5"/>
  <c r="R226" i="5"/>
  <c r="P226" i="5"/>
  <c r="BI224" i="5"/>
  <c r="BH224" i="5"/>
  <c r="BG224" i="5"/>
  <c r="BE224" i="5"/>
  <c r="T224" i="5"/>
  <c r="R224" i="5"/>
  <c r="P224" i="5"/>
  <c r="BI222" i="5"/>
  <c r="BH222" i="5"/>
  <c r="BG222" i="5"/>
  <c r="BE222" i="5"/>
  <c r="T222" i="5"/>
  <c r="R222" i="5"/>
  <c r="P222" i="5"/>
  <c r="BI220" i="5"/>
  <c r="BH220" i="5"/>
  <c r="BG220" i="5"/>
  <c r="BE220" i="5"/>
  <c r="T220" i="5"/>
  <c r="R220" i="5"/>
  <c r="P220" i="5"/>
  <c r="BI218" i="5"/>
  <c r="BH218" i="5"/>
  <c r="BG218" i="5"/>
  <c r="BE218" i="5"/>
  <c r="T218" i="5"/>
  <c r="R218" i="5"/>
  <c r="P218" i="5"/>
  <c r="BI216" i="5"/>
  <c r="BH216" i="5"/>
  <c r="BG216" i="5"/>
  <c r="BE216" i="5"/>
  <c r="T216" i="5"/>
  <c r="R216" i="5"/>
  <c r="P216" i="5"/>
  <c r="BI215" i="5"/>
  <c r="BH215" i="5"/>
  <c r="BG215" i="5"/>
  <c r="BE215" i="5"/>
  <c r="T215" i="5"/>
  <c r="R215" i="5"/>
  <c r="P215" i="5"/>
  <c r="BI213" i="5"/>
  <c r="BH213" i="5"/>
  <c r="BG213" i="5"/>
  <c r="BE213" i="5"/>
  <c r="T213" i="5"/>
  <c r="R213" i="5"/>
  <c r="P213" i="5"/>
  <c r="BI212" i="5"/>
  <c r="BH212" i="5"/>
  <c r="BG212" i="5"/>
  <c r="BE212" i="5"/>
  <c r="T212" i="5"/>
  <c r="R212" i="5"/>
  <c r="P212" i="5"/>
  <c r="BI211" i="5"/>
  <c r="BH211" i="5"/>
  <c r="BG211" i="5"/>
  <c r="BE211" i="5"/>
  <c r="T211" i="5"/>
  <c r="R211" i="5"/>
  <c r="P211" i="5"/>
  <c r="BI209" i="5"/>
  <c r="BH209" i="5"/>
  <c r="BG209" i="5"/>
  <c r="BE209" i="5"/>
  <c r="T209" i="5"/>
  <c r="R209" i="5"/>
  <c r="P209" i="5"/>
  <c r="BI208" i="5"/>
  <c r="BH208" i="5"/>
  <c r="BG208" i="5"/>
  <c r="BE208" i="5"/>
  <c r="T208" i="5"/>
  <c r="R208" i="5"/>
  <c r="P208" i="5"/>
  <c r="BI207" i="5"/>
  <c r="BH207" i="5"/>
  <c r="BG207" i="5"/>
  <c r="BE207" i="5"/>
  <c r="T207" i="5"/>
  <c r="R207" i="5"/>
  <c r="P207" i="5"/>
  <c r="BI206" i="5"/>
  <c r="BH206" i="5"/>
  <c r="BG206" i="5"/>
  <c r="BE206" i="5"/>
  <c r="T206" i="5"/>
  <c r="R206" i="5"/>
  <c r="P206" i="5"/>
  <c r="BI204" i="5"/>
  <c r="BH204" i="5"/>
  <c r="BG204" i="5"/>
  <c r="BE204" i="5"/>
  <c r="T204" i="5"/>
  <c r="R204" i="5"/>
  <c r="P204" i="5"/>
  <c r="BI203" i="5"/>
  <c r="BH203" i="5"/>
  <c r="BG203" i="5"/>
  <c r="BE203" i="5"/>
  <c r="T203" i="5"/>
  <c r="R203" i="5"/>
  <c r="P203" i="5"/>
  <c r="BI202" i="5"/>
  <c r="BH202" i="5"/>
  <c r="BG202" i="5"/>
  <c r="BE202" i="5"/>
  <c r="T202" i="5"/>
  <c r="R202" i="5"/>
  <c r="P202" i="5"/>
  <c r="BI201" i="5"/>
  <c r="BH201" i="5"/>
  <c r="BG201" i="5"/>
  <c r="BE201" i="5"/>
  <c r="T201" i="5"/>
  <c r="R201" i="5"/>
  <c r="P201" i="5"/>
  <c r="BI200" i="5"/>
  <c r="BH200" i="5"/>
  <c r="BG200" i="5"/>
  <c r="BE200" i="5"/>
  <c r="T200" i="5"/>
  <c r="R200" i="5"/>
  <c r="P200" i="5"/>
  <c r="BI199" i="5"/>
  <c r="BH199" i="5"/>
  <c r="BG199" i="5"/>
  <c r="BE199" i="5"/>
  <c r="T199" i="5"/>
  <c r="R199" i="5"/>
  <c r="P199" i="5"/>
  <c r="BI198" i="5"/>
  <c r="BH198" i="5"/>
  <c r="BG198" i="5"/>
  <c r="BE198" i="5"/>
  <c r="T198" i="5"/>
  <c r="R198" i="5"/>
  <c r="P198" i="5"/>
  <c r="BI196" i="5"/>
  <c r="BH196" i="5"/>
  <c r="BG196" i="5"/>
  <c r="BE196" i="5"/>
  <c r="T196" i="5"/>
  <c r="R196" i="5"/>
  <c r="P196" i="5"/>
  <c r="BI194" i="5"/>
  <c r="BH194" i="5"/>
  <c r="BG194" i="5"/>
  <c r="BE194" i="5"/>
  <c r="T194" i="5"/>
  <c r="R194" i="5"/>
  <c r="P194" i="5"/>
  <c r="BI193" i="5"/>
  <c r="BH193" i="5"/>
  <c r="BG193" i="5"/>
  <c r="BE193" i="5"/>
  <c r="T193" i="5"/>
  <c r="R193" i="5"/>
  <c r="P193" i="5"/>
  <c r="BI191" i="5"/>
  <c r="BH191" i="5"/>
  <c r="BG191" i="5"/>
  <c r="BE191" i="5"/>
  <c r="T191" i="5"/>
  <c r="R191" i="5"/>
  <c r="P191" i="5"/>
  <c r="BI189" i="5"/>
  <c r="BH189" i="5"/>
  <c r="BG189" i="5"/>
  <c r="BE189" i="5"/>
  <c r="T189" i="5"/>
  <c r="R189" i="5"/>
  <c r="P189" i="5"/>
  <c r="BI187" i="5"/>
  <c r="BH187" i="5"/>
  <c r="BG187" i="5"/>
  <c r="BE187" i="5"/>
  <c r="T187" i="5"/>
  <c r="R187" i="5"/>
  <c r="P187" i="5"/>
  <c r="BI186" i="5"/>
  <c r="BH186" i="5"/>
  <c r="BG186" i="5"/>
  <c r="BE186" i="5"/>
  <c r="T186" i="5"/>
  <c r="R186" i="5"/>
  <c r="P186" i="5"/>
  <c r="BI184" i="5"/>
  <c r="BH184" i="5"/>
  <c r="BG184" i="5"/>
  <c r="BE184" i="5"/>
  <c r="T184" i="5"/>
  <c r="R184" i="5"/>
  <c r="P184" i="5"/>
  <c r="BI183" i="5"/>
  <c r="BH183" i="5"/>
  <c r="BG183" i="5"/>
  <c r="BE183" i="5"/>
  <c r="T183" i="5"/>
  <c r="R183" i="5"/>
  <c r="P183" i="5"/>
  <c r="BI181" i="5"/>
  <c r="BH181" i="5"/>
  <c r="BG181" i="5"/>
  <c r="BE181" i="5"/>
  <c r="T181" i="5"/>
  <c r="R181" i="5"/>
  <c r="P181" i="5"/>
  <c r="BI180" i="5"/>
  <c r="BH180" i="5"/>
  <c r="BG180" i="5"/>
  <c r="BE180" i="5"/>
  <c r="T180" i="5"/>
  <c r="R180" i="5"/>
  <c r="P180" i="5"/>
  <c r="BI178" i="5"/>
  <c r="BH178" i="5"/>
  <c r="BG178" i="5"/>
  <c r="BE178" i="5"/>
  <c r="T178" i="5"/>
  <c r="R178" i="5"/>
  <c r="P178" i="5"/>
  <c r="BI176" i="5"/>
  <c r="BH176" i="5"/>
  <c r="BG176" i="5"/>
  <c r="BE176" i="5"/>
  <c r="T176" i="5"/>
  <c r="R176" i="5"/>
  <c r="P176" i="5"/>
  <c r="BI174" i="5"/>
  <c r="BH174" i="5"/>
  <c r="BG174" i="5"/>
  <c r="BE174" i="5"/>
  <c r="T174" i="5"/>
  <c r="R174" i="5"/>
  <c r="P174" i="5"/>
  <c r="BI173" i="5"/>
  <c r="BH173" i="5"/>
  <c r="BG173" i="5"/>
  <c r="BE173" i="5"/>
  <c r="T173" i="5"/>
  <c r="R173" i="5"/>
  <c r="P173" i="5"/>
  <c r="BI171" i="5"/>
  <c r="BH171" i="5"/>
  <c r="BG171" i="5"/>
  <c r="BE171" i="5"/>
  <c r="T171" i="5"/>
  <c r="R171" i="5"/>
  <c r="P171" i="5"/>
  <c r="BI170" i="5"/>
  <c r="BH170" i="5"/>
  <c r="BG170" i="5"/>
  <c r="BE170" i="5"/>
  <c r="T170" i="5"/>
  <c r="R170" i="5"/>
  <c r="P170" i="5"/>
  <c r="BI168" i="5"/>
  <c r="BH168" i="5"/>
  <c r="BG168" i="5"/>
  <c r="BE168" i="5"/>
  <c r="T168" i="5"/>
  <c r="R168" i="5"/>
  <c r="P168" i="5"/>
  <c r="BI166" i="5"/>
  <c r="BH166" i="5"/>
  <c r="BG166" i="5"/>
  <c r="BE166" i="5"/>
  <c r="T166" i="5"/>
  <c r="R166" i="5"/>
  <c r="P166" i="5"/>
  <c r="BI165" i="5"/>
  <c r="BH165" i="5"/>
  <c r="BG165" i="5"/>
  <c r="BE165" i="5"/>
  <c r="T165" i="5"/>
  <c r="R165" i="5"/>
  <c r="P165" i="5"/>
  <c r="BI163" i="5"/>
  <c r="BH163" i="5"/>
  <c r="BG163" i="5"/>
  <c r="BE163" i="5"/>
  <c r="T163" i="5"/>
  <c r="R163" i="5"/>
  <c r="P163" i="5"/>
  <c r="BI161" i="5"/>
  <c r="BH161" i="5"/>
  <c r="BG161" i="5"/>
  <c r="BE161" i="5"/>
  <c r="T161" i="5"/>
  <c r="R161" i="5"/>
  <c r="P161" i="5"/>
  <c r="BI159" i="5"/>
  <c r="BH159" i="5"/>
  <c r="BG159" i="5"/>
  <c r="BE159" i="5"/>
  <c r="T159" i="5"/>
  <c r="R159" i="5"/>
  <c r="P159" i="5"/>
  <c r="BI157" i="5"/>
  <c r="BH157" i="5"/>
  <c r="BG157" i="5"/>
  <c r="BE157" i="5"/>
  <c r="T157" i="5"/>
  <c r="R157" i="5"/>
  <c r="P157" i="5"/>
  <c r="BI155" i="5"/>
  <c r="BH155" i="5"/>
  <c r="BG155" i="5"/>
  <c r="BE155" i="5"/>
  <c r="T155" i="5"/>
  <c r="R155" i="5"/>
  <c r="P155" i="5"/>
  <c r="BI154" i="5"/>
  <c r="BH154" i="5"/>
  <c r="BG154" i="5"/>
  <c r="BE154" i="5"/>
  <c r="T154" i="5"/>
  <c r="R154" i="5"/>
  <c r="P154" i="5"/>
  <c r="BI151" i="5"/>
  <c r="BH151" i="5"/>
  <c r="BG151" i="5"/>
  <c r="BE151" i="5"/>
  <c r="T151" i="5"/>
  <c r="R151" i="5"/>
  <c r="P151" i="5"/>
  <c r="BI150" i="5"/>
  <c r="BH150" i="5"/>
  <c r="BG150" i="5"/>
  <c r="BE150" i="5"/>
  <c r="T150" i="5"/>
  <c r="R150" i="5"/>
  <c r="P150" i="5"/>
  <c r="BI148" i="5"/>
  <c r="BH148" i="5"/>
  <c r="BG148" i="5"/>
  <c r="BE148" i="5"/>
  <c r="T148" i="5"/>
  <c r="R148" i="5"/>
  <c r="P148" i="5"/>
  <c r="BI147" i="5"/>
  <c r="BH147" i="5"/>
  <c r="BG147" i="5"/>
  <c r="BE147" i="5"/>
  <c r="T147" i="5"/>
  <c r="R147" i="5"/>
  <c r="P147" i="5"/>
  <c r="BI146" i="5"/>
  <c r="BH146" i="5"/>
  <c r="BG146" i="5"/>
  <c r="BE146" i="5"/>
  <c r="T146" i="5"/>
  <c r="R146" i="5"/>
  <c r="P146" i="5"/>
  <c r="BI144" i="5"/>
  <c r="BH144" i="5"/>
  <c r="BG144" i="5"/>
  <c r="BE144" i="5"/>
  <c r="T144" i="5"/>
  <c r="R144" i="5"/>
  <c r="P144" i="5"/>
  <c r="BI143" i="5"/>
  <c r="BH143" i="5"/>
  <c r="BG143" i="5"/>
  <c r="BE143" i="5"/>
  <c r="T143" i="5"/>
  <c r="R143" i="5"/>
  <c r="P143" i="5"/>
  <c r="BI141" i="5"/>
  <c r="BH141" i="5"/>
  <c r="BG141" i="5"/>
  <c r="BE141" i="5"/>
  <c r="T141" i="5"/>
  <c r="R141" i="5"/>
  <c r="P141" i="5"/>
  <c r="BI140" i="5"/>
  <c r="BH140" i="5"/>
  <c r="BG140" i="5"/>
  <c r="BE140" i="5"/>
  <c r="T140" i="5"/>
  <c r="R140" i="5"/>
  <c r="P140" i="5"/>
  <c r="BI139" i="5"/>
  <c r="BH139" i="5"/>
  <c r="BG139" i="5"/>
  <c r="BE139" i="5"/>
  <c r="T139" i="5"/>
  <c r="R139" i="5"/>
  <c r="P139" i="5"/>
  <c r="BI138" i="5"/>
  <c r="BH138" i="5"/>
  <c r="BG138" i="5"/>
  <c r="BE138" i="5"/>
  <c r="T138" i="5"/>
  <c r="R138" i="5"/>
  <c r="P138" i="5"/>
  <c r="BI137" i="5"/>
  <c r="BH137" i="5"/>
  <c r="BG137" i="5"/>
  <c r="BE137" i="5"/>
  <c r="T137" i="5"/>
  <c r="R137" i="5"/>
  <c r="P137" i="5"/>
  <c r="BI136" i="5"/>
  <c r="BH136" i="5"/>
  <c r="BG136" i="5"/>
  <c r="BE136" i="5"/>
  <c r="T136" i="5"/>
  <c r="R136" i="5"/>
  <c r="P136" i="5"/>
  <c r="BI135" i="5"/>
  <c r="BH135" i="5"/>
  <c r="BG135" i="5"/>
  <c r="BE135" i="5"/>
  <c r="T135" i="5"/>
  <c r="R135" i="5"/>
  <c r="P135" i="5"/>
  <c r="J129" i="5"/>
  <c r="J128" i="5"/>
  <c r="F128" i="5"/>
  <c r="F126" i="5"/>
  <c r="E124" i="5"/>
  <c r="J94" i="5"/>
  <c r="J93" i="5"/>
  <c r="F93" i="5"/>
  <c r="F91" i="5"/>
  <c r="E89" i="5"/>
  <c r="J20" i="5"/>
  <c r="E20" i="5"/>
  <c r="F129" i="5"/>
  <c r="J19" i="5"/>
  <c r="J14" i="5"/>
  <c r="J91" i="5" s="1"/>
  <c r="E7" i="5"/>
  <c r="E120" i="5" s="1"/>
  <c r="J39" i="4"/>
  <c r="J38" i="4"/>
  <c r="AY98" i="1" s="1"/>
  <c r="J37" i="4"/>
  <c r="AX98" i="1"/>
  <c r="BI327" i="4"/>
  <c r="BH327" i="4"/>
  <c r="BG327" i="4"/>
  <c r="BE327" i="4"/>
  <c r="T327" i="4"/>
  <c r="R327" i="4"/>
  <c r="P327" i="4"/>
  <c r="BI326" i="4"/>
  <c r="BH326" i="4"/>
  <c r="BG326" i="4"/>
  <c r="BE326" i="4"/>
  <c r="T326" i="4"/>
  <c r="R326" i="4"/>
  <c r="P326" i="4"/>
  <c r="BI325" i="4"/>
  <c r="BH325" i="4"/>
  <c r="BG325" i="4"/>
  <c r="BE325" i="4"/>
  <c r="T325" i="4"/>
  <c r="R325" i="4"/>
  <c r="P325" i="4"/>
  <c r="BI324" i="4"/>
  <c r="BH324" i="4"/>
  <c r="BG324" i="4"/>
  <c r="BE324" i="4"/>
  <c r="T324" i="4"/>
  <c r="R324" i="4"/>
  <c r="P324" i="4"/>
  <c r="BI323" i="4"/>
  <c r="BH323" i="4"/>
  <c r="BG323" i="4"/>
  <c r="BE323" i="4"/>
  <c r="T323" i="4"/>
  <c r="R323" i="4"/>
  <c r="P323" i="4"/>
  <c r="BI322" i="4"/>
  <c r="BH322" i="4"/>
  <c r="BG322" i="4"/>
  <c r="BE322" i="4"/>
  <c r="T322" i="4"/>
  <c r="R322" i="4"/>
  <c r="P322" i="4"/>
  <c r="BI321" i="4"/>
  <c r="BH321" i="4"/>
  <c r="BG321" i="4"/>
  <c r="BE321" i="4"/>
  <c r="T321" i="4"/>
  <c r="R321" i="4"/>
  <c r="P321" i="4"/>
  <c r="BI320" i="4"/>
  <c r="BH320" i="4"/>
  <c r="BG320" i="4"/>
  <c r="BE320" i="4"/>
  <c r="T320" i="4"/>
  <c r="R320" i="4"/>
  <c r="P320" i="4"/>
  <c r="BI319" i="4"/>
  <c r="BH319" i="4"/>
  <c r="BG319" i="4"/>
  <c r="BE319" i="4"/>
  <c r="T319" i="4"/>
  <c r="R319" i="4"/>
  <c r="P319" i="4"/>
  <c r="BI318" i="4"/>
  <c r="BH318" i="4"/>
  <c r="BG318" i="4"/>
  <c r="BE318" i="4"/>
  <c r="T318" i="4"/>
  <c r="R318" i="4"/>
  <c r="P318" i="4"/>
  <c r="BI317" i="4"/>
  <c r="BH317" i="4"/>
  <c r="BG317" i="4"/>
  <c r="BE317" i="4"/>
  <c r="T317" i="4"/>
  <c r="R317" i="4"/>
  <c r="P317" i="4"/>
  <c r="BI316" i="4"/>
  <c r="BH316" i="4"/>
  <c r="BG316" i="4"/>
  <c r="BE316" i="4"/>
  <c r="T316" i="4"/>
  <c r="R316" i="4"/>
  <c r="P316" i="4"/>
  <c r="BI315" i="4"/>
  <c r="BH315" i="4"/>
  <c r="BG315" i="4"/>
  <c r="BE315" i="4"/>
  <c r="T315" i="4"/>
  <c r="R315" i="4"/>
  <c r="P315" i="4"/>
  <c r="BI314" i="4"/>
  <c r="BH314" i="4"/>
  <c r="BG314" i="4"/>
  <c r="BE314" i="4"/>
  <c r="T314" i="4"/>
  <c r="R314" i="4"/>
  <c r="P314" i="4"/>
  <c r="BI313" i="4"/>
  <c r="BH313" i="4"/>
  <c r="BG313" i="4"/>
  <c r="BE313" i="4"/>
  <c r="T313" i="4"/>
  <c r="R313" i="4"/>
  <c r="P313" i="4"/>
  <c r="BI312" i="4"/>
  <c r="BH312" i="4"/>
  <c r="BG312" i="4"/>
  <c r="BE312" i="4"/>
  <c r="T312" i="4"/>
  <c r="R312" i="4"/>
  <c r="P312" i="4"/>
  <c r="BI311" i="4"/>
  <c r="BH311" i="4"/>
  <c r="BG311" i="4"/>
  <c r="BE311" i="4"/>
  <c r="T311" i="4"/>
  <c r="R311" i="4"/>
  <c r="P311" i="4"/>
  <c r="BI310" i="4"/>
  <c r="BH310" i="4"/>
  <c r="BG310" i="4"/>
  <c r="BE310" i="4"/>
  <c r="T310" i="4"/>
  <c r="R310" i="4"/>
  <c r="P310" i="4"/>
  <c r="BI309" i="4"/>
  <c r="BH309" i="4"/>
  <c r="BG309" i="4"/>
  <c r="BE309" i="4"/>
  <c r="T309" i="4"/>
  <c r="R309" i="4"/>
  <c r="P309" i="4"/>
  <c r="BI308" i="4"/>
  <c r="BH308" i="4"/>
  <c r="BG308" i="4"/>
  <c r="BE308" i="4"/>
  <c r="T308" i="4"/>
  <c r="R308" i="4"/>
  <c r="P308" i="4"/>
  <c r="BI307" i="4"/>
  <c r="BH307" i="4"/>
  <c r="BG307" i="4"/>
  <c r="BE307" i="4"/>
  <c r="T307" i="4"/>
  <c r="R307" i="4"/>
  <c r="P307" i="4"/>
  <c r="BI306" i="4"/>
  <c r="BH306" i="4"/>
  <c r="BG306" i="4"/>
  <c r="BE306" i="4"/>
  <c r="T306" i="4"/>
  <c r="R306" i="4"/>
  <c r="P306" i="4"/>
  <c r="BI305" i="4"/>
  <c r="BH305" i="4"/>
  <c r="BG305" i="4"/>
  <c r="BE305" i="4"/>
  <c r="T305" i="4"/>
  <c r="R305" i="4"/>
  <c r="P305" i="4"/>
  <c r="BI304" i="4"/>
  <c r="BH304" i="4"/>
  <c r="BG304" i="4"/>
  <c r="BE304" i="4"/>
  <c r="T304" i="4"/>
  <c r="R304" i="4"/>
  <c r="P304" i="4"/>
  <c r="BI303" i="4"/>
  <c r="BH303" i="4"/>
  <c r="BG303" i="4"/>
  <c r="BE303" i="4"/>
  <c r="T303" i="4"/>
  <c r="R303" i="4"/>
  <c r="P303" i="4"/>
  <c r="BI302" i="4"/>
  <c r="BH302" i="4"/>
  <c r="BG302" i="4"/>
  <c r="BE302" i="4"/>
  <c r="T302" i="4"/>
  <c r="R302" i="4"/>
  <c r="P302" i="4"/>
  <c r="BI301" i="4"/>
  <c r="BH301" i="4"/>
  <c r="BG301" i="4"/>
  <c r="BE301" i="4"/>
  <c r="T301" i="4"/>
  <c r="R301" i="4"/>
  <c r="P301" i="4"/>
  <c r="BI300" i="4"/>
  <c r="BH300" i="4"/>
  <c r="BG300" i="4"/>
  <c r="BE300" i="4"/>
  <c r="T300" i="4"/>
  <c r="R300" i="4"/>
  <c r="P300" i="4"/>
  <c r="BI299" i="4"/>
  <c r="BH299" i="4"/>
  <c r="BG299" i="4"/>
  <c r="BE299" i="4"/>
  <c r="T299" i="4"/>
  <c r="R299" i="4"/>
  <c r="P299" i="4"/>
  <c r="BI298" i="4"/>
  <c r="BH298" i="4"/>
  <c r="BG298" i="4"/>
  <c r="BE298" i="4"/>
  <c r="T298" i="4"/>
  <c r="R298" i="4"/>
  <c r="P298" i="4"/>
  <c r="BI297" i="4"/>
  <c r="BH297" i="4"/>
  <c r="BG297" i="4"/>
  <c r="BE297" i="4"/>
  <c r="T297" i="4"/>
  <c r="R297" i="4"/>
  <c r="P297" i="4"/>
  <c r="BI296" i="4"/>
  <c r="BH296" i="4"/>
  <c r="BG296" i="4"/>
  <c r="BE296" i="4"/>
  <c r="T296" i="4"/>
  <c r="R296" i="4"/>
  <c r="P296" i="4"/>
  <c r="BI295" i="4"/>
  <c r="BH295" i="4"/>
  <c r="BG295" i="4"/>
  <c r="BE295" i="4"/>
  <c r="T295" i="4"/>
  <c r="R295" i="4"/>
  <c r="P295" i="4"/>
  <c r="BI294" i="4"/>
  <c r="BH294" i="4"/>
  <c r="BG294" i="4"/>
  <c r="BE294" i="4"/>
  <c r="T294" i="4"/>
  <c r="R294" i="4"/>
  <c r="P294" i="4"/>
  <c r="BI293" i="4"/>
  <c r="BH293" i="4"/>
  <c r="BG293" i="4"/>
  <c r="BE293" i="4"/>
  <c r="T293" i="4"/>
  <c r="R293" i="4"/>
  <c r="P293" i="4"/>
  <c r="BI292" i="4"/>
  <c r="BH292" i="4"/>
  <c r="BG292" i="4"/>
  <c r="BE292" i="4"/>
  <c r="T292" i="4"/>
  <c r="R292" i="4"/>
  <c r="P292" i="4"/>
  <c r="BI291" i="4"/>
  <c r="BH291" i="4"/>
  <c r="BG291" i="4"/>
  <c r="BE291" i="4"/>
  <c r="T291" i="4"/>
  <c r="R291" i="4"/>
  <c r="P291" i="4"/>
  <c r="BI289" i="4"/>
  <c r="BH289" i="4"/>
  <c r="BG289" i="4"/>
  <c r="BE289" i="4"/>
  <c r="T289" i="4"/>
  <c r="R289" i="4"/>
  <c r="P289" i="4"/>
  <c r="BI288" i="4"/>
  <c r="BH288" i="4"/>
  <c r="BG288" i="4"/>
  <c r="BE288" i="4"/>
  <c r="T288" i="4"/>
  <c r="R288" i="4"/>
  <c r="P288" i="4"/>
  <c r="BI287" i="4"/>
  <c r="BH287" i="4"/>
  <c r="BG287" i="4"/>
  <c r="BE287" i="4"/>
  <c r="T287" i="4"/>
  <c r="R287" i="4"/>
  <c r="P287" i="4"/>
  <c r="BI286" i="4"/>
  <c r="BH286" i="4"/>
  <c r="BG286" i="4"/>
  <c r="BE286" i="4"/>
  <c r="T286" i="4"/>
  <c r="R286" i="4"/>
  <c r="P286" i="4"/>
  <c r="BI284" i="4"/>
  <c r="BH284" i="4"/>
  <c r="BG284" i="4"/>
  <c r="BE284" i="4"/>
  <c r="T284" i="4"/>
  <c r="R284" i="4"/>
  <c r="P284" i="4"/>
  <c r="BI283" i="4"/>
  <c r="BH283" i="4"/>
  <c r="BG283" i="4"/>
  <c r="BE283" i="4"/>
  <c r="T283" i="4"/>
  <c r="R283" i="4"/>
  <c r="P283" i="4"/>
  <c r="BI282" i="4"/>
  <c r="BH282" i="4"/>
  <c r="BG282" i="4"/>
  <c r="BE282" i="4"/>
  <c r="T282" i="4"/>
  <c r="R282" i="4"/>
  <c r="P282" i="4"/>
  <c r="BI281" i="4"/>
  <c r="BH281" i="4"/>
  <c r="BG281" i="4"/>
  <c r="BE281" i="4"/>
  <c r="T281" i="4"/>
  <c r="R281" i="4"/>
  <c r="P281" i="4"/>
  <c r="BI279" i="4"/>
  <c r="BH279" i="4"/>
  <c r="BG279" i="4"/>
  <c r="BE279" i="4"/>
  <c r="T279" i="4"/>
  <c r="R279" i="4"/>
  <c r="P279" i="4"/>
  <c r="BI278" i="4"/>
  <c r="BH278" i="4"/>
  <c r="BG278" i="4"/>
  <c r="BE278" i="4"/>
  <c r="T278" i="4"/>
  <c r="R278" i="4"/>
  <c r="P278" i="4"/>
  <c r="BI277" i="4"/>
  <c r="BH277" i="4"/>
  <c r="BG277" i="4"/>
  <c r="BE277" i="4"/>
  <c r="T277" i="4"/>
  <c r="R277" i="4"/>
  <c r="P277" i="4"/>
  <c r="BI276" i="4"/>
  <c r="BH276" i="4"/>
  <c r="BG276" i="4"/>
  <c r="BE276" i="4"/>
  <c r="T276" i="4"/>
  <c r="R276" i="4"/>
  <c r="P276" i="4"/>
  <c r="BI275" i="4"/>
  <c r="BH275" i="4"/>
  <c r="BG275" i="4"/>
  <c r="BE275" i="4"/>
  <c r="T275" i="4"/>
  <c r="R275" i="4"/>
  <c r="P275" i="4"/>
  <c r="BI274" i="4"/>
  <c r="BH274" i="4"/>
  <c r="BG274" i="4"/>
  <c r="BE274" i="4"/>
  <c r="T274" i="4"/>
  <c r="R274" i="4"/>
  <c r="P274" i="4"/>
  <c r="BI273" i="4"/>
  <c r="BH273" i="4"/>
  <c r="BG273" i="4"/>
  <c r="BE273" i="4"/>
  <c r="T273" i="4"/>
  <c r="R273" i="4"/>
  <c r="P273" i="4"/>
  <c r="BI272" i="4"/>
  <c r="BH272" i="4"/>
  <c r="BG272" i="4"/>
  <c r="BE272" i="4"/>
  <c r="T272" i="4"/>
  <c r="R272" i="4"/>
  <c r="P272" i="4"/>
  <c r="BI270" i="4"/>
  <c r="BH270" i="4"/>
  <c r="BG270" i="4"/>
  <c r="BE270" i="4"/>
  <c r="T270" i="4"/>
  <c r="R270" i="4"/>
  <c r="P270" i="4"/>
  <c r="BI269" i="4"/>
  <c r="BH269" i="4"/>
  <c r="BG269" i="4"/>
  <c r="BE269" i="4"/>
  <c r="T269" i="4"/>
  <c r="R269" i="4"/>
  <c r="P269" i="4"/>
  <c r="BI268" i="4"/>
  <c r="BH268" i="4"/>
  <c r="BG268" i="4"/>
  <c r="BE268" i="4"/>
  <c r="T268" i="4"/>
  <c r="R268" i="4"/>
  <c r="P268" i="4"/>
  <c r="BI267" i="4"/>
  <c r="BH267" i="4"/>
  <c r="BG267" i="4"/>
  <c r="BE267" i="4"/>
  <c r="T267" i="4"/>
  <c r="R267" i="4"/>
  <c r="P267" i="4"/>
  <c r="BI265" i="4"/>
  <c r="BH265" i="4"/>
  <c r="BG265" i="4"/>
  <c r="BE265" i="4"/>
  <c r="T265" i="4"/>
  <c r="R265" i="4"/>
  <c r="P265" i="4"/>
  <c r="BI264" i="4"/>
  <c r="BH264" i="4"/>
  <c r="BG264" i="4"/>
  <c r="BE264" i="4"/>
  <c r="T264" i="4"/>
  <c r="R264" i="4"/>
  <c r="P264" i="4"/>
  <c r="BI263" i="4"/>
  <c r="BH263" i="4"/>
  <c r="BG263" i="4"/>
  <c r="BE263" i="4"/>
  <c r="T263" i="4"/>
  <c r="R263" i="4"/>
  <c r="P263" i="4"/>
  <c r="BI262" i="4"/>
  <c r="BH262" i="4"/>
  <c r="BG262" i="4"/>
  <c r="BE262" i="4"/>
  <c r="T262" i="4"/>
  <c r="R262" i="4"/>
  <c r="P262" i="4"/>
  <c r="BI261" i="4"/>
  <c r="BH261" i="4"/>
  <c r="BG261" i="4"/>
  <c r="BE261" i="4"/>
  <c r="T261" i="4"/>
  <c r="R261" i="4"/>
  <c r="P261" i="4"/>
  <c r="BI260" i="4"/>
  <c r="BH260" i="4"/>
  <c r="BG260" i="4"/>
  <c r="BE260" i="4"/>
  <c r="T260" i="4"/>
  <c r="R260" i="4"/>
  <c r="P260" i="4"/>
  <c r="BI259" i="4"/>
  <c r="BH259" i="4"/>
  <c r="BG259" i="4"/>
  <c r="BE259" i="4"/>
  <c r="T259" i="4"/>
  <c r="R259" i="4"/>
  <c r="P259" i="4"/>
  <c r="BI258" i="4"/>
  <c r="BH258" i="4"/>
  <c r="BG258" i="4"/>
  <c r="BE258" i="4"/>
  <c r="T258" i="4"/>
  <c r="R258" i="4"/>
  <c r="P258" i="4"/>
  <c r="BI257" i="4"/>
  <c r="BH257" i="4"/>
  <c r="BG257" i="4"/>
  <c r="BE257" i="4"/>
  <c r="T257" i="4"/>
  <c r="R257" i="4"/>
  <c r="P257" i="4"/>
  <c r="BI256" i="4"/>
  <c r="BH256" i="4"/>
  <c r="BG256" i="4"/>
  <c r="BE256" i="4"/>
  <c r="T256" i="4"/>
  <c r="R256" i="4"/>
  <c r="P256" i="4"/>
  <c r="BI255" i="4"/>
  <c r="BH255" i="4"/>
  <c r="BG255" i="4"/>
  <c r="BE255" i="4"/>
  <c r="T255" i="4"/>
  <c r="R255" i="4"/>
  <c r="P255" i="4"/>
  <c r="BI254" i="4"/>
  <c r="BH254" i="4"/>
  <c r="BG254" i="4"/>
  <c r="BE254" i="4"/>
  <c r="T254" i="4"/>
  <c r="R254" i="4"/>
  <c r="P254" i="4"/>
  <c r="BI253" i="4"/>
  <c r="BH253" i="4"/>
  <c r="BG253" i="4"/>
  <c r="BE253" i="4"/>
  <c r="T253" i="4"/>
  <c r="R253" i="4"/>
  <c r="P253" i="4"/>
  <c r="BI252" i="4"/>
  <c r="BH252" i="4"/>
  <c r="BG252" i="4"/>
  <c r="BE252" i="4"/>
  <c r="T252" i="4"/>
  <c r="R252" i="4"/>
  <c r="P252" i="4"/>
  <c r="BI251" i="4"/>
  <c r="BH251" i="4"/>
  <c r="BG251" i="4"/>
  <c r="BE251" i="4"/>
  <c r="T251" i="4"/>
  <c r="R251" i="4"/>
  <c r="P251" i="4"/>
  <c r="BI250" i="4"/>
  <c r="BH250" i="4"/>
  <c r="BG250" i="4"/>
  <c r="BE250" i="4"/>
  <c r="T250" i="4"/>
  <c r="R250" i="4"/>
  <c r="P250" i="4"/>
  <c r="BI249" i="4"/>
  <c r="BH249" i="4"/>
  <c r="BG249" i="4"/>
  <c r="BE249" i="4"/>
  <c r="T249" i="4"/>
  <c r="R249" i="4"/>
  <c r="P249" i="4"/>
  <c r="BI248" i="4"/>
  <c r="BH248" i="4"/>
  <c r="BG248" i="4"/>
  <c r="BE248" i="4"/>
  <c r="T248" i="4"/>
  <c r="R248" i="4"/>
  <c r="P248" i="4"/>
  <c r="BI247" i="4"/>
  <c r="BH247" i="4"/>
  <c r="BG247" i="4"/>
  <c r="BE247" i="4"/>
  <c r="T247" i="4"/>
  <c r="R247" i="4"/>
  <c r="P247" i="4"/>
  <c r="BI246" i="4"/>
  <c r="BH246" i="4"/>
  <c r="BG246" i="4"/>
  <c r="BE246" i="4"/>
  <c r="T246" i="4"/>
  <c r="R246" i="4"/>
  <c r="P246" i="4"/>
  <c r="BI245" i="4"/>
  <c r="BH245" i="4"/>
  <c r="BG245" i="4"/>
  <c r="BE245" i="4"/>
  <c r="T245" i="4"/>
  <c r="R245" i="4"/>
  <c r="P245" i="4"/>
  <c r="BI244" i="4"/>
  <c r="BH244" i="4"/>
  <c r="BG244" i="4"/>
  <c r="BE244" i="4"/>
  <c r="T244" i="4"/>
  <c r="R244" i="4"/>
  <c r="P244" i="4"/>
  <c r="BI243" i="4"/>
  <c r="BH243" i="4"/>
  <c r="BG243" i="4"/>
  <c r="BE243" i="4"/>
  <c r="T243" i="4"/>
  <c r="R243" i="4"/>
  <c r="P243" i="4"/>
  <c r="BI242" i="4"/>
  <c r="BH242" i="4"/>
  <c r="BG242" i="4"/>
  <c r="BE242" i="4"/>
  <c r="T242" i="4"/>
  <c r="R242" i="4"/>
  <c r="P242" i="4"/>
  <c r="BI241" i="4"/>
  <c r="BH241" i="4"/>
  <c r="BG241" i="4"/>
  <c r="BE241" i="4"/>
  <c r="T241" i="4"/>
  <c r="R241" i="4"/>
  <c r="P241" i="4"/>
  <c r="BI240" i="4"/>
  <c r="BH240" i="4"/>
  <c r="BG240" i="4"/>
  <c r="BE240" i="4"/>
  <c r="T240" i="4"/>
  <c r="R240" i="4"/>
  <c r="P240" i="4"/>
  <c r="BI239" i="4"/>
  <c r="BH239" i="4"/>
  <c r="BG239" i="4"/>
  <c r="BE239" i="4"/>
  <c r="T239" i="4"/>
  <c r="R239" i="4"/>
  <c r="P239" i="4"/>
  <c r="BI238" i="4"/>
  <c r="BH238" i="4"/>
  <c r="BG238" i="4"/>
  <c r="BE238" i="4"/>
  <c r="T238" i="4"/>
  <c r="R238" i="4"/>
  <c r="P238" i="4"/>
  <c r="BI237" i="4"/>
  <c r="BH237" i="4"/>
  <c r="BG237" i="4"/>
  <c r="BE237" i="4"/>
  <c r="T237" i="4"/>
  <c r="R237" i="4"/>
  <c r="P237" i="4"/>
  <c r="BI236" i="4"/>
  <c r="BH236" i="4"/>
  <c r="BG236" i="4"/>
  <c r="BE236" i="4"/>
  <c r="T236" i="4"/>
  <c r="R236" i="4"/>
  <c r="P236" i="4"/>
  <c r="BI235" i="4"/>
  <c r="BH235" i="4"/>
  <c r="BG235" i="4"/>
  <c r="BE235" i="4"/>
  <c r="T235" i="4"/>
  <c r="R235" i="4"/>
  <c r="P235" i="4"/>
  <c r="BI234" i="4"/>
  <c r="BH234" i="4"/>
  <c r="BG234" i="4"/>
  <c r="BE234" i="4"/>
  <c r="T234" i="4"/>
  <c r="R234" i="4"/>
  <c r="P234" i="4"/>
  <c r="BI233" i="4"/>
  <c r="BH233" i="4"/>
  <c r="BG233" i="4"/>
  <c r="BE233" i="4"/>
  <c r="T233" i="4"/>
  <c r="R233" i="4"/>
  <c r="P233" i="4"/>
  <c r="BI232" i="4"/>
  <c r="BH232" i="4"/>
  <c r="BG232" i="4"/>
  <c r="BE232" i="4"/>
  <c r="T232" i="4"/>
  <c r="R232" i="4"/>
  <c r="P232" i="4"/>
  <c r="BI231" i="4"/>
  <c r="BH231" i="4"/>
  <c r="BG231" i="4"/>
  <c r="BE231" i="4"/>
  <c r="T231" i="4"/>
  <c r="R231" i="4"/>
  <c r="P231" i="4"/>
  <c r="BI230" i="4"/>
  <c r="BH230" i="4"/>
  <c r="BG230" i="4"/>
  <c r="BE230" i="4"/>
  <c r="T230" i="4"/>
  <c r="R230" i="4"/>
  <c r="P230" i="4"/>
  <c r="BI229" i="4"/>
  <c r="BH229" i="4"/>
  <c r="BG229" i="4"/>
  <c r="BE229" i="4"/>
  <c r="T229" i="4"/>
  <c r="R229" i="4"/>
  <c r="P229" i="4"/>
  <c r="BI228" i="4"/>
  <c r="BH228" i="4"/>
  <c r="BG228" i="4"/>
  <c r="BE228" i="4"/>
  <c r="T228" i="4"/>
  <c r="R228" i="4"/>
  <c r="P228" i="4"/>
  <c r="BI227" i="4"/>
  <c r="BH227" i="4"/>
  <c r="BG227" i="4"/>
  <c r="BE227" i="4"/>
  <c r="T227" i="4"/>
  <c r="R227" i="4"/>
  <c r="P227" i="4"/>
  <c r="BI226" i="4"/>
  <c r="BH226" i="4"/>
  <c r="BG226" i="4"/>
  <c r="BE226" i="4"/>
  <c r="T226" i="4"/>
  <c r="R226" i="4"/>
  <c r="P226" i="4"/>
  <c r="BI225" i="4"/>
  <c r="BH225" i="4"/>
  <c r="BG225" i="4"/>
  <c r="BE225" i="4"/>
  <c r="T225" i="4"/>
  <c r="R225" i="4"/>
  <c r="P225" i="4"/>
  <c r="BI224" i="4"/>
  <c r="BH224" i="4"/>
  <c r="BG224" i="4"/>
  <c r="BE224" i="4"/>
  <c r="T224" i="4"/>
  <c r="R224" i="4"/>
  <c r="P224" i="4"/>
  <c r="BI223" i="4"/>
  <c r="BH223" i="4"/>
  <c r="BG223" i="4"/>
  <c r="BE223" i="4"/>
  <c r="T223" i="4"/>
  <c r="R223" i="4"/>
  <c r="P223" i="4"/>
  <c r="BI222" i="4"/>
  <c r="BH222" i="4"/>
  <c r="BG222" i="4"/>
  <c r="BE222" i="4"/>
  <c r="T222" i="4"/>
  <c r="R222" i="4"/>
  <c r="P222" i="4"/>
  <c r="BI221" i="4"/>
  <c r="BH221" i="4"/>
  <c r="BG221" i="4"/>
  <c r="BE221" i="4"/>
  <c r="T221" i="4"/>
  <c r="R221" i="4"/>
  <c r="P221" i="4"/>
  <c r="BI220" i="4"/>
  <c r="BH220" i="4"/>
  <c r="BG220" i="4"/>
  <c r="BE220" i="4"/>
  <c r="T220" i="4"/>
  <c r="R220" i="4"/>
  <c r="P220" i="4"/>
  <c r="BI219" i="4"/>
  <c r="BH219" i="4"/>
  <c r="BG219" i="4"/>
  <c r="BE219" i="4"/>
  <c r="T219" i="4"/>
  <c r="R219" i="4"/>
  <c r="P219" i="4"/>
  <c r="BI218" i="4"/>
  <c r="BH218" i="4"/>
  <c r="BG218" i="4"/>
  <c r="BE218" i="4"/>
  <c r="T218" i="4"/>
  <c r="R218" i="4"/>
  <c r="P218" i="4"/>
  <c r="BI217" i="4"/>
  <c r="BH217" i="4"/>
  <c r="BG217" i="4"/>
  <c r="BE217" i="4"/>
  <c r="T217" i="4"/>
  <c r="R217" i="4"/>
  <c r="P217" i="4"/>
  <c r="BI216" i="4"/>
  <c r="BH216" i="4"/>
  <c r="BG216" i="4"/>
  <c r="BE216" i="4"/>
  <c r="T216" i="4"/>
  <c r="R216" i="4"/>
  <c r="P216" i="4"/>
  <c r="BI215" i="4"/>
  <c r="BH215" i="4"/>
  <c r="BG215" i="4"/>
  <c r="BE215" i="4"/>
  <c r="T215" i="4"/>
  <c r="R215" i="4"/>
  <c r="P215" i="4"/>
  <c r="BI214" i="4"/>
  <c r="BH214" i="4"/>
  <c r="BG214" i="4"/>
  <c r="BE214" i="4"/>
  <c r="T214" i="4"/>
  <c r="R214" i="4"/>
  <c r="P214" i="4"/>
  <c r="BI213" i="4"/>
  <c r="BH213" i="4"/>
  <c r="BG213" i="4"/>
  <c r="BE213" i="4"/>
  <c r="T213" i="4"/>
  <c r="R213" i="4"/>
  <c r="P213" i="4"/>
  <c r="BI212" i="4"/>
  <c r="BH212" i="4"/>
  <c r="BG212" i="4"/>
  <c r="BE212" i="4"/>
  <c r="T212" i="4"/>
  <c r="R212" i="4"/>
  <c r="P212" i="4"/>
  <c r="BI211" i="4"/>
  <c r="BH211" i="4"/>
  <c r="BG211" i="4"/>
  <c r="BE211" i="4"/>
  <c r="T211" i="4"/>
  <c r="R211" i="4"/>
  <c r="P211" i="4"/>
  <c r="BI210" i="4"/>
  <c r="BH210" i="4"/>
  <c r="BG210" i="4"/>
  <c r="BE210" i="4"/>
  <c r="T210" i="4"/>
  <c r="R210" i="4"/>
  <c r="P210" i="4"/>
  <c r="BI209" i="4"/>
  <c r="BH209" i="4"/>
  <c r="BG209" i="4"/>
  <c r="BE209" i="4"/>
  <c r="T209" i="4"/>
  <c r="R209" i="4"/>
  <c r="P209" i="4"/>
  <c r="BI208" i="4"/>
  <c r="BH208" i="4"/>
  <c r="BG208" i="4"/>
  <c r="BE208" i="4"/>
  <c r="T208" i="4"/>
  <c r="R208" i="4"/>
  <c r="P208" i="4"/>
  <c r="BI207" i="4"/>
  <c r="BH207" i="4"/>
  <c r="BG207" i="4"/>
  <c r="BE207" i="4"/>
  <c r="T207" i="4"/>
  <c r="R207" i="4"/>
  <c r="P207" i="4"/>
  <c r="BI206" i="4"/>
  <c r="BH206" i="4"/>
  <c r="BG206" i="4"/>
  <c r="BE206" i="4"/>
  <c r="T206" i="4"/>
  <c r="R206" i="4"/>
  <c r="P206" i="4"/>
  <c r="BI205" i="4"/>
  <c r="BH205" i="4"/>
  <c r="BG205" i="4"/>
  <c r="BE205" i="4"/>
  <c r="T205" i="4"/>
  <c r="R205" i="4"/>
  <c r="P205" i="4"/>
  <c r="BI204" i="4"/>
  <c r="BH204" i="4"/>
  <c r="BG204" i="4"/>
  <c r="BE204" i="4"/>
  <c r="T204" i="4"/>
  <c r="R204" i="4"/>
  <c r="P204" i="4"/>
  <c r="BI203" i="4"/>
  <c r="BH203" i="4"/>
  <c r="BG203" i="4"/>
  <c r="BE203" i="4"/>
  <c r="T203" i="4"/>
  <c r="R203" i="4"/>
  <c r="P203" i="4"/>
  <c r="BI202" i="4"/>
  <c r="BH202" i="4"/>
  <c r="BG202" i="4"/>
  <c r="BE202" i="4"/>
  <c r="T202" i="4"/>
  <c r="R202" i="4"/>
  <c r="P202" i="4"/>
  <c r="BI201" i="4"/>
  <c r="BH201" i="4"/>
  <c r="BG201" i="4"/>
  <c r="BE201" i="4"/>
  <c r="T201" i="4"/>
  <c r="R201" i="4"/>
  <c r="P201" i="4"/>
  <c r="BI199" i="4"/>
  <c r="BH199" i="4"/>
  <c r="BG199" i="4"/>
  <c r="BE199" i="4"/>
  <c r="T199" i="4"/>
  <c r="R199" i="4"/>
  <c r="P199" i="4"/>
  <c r="BI198" i="4"/>
  <c r="BH198" i="4"/>
  <c r="BG198" i="4"/>
  <c r="BE198" i="4"/>
  <c r="T198" i="4"/>
  <c r="R198" i="4"/>
  <c r="P198" i="4"/>
  <c r="BI197" i="4"/>
  <c r="BH197" i="4"/>
  <c r="BG197" i="4"/>
  <c r="BE197" i="4"/>
  <c r="T197" i="4"/>
  <c r="R197" i="4"/>
  <c r="P197" i="4"/>
  <c r="BI196" i="4"/>
  <c r="BH196" i="4"/>
  <c r="BG196" i="4"/>
  <c r="BE196" i="4"/>
  <c r="T196" i="4"/>
  <c r="R196" i="4"/>
  <c r="P196" i="4"/>
  <c r="BI195" i="4"/>
  <c r="BH195" i="4"/>
  <c r="BG195" i="4"/>
  <c r="BE195" i="4"/>
  <c r="T195" i="4"/>
  <c r="R195" i="4"/>
  <c r="P195" i="4"/>
  <c r="BI194" i="4"/>
  <c r="BH194" i="4"/>
  <c r="BG194" i="4"/>
  <c r="BE194" i="4"/>
  <c r="T194" i="4"/>
  <c r="R194" i="4"/>
  <c r="P194" i="4"/>
  <c r="BI193" i="4"/>
  <c r="BH193" i="4"/>
  <c r="BG193" i="4"/>
  <c r="BE193" i="4"/>
  <c r="T193" i="4"/>
  <c r="R193" i="4"/>
  <c r="P193" i="4"/>
  <c r="BI192" i="4"/>
  <c r="BH192" i="4"/>
  <c r="BG192" i="4"/>
  <c r="BE192" i="4"/>
  <c r="T192" i="4"/>
  <c r="R192" i="4"/>
  <c r="P192" i="4"/>
  <c r="BI191" i="4"/>
  <c r="BH191" i="4"/>
  <c r="BG191" i="4"/>
  <c r="BE191" i="4"/>
  <c r="T191" i="4"/>
  <c r="R191" i="4"/>
  <c r="P191" i="4"/>
  <c r="BI190" i="4"/>
  <c r="BH190" i="4"/>
  <c r="BG190" i="4"/>
  <c r="BE190" i="4"/>
  <c r="T190" i="4"/>
  <c r="R190" i="4"/>
  <c r="P190" i="4"/>
  <c r="BI189" i="4"/>
  <c r="BH189" i="4"/>
  <c r="BG189" i="4"/>
  <c r="BE189" i="4"/>
  <c r="T189" i="4"/>
  <c r="R189" i="4"/>
  <c r="P189" i="4"/>
  <c r="BI188" i="4"/>
  <c r="BH188" i="4"/>
  <c r="BG188" i="4"/>
  <c r="BE188" i="4"/>
  <c r="T188" i="4"/>
  <c r="R188" i="4"/>
  <c r="P188" i="4"/>
  <c r="BI187" i="4"/>
  <c r="BH187" i="4"/>
  <c r="BG187" i="4"/>
  <c r="BE187" i="4"/>
  <c r="T187" i="4"/>
  <c r="R187" i="4"/>
  <c r="P187" i="4"/>
  <c r="BI185" i="4"/>
  <c r="BH185" i="4"/>
  <c r="BG185" i="4"/>
  <c r="BE185" i="4"/>
  <c r="T185" i="4"/>
  <c r="R185" i="4"/>
  <c r="P185" i="4"/>
  <c r="BI184" i="4"/>
  <c r="BH184" i="4"/>
  <c r="BG184" i="4"/>
  <c r="BE184" i="4"/>
  <c r="T184" i="4"/>
  <c r="R184" i="4"/>
  <c r="P184" i="4"/>
  <c r="BI183" i="4"/>
  <c r="BH183" i="4"/>
  <c r="BG183" i="4"/>
  <c r="BE183" i="4"/>
  <c r="T183" i="4"/>
  <c r="R183" i="4"/>
  <c r="P183" i="4"/>
  <c r="BI182" i="4"/>
  <c r="BH182" i="4"/>
  <c r="BG182" i="4"/>
  <c r="BE182" i="4"/>
  <c r="T182" i="4"/>
  <c r="R182" i="4"/>
  <c r="P182" i="4"/>
  <c r="BI181" i="4"/>
  <c r="BH181" i="4"/>
  <c r="BG181" i="4"/>
  <c r="BE181" i="4"/>
  <c r="T181" i="4"/>
  <c r="R181" i="4"/>
  <c r="P181" i="4"/>
  <c r="BI180" i="4"/>
  <c r="BH180" i="4"/>
  <c r="BG180" i="4"/>
  <c r="BE180" i="4"/>
  <c r="T180" i="4"/>
  <c r="R180" i="4"/>
  <c r="P180" i="4"/>
  <c r="BI179" i="4"/>
  <c r="BH179" i="4"/>
  <c r="BG179" i="4"/>
  <c r="BE179" i="4"/>
  <c r="T179" i="4"/>
  <c r="R179" i="4"/>
  <c r="P179" i="4"/>
  <c r="BI178" i="4"/>
  <c r="BH178" i="4"/>
  <c r="BG178" i="4"/>
  <c r="BE178" i="4"/>
  <c r="T178" i="4"/>
  <c r="R178" i="4"/>
  <c r="P178" i="4"/>
  <c r="BI177" i="4"/>
  <c r="BH177" i="4"/>
  <c r="BG177" i="4"/>
  <c r="BE177" i="4"/>
  <c r="T177" i="4"/>
  <c r="R177" i="4"/>
  <c r="P177" i="4"/>
  <c r="BI176" i="4"/>
  <c r="BH176" i="4"/>
  <c r="BG176" i="4"/>
  <c r="BE176" i="4"/>
  <c r="T176" i="4"/>
  <c r="R176" i="4"/>
  <c r="P176" i="4"/>
  <c r="BI175" i="4"/>
  <c r="BH175" i="4"/>
  <c r="BG175" i="4"/>
  <c r="BE175" i="4"/>
  <c r="T175" i="4"/>
  <c r="R175" i="4"/>
  <c r="P175" i="4"/>
  <c r="BI174" i="4"/>
  <c r="BH174" i="4"/>
  <c r="BG174" i="4"/>
  <c r="BE174" i="4"/>
  <c r="T174" i="4"/>
  <c r="R174" i="4"/>
  <c r="P174" i="4"/>
  <c r="BI173" i="4"/>
  <c r="BH173" i="4"/>
  <c r="BG173" i="4"/>
  <c r="BE173" i="4"/>
  <c r="T173" i="4"/>
  <c r="R173" i="4"/>
  <c r="P173" i="4"/>
  <c r="BI172" i="4"/>
  <c r="BH172" i="4"/>
  <c r="BG172" i="4"/>
  <c r="BE172" i="4"/>
  <c r="T172" i="4"/>
  <c r="R172" i="4"/>
  <c r="P172" i="4"/>
  <c r="BI171" i="4"/>
  <c r="BH171" i="4"/>
  <c r="BG171" i="4"/>
  <c r="BE171" i="4"/>
  <c r="T171" i="4"/>
  <c r="R171" i="4"/>
  <c r="P171" i="4"/>
  <c r="BI170" i="4"/>
  <c r="BH170" i="4"/>
  <c r="BG170" i="4"/>
  <c r="BE170" i="4"/>
  <c r="T170" i="4"/>
  <c r="R170" i="4"/>
  <c r="P170" i="4"/>
  <c r="BI169" i="4"/>
  <c r="BH169" i="4"/>
  <c r="BG169" i="4"/>
  <c r="BE169" i="4"/>
  <c r="T169" i="4"/>
  <c r="R169" i="4"/>
  <c r="P169" i="4"/>
  <c r="BI168" i="4"/>
  <c r="BH168" i="4"/>
  <c r="BG168" i="4"/>
  <c r="BE168" i="4"/>
  <c r="T168" i="4"/>
  <c r="R168" i="4"/>
  <c r="P168" i="4"/>
  <c r="BI166" i="4"/>
  <c r="BH166" i="4"/>
  <c r="BG166" i="4"/>
  <c r="BE166" i="4"/>
  <c r="T166" i="4"/>
  <c r="R166" i="4"/>
  <c r="P166" i="4"/>
  <c r="BI165" i="4"/>
  <c r="BH165" i="4"/>
  <c r="BG165" i="4"/>
  <c r="BE165" i="4"/>
  <c r="T165" i="4"/>
  <c r="R165" i="4"/>
  <c r="P165" i="4"/>
  <c r="BI164" i="4"/>
  <c r="BH164" i="4"/>
  <c r="BG164" i="4"/>
  <c r="BE164" i="4"/>
  <c r="T164" i="4"/>
  <c r="R164" i="4"/>
  <c r="P164" i="4"/>
  <c r="BI163" i="4"/>
  <c r="BH163" i="4"/>
  <c r="BG163" i="4"/>
  <c r="BE163" i="4"/>
  <c r="T163" i="4"/>
  <c r="R163" i="4"/>
  <c r="P163" i="4"/>
  <c r="BI160" i="4"/>
  <c r="BH160" i="4"/>
  <c r="BG160" i="4"/>
  <c r="BE160" i="4"/>
  <c r="T160" i="4"/>
  <c r="T159" i="4" s="1"/>
  <c r="R160" i="4"/>
  <c r="R159" i="4"/>
  <c r="P160" i="4"/>
  <c r="P159" i="4" s="1"/>
  <c r="BI158" i="4"/>
  <c r="BH158" i="4"/>
  <c r="BG158" i="4"/>
  <c r="BE158" i="4"/>
  <c r="T158" i="4"/>
  <c r="R158" i="4"/>
  <c r="P158" i="4"/>
  <c r="BI157" i="4"/>
  <c r="BH157" i="4"/>
  <c r="BG157" i="4"/>
  <c r="BE157" i="4"/>
  <c r="T157" i="4"/>
  <c r="R157" i="4"/>
  <c r="P157" i="4"/>
  <c r="BI156" i="4"/>
  <c r="BH156" i="4"/>
  <c r="BG156" i="4"/>
  <c r="BE156" i="4"/>
  <c r="T156" i="4"/>
  <c r="R156" i="4"/>
  <c r="P156" i="4"/>
  <c r="BI155" i="4"/>
  <c r="BH155" i="4"/>
  <c r="BG155" i="4"/>
  <c r="BE155" i="4"/>
  <c r="T155" i="4"/>
  <c r="R155" i="4"/>
  <c r="P155" i="4"/>
  <c r="BI154" i="4"/>
  <c r="BH154" i="4"/>
  <c r="BG154" i="4"/>
  <c r="BE154" i="4"/>
  <c r="T154" i="4"/>
  <c r="R154" i="4"/>
  <c r="P154" i="4"/>
  <c r="BI153" i="4"/>
  <c r="BH153" i="4"/>
  <c r="BG153" i="4"/>
  <c r="BE153" i="4"/>
  <c r="T153" i="4"/>
  <c r="R153" i="4"/>
  <c r="P153" i="4"/>
  <c r="BI152" i="4"/>
  <c r="BH152" i="4"/>
  <c r="BG152" i="4"/>
  <c r="BE152" i="4"/>
  <c r="T152" i="4"/>
  <c r="R152" i="4"/>
  <c r="P152" i="4"/>
  <c r="BI150" i="4"/>
  <c r="BH150" i="4"/>
  <c r="BG150" i="4"/>
  <c r="BE150" i="4"/>
  <c r="T150" i="4"/>
  <c r="R150" i="4"/>
  <c r="P150" i="4"/>
  <c r="BI149" i="4"/>
  <c r="BH149" i="4"/>
  <c r="BG149" i="4"/>
  <c r="BE149" i="4"/>
  <c r="T149" i="4"/>
  <c r="R149" i="4"/>
  <c r="P149" i="4"/>
  <c r="BI148" i="4"/>
  <c r="BH148" i="4"/>
  <c r="BG148" i="4"/>
  <c r="BE148" i="4"/>
  <c r="T148" i="4"/>
  <c r="R148" i="4"/>
  <c r="P148" i="4"/>
  <c r="BI147" i="4"/>
  <c r="BH147" i="4"/>
  <c r="BG147" i="4"/>
  <c r="BE147" i="4"/>
  <c r="T147" i="4"/>
  <c r="R147" i="4"/>
  <c r="P147" i="4"/>
  <c r="BI146" i="4"/>
  <c r="BH146" i="4"/>
  <c r="BG146" i="4"/>
  <c r="BE146" i="4"/>
  <c r="T146" i="4"/>
  <c r="R146" i="4"/>
  <c r="P146" i="4"/>
  <c r="BI145" i="4"/>
  <c r="BH145" i="4"/>
  <c r="BG145" i="4"/>
  <c r="BE145" i="4"/>
  <c r="T145" i="4"/>
  <c r="R145" i="4"/>
  <c r="P145" i="4"/>
  <c r="BI144" i="4"/>
  <c r="BH144" i="4"/>
  <c r="BG144" i="4"/>
  <c r="BE144" i="4"/>
  <c r="T144" i="4"/>
  <c r="R144" i="4"/>
  <c r="P144" i="4"/>
  <c r="BI142" i="4"/>
  <c r="BH142" i="4"/>
  <c r="BG142" i="4"/>
  <c r="BE142" i="4"/>
  <c r="T142" i="4"/>
  <c r="R142" i="4"/>
  <c r="P142" i="4"/>
  <c r="BI141" i="4"/>
  <c r="BH141" i="4"/>
  <c r="BG141" i="4"/>
  <c r="BE141" i="4"/>
  <c r="T141" i="4"/>
  <c r="R141" i="4"/>
  <c r="P141" i="4"/>
  <c r="BI139" i="4"/>
  <c r="BH139" i="4"/>
  <c r="BG139" i="4"/>
  <c r="BE139" i="4"/>
  <c r="T139" i="4"/>
  <c r="R139" i="4"/>
  <c r="P139" i="4"/>
  <c r="BI138" i="4"/>
  <c r="BH138" i="4"/>
  <c r="BG138" i="4"/>
  <c r="BE138" i="4"/>
  <c r="T138" i="4"/>
  <c r="R138" i="4"/>
  <c r="P138" i="4"/>
  <c r="BI137" i="4"/>
  <c r="BH137" i="4"/>
  <c r="BG137" i="4"/>
  <c r="BE137" i="4"/>
  <c r="T137" i="4"/>
  <c r="R137" i="4"/>
  <c r="P137" i="4"/>
  <c r="BI136" i="4"/>
  <c r="BH136" i="4"/>
  <c r="BG136" i="4"/>
  <c r="BE136" i="4"/>
  <c r="T136" i="4"/>
  <c r="R136" i="4"/>
  <c r="P136" i="4"/>
  <c r="BI135" i="4"/>
  <c r="BH135" i="4"/>
  <c r="BG135" i="4"/>
  <c r="BE135" i="4"/>
  <c r="T135" i="4"/>
  <c r="R135" i="4"/>
  <c r="P135" i="4"/>
  <c r="BI134" i="4"/>
  <c r="BH134" i="4"/>
  <c r="BG134" i="4"/>
  <c r="BE134" i="4"/>
  <c r="T134" i="4"/>
  <c r="R134" i="4"/>
  <c r="P134" i="4"/>
  <c r="J128" i="4"/>
  <c r="J127" i="4"/>
  <c r="F127" i="4"/>
  <c r="F125" i="4"/>
  <c r="E123" i="4"/>
  <c r="J94" i="4"/>
  <c r="J93" i="4"/>
  <c r="F93" i="4"/>
  <c r="F91" i="4"/>
  <c r="E89" i="4"/>
  <c r="J20" i="4"/>
  <c r="E20" i="4"/>
  <c r="F128" i="4"/>
  <c r="J19" i="4"/>
  <c r="J14" i="4"/>
  <c r="J125" i="4" s="1"/>
  <c r="E7" i="4"/>
  <c r="E85" i="4" s="1"/>
  <c r="J39" i="3"/>
  <c r="J38" i="3"/>
  <c r="AY97" i="1"/>
  <c r="J37" i="3"/>
  <c r="AX97" i="1"/>
  <c r="BI141" i="3"/>
  <c r="BH141" i="3"/>
  <c r="BG141" i="3"/>
  <c r="BE141" i="3"/>
  <c r="T141" i="3"/>
  <c r="T140" i="3"/>
  <c r="R141" i="3"/>
  <c r="R140" i="3" s="1"/>
  <c r="P141" i="3"/>
  <c r="P140" i="3"/>
  <c r="BI139" i="3"/>
  <c r="BH139" i="3"/>
  <c r="BG139" i="3"/>
  <c r="BE139" i="3"/>
  <c r="T139" i="3"/>
  <c r="R139" i="3"/>
  <c r="P139" i="3"/>
  <c r="BI138" i="3"/>
  <c r="BH138" i="3"/>
  <c r="BG138" i="3"/>
  <c r="BE138" i="3"/>
  <c r="T138" i="3"/>
  <c r="R138" i="3"/>
  <c r="P138" i="3"/>
  <c r="BI137" i="3"/>
  <c r="BH137" i="3"/>
  <c r="BG137" i="3"/>
  <c r="BE137" i="3"/>
  <c r="T137" i="3"/>
  <c r="R137" i="3"/>
  <c r="P137" i="3"/>
  <c r="BI136" i="3"/>
  <c r="BH136" i="3"/>
  <c r="BG136" i="3"/>
  <c r="BE136" i="3"/>
  <c r="T136" i="3"/>
  <c r="R136" i="3"/>
  <c r="P136" i="3"/>
  <c r="BI135" i="3"/>
  <c r="BH135" i="3"/>
  <c r="BG135" i="3"/>
  <c r="BE135" i="3"/>
  <c r="T135" i="3"/>
  <c r="R135" i="3"/>
  <c r="P135" i="3"/>
  <c r="BI134" i="3"/>
  <c r="BH134" i="3"/>
  <c r="BG134" i="3"/>
  <c r="BE134" i="3"/>
  <c r="T134" i="3"/>
  <c r="R134" i="3"/>
  <c r="P134" i="3"/>
  <c r="BI133" i="3"/>
  <c r="BH133" i="3"/>
  <c r="BG133" i="3"/>
  <c r="BE133" i="3"/>
  <c r="T133" i="3"/>
  <c r="R133" i="3"/>
  <c r="P133" i="3"/>
  <c r="BI132" i="3"/>
  <c r="BH132" i="3"/>
  <c r="BG132" i="3"/>
  <c r="BE132" i="3"/>
  <c r="T132" i="3"/>
  <c r="R132" i="3"/>
  <c r="P132" i="3"/>
  <c r="BI131" i="3"/>
  <c r="BH131" i="3"/>
  <c r="BG131" i="3"/>
  <c r="BE131" i="3"/>
  <c r="T131" i="3"/>
  <c r="R131" i="3"/>
  <c r="P131" i="3"/>
  <c r="BI128" i="3"/>
  <c r="BH128" i="3"/>
  <c r="BG128" i="3"/>
  <c r="BE128" i="3"/>
  <c r="T128" i="3"/>
  <c r="T127" i="3"/>
  <c r="T126" i="3" s="1"/>
  <c r="R128" i="3"/>
  <c r="R127" i="3"/>
  <c r="R126" i="3" s="1"/>
  <c r="P128" i="3"/>
  <c r="P127" i="3"/>
  <c r="P126" i="3"/>
  <c r="J122" i="3"/>
  <c r="J121" i="3"/>
  <c r="F121" i="3"/>
  <c r="F119" i="3"/>
  <c r="E117" i="3"/>
  <c r="J94" i="3"/>
  <c r="J93" i="3"/>
  <c r="F93" i="3"/>
  <c r="F91" i="3"/>
  <c r="E89" i="3"/>
  <c r="J20" i="3"/>
  <c r="E20" i="3"/>
  <c r="F122" i="3" s="1"/>
  <c r="J19" i="3"/>
  <c r="J14" i="3"/>
  <c r="J119" i="3" s="1"/>
  <c r="E7" i="3"/>
  <c r="E113" i="3" s="1"/>
  <c r="J39" i="2"/>
  <c r="J38" i="2"/>
  <c r="AY96" i="1" s="1"/>
  <c r="J37" i="2"/>
  <c r="AX96" i="1"/>
  <c r="BI2955" i="2"/>
  <c r="BH2955" i="2"/>
  <c r="BG2955" i="2"/>
  <c r="BE2955" i="2"/>
  <c r="T2955" i="2"/>
  <c r="T2954" i="2"/>
  <c r="R2955" i="2"/>
  <c r="R2954" i="2"/>
  <c r="P2955" i="2"/>
  <c r="P2954" i="2" s="1"/>
  <c r="BI2953" i="2"/>
  <c r="BH2953" i="2"/>
  <c r="BG2953" i="2"/>
  <c r="BE2953" i="2"/>
  <c r="T2953" i="2"/>
  <c r="T2950" i="2" s="1"/>
  <c r="R2953" i="2"/>
  <c r="P2953" i="2"/>
  <c r="BI2952" i="2"/>
  <c r="BH2952" i="2"/>
  <c r="BG2952" i="2"/>
  <c r="BE2952" i="2"/>
  <c r="T2952" i="2"/>
  <c r="R2952" i="2"/>
  <c r="P2952" i="2"/>
  <c r="BI2951" i="2"/>
  <c r="BH2951" i="2"/>
  <c r="BG2951" i="2"/>
  <c r="BE2951" i="2"/>
  <c r="T2951" i="2"/>
  <c r="R2951" i="2"/>
  <c r="R2950" i="2"/>
  <c r="P2951" i="2"/>
  <c r="BI2947" i="2"/>
  <c r="BH2947" i="2"/>
  <c r="BG2947" i="2"/>
  <c r="BE2947" i="2"/>
  <c r="T2947" i="2"/>
  <c r="T2946" i="2" s="1"/>
  <c r="R2947" i="2"/>
  <c r="R2946" i="2"/>
  <c r="P2947" i="2"/>
  <c r="P2946" i="2"/>
  <c r="BI2945" i="2"/>
  <c r="BH2945" i="2"/>
  <c r="BG2945" i="2"/>
  <c r="BE2945" i="2"/>
  <c r="T2945" i="2"/>
  <c r="R2945" i="2"/>
  <c r="P2945" i="2"/>
  <c r="BI2944" i="2"/>
  <c r="BH2944" i="2"/>
  <c r="BG2944" i="2"/>
  <c r="BE2944" i="2"/>
  <c r="T2944" i="2"/>
  <c r="R2944" i="2"/>
  <c r="P2944" i="2"/>
  <c r="BI2943" i="2"/>
  <c r="BH2943" i="2"/>
  <c r="BG2943" i="2"/>
  <c r="BE2943" i="2"/>
  <c r="T2943" i="2"/>
  <c r="R2943" i="2"/>
  <c r="P2943" i="2"/>
  <c r="BI2942" i="2"/>
  <c r="BH2942" i="2"/>
  <c r="BG2942" i="2"/>
  <c r="BE2942" i="2"/>
  <c r="T2942" i="2"/>
  <c r="R2942" i="2"/>
  <c r="P2942" i="2"/>
  <c r="BI2941" i="2"/>
  <c r="BH2941" i="2"/>
  <c r="BG2941" i="2"/>
  <c r="BE2941" i="2"/>
  <c r="T2941" i="2"/>
  <c r="R2941" i="2"/>
  <c r="P2941" i="2"/>
  <c r="BI2940" i="2"/>
  <c r="BH2940" i="2"/>
  <c r="BG2940" i="2"/>
  <c r="BE2940" i="2"/>
  <c r="T2940" i="2"/>
  <c r="R2940" i="2"/>
  <c r="P2940" i="2"/>
  <c r="BI2939" i="2"/>
  <c r="BH2939" i="2"/>
  <c r="BG2939" i="2"/>
  <c r="BE2939" i="2"/>
  <c r="T2939" i="2"/>
  <c r="R2939" i="2"/>
  <c r="P2939" i="2"/>
  <c r="BI2938" i="2"/>
  <c r="BH2938" i="2"/>
  <c r="BG2938" i="2"/>
  <c r="BE2938" i="2"/>
  <c r="T2938" i="2"/>
  <c r="R2938" i="2"/>
  <c r="P2938" i="2"/>
  <c r="BI2937" i="2"/>
  <c r="BH2937" i="2"/>
  <c r="BG2937" i="2"/>
  <c r="BE2937" i="2"/>
  <c r="T2937" i="2"/>
  <c r="R2937" i="2"/>
  <c r="P2937" i="2"/>
  <c r="BI2936" i="2"/>
  <c r="BH2936" i="2"/>
  <c r="BG2936" i="2"/>
  <c r="BE2936" i="2"/>
  <c r="T2936" i="2"/>
  <c r="R2936" i="2"/>
  <c r="P2936" i="2"/>
  <c r="BI2935" i="2"/>
  <c r="BH2935" i="2"/>
  <c r="BG2935" i="2"/>
  <c r="BE2935" i="2"/>
  <c r="T2935" i="2"/>
  <c r="R2935" i="2"/>
  <c r="P2935" i="2"/>
  <c r="BI2934" i="2"/>
  <c r="BH2934" i="2"/>
  <c r="BG2934" i="2"/>
  <c r="BE2934" i="2"/>
  <c r="T2934" i="2"/>
  <c r="R2934" i="2"/>
  <c r="P2934" i="2"/>
  <c r="BI2933" i="2"/>
  <c r="BH2933" i="2"/>
  <c r="BG2933" i="2"/>
  <c r="BE2933" i="2"/>
  <c r="T2933" i="2"/>
  <c r="R2933" i="2"/>
  <c r="P2933" i="2"/>
  <c r="BI2932" i="2"/>
  <c r="BH2932" i="2"/>
  <c r="BG2932" i="2"/>
  <c r="BE2932" i="2"/>
  <c r="T2932" i="2"/>
  <c r="R2932" i="2"/>
  <c r="P2932" i="2"/>
  <c r="BI2931" i="2"/>
  <c r="BH2931" i="2"/>
  <c r="BG2931" i="2"/>
  <c r="BE2931" i="2"/>
  <c r="T2931" i="2"/>
  <c r="R2931" i="2"/>
  <c r="P2931" i="2"/>
  <c r="BI2930" i="2"/>
  <c r="BH2930" i="2"/>
  <c r="BG2930" i="2"/>
  <c r="BE2930" i="2"/>
  <c r="T2930" i="2"/>
  <c r="R2930" i="2"/>
  <c r="P2930" i="2"/>
  <c r="BI2929" i="2"/>
  <c r="BH2929" i="2"/>
  <c r="BG2929" i="2"/>
  <c r="BE2929" i="2"/>
  <c r="T2929" i="2"/>
  <c r="R2929" i="2"/>
  <c r="P2929" i="2"/>
  <c r="BI2928" i="2"/>
  <c r="BH2928" i="2"/>
  <c r="BG2928" i="2"/>
  <c r="BE2928" i="2"/>
  <c r="T2928" i="2"/>
  <c r="R2928" i="2"/>
  <c r="P2928" i="2"/>
  <c r="BI2927" i="2"/>
  <c r="BH2927" i="2"/>
  <c r="BG2927" i="2"/>
  <c r="BE2927" i="2"/>
  <c r="T2927" i="2"/>
  <c r="R2927" i="2"/>
  <c r="P2927" i="2"/>
  <c r="BI2926" i="2"/>
  <c r="BH2926" i="2"/>
  <c r="BG2926" i="2"/>
  <c r="BE2926" i="2"/>
  <c r="T2926" i="2"/>
  <c r="R2926" i="2"/>
  <c r="P2926" i="2"/>
  <c r="BI2925" i="2"/>
  <c r="BH2925" i="2"/>
  <c r="BG2925" i="2"/>
  <c r="BE2925" i="2"/>
  <c r="T2925" i="2"/>
  <c r="R2925" i="2"/>
  <c r="P2925" i="2"/>
  <c r="BI2924" i="2"/>
  <c r="BH2924" i="2"/>
  <c r="BG2924" i="2"/>
  <c r="BE2924" i="2"/>
  <c r="T2924" i="2"/>
  <c r="R2924" i="2"/>
  <c r="P2924" i="2"/>
  <c r="BI2923" i="2"/>
  <c r="BH2923" i="2"/>
  <c r="BG2923" i="2"/>
  <c r="BE2923" i="2"/>
  <c r="T2923" i="2"/>
  <c r="R2923" i="2"/>
  <c r="P2923" i="2"/>
  <c r="BI2922" i="2"/>
  <c r="BH2922" i="2"/>
  <c r="BG2922" i="2"/>
  <c r="BE2922" i="2"/>
  <c r="T2922" i="2"/>
  <c r="R2922" i="2"/>
  <c r="P2922" i="2"/>
  <c r="BI2921" i="2"/>
  <c r="BH2921" i="2"/>
  <c r="BG2921" i="2"/>
  <c r="BE2921" i="2"/>
  <c r="T2921" i="2"/>
  <c r="R2921" i="2"/>
  <c r="P2921" i="2"/>
  <c r="BI2920" i="2"/>
  <c r="BH2920" i="2"/>
  <c r="BG2920" i="2"/>
  <c r="BE2920" i="2"/>
  <c r="T2920" i="2"/>
  <c r="R2920" i="2"/>
  <c r="P2920" i="2"/>
  <c r="BI2919" i="2"/>
  <c r="BH2919" i="2"/>
  <c r="BG2919" i="2"/>
  <c r="BE2919" i="2"/>
  <c r="T2919" i="2"/>
  <c r="R2919" i="2"/>
  <c r="P2919" i="2"/>
  <c r="BI2918" i="2"/>
  <c r="BH2918" i="2"/>
  <c r="BG2918" i="2"/>
  <c r="BE2918" i="2"/>
  <c r="T2918" i="2"/>
  <c r="R2918" i="2"/>
  <c r="P2918" i="2"/>
  <c r="BI2917" i="2"/>
  <c r="BH2917" i="2"/>
  <c r="BG2917" i="2"/>
  <c r="BE2917" i="2"/>
  <c r="T2917" i="2"/>
  <c r="R2917" i="2"/>
  <c r="P2917" i="2"/>
  <c r="BI2916" i="2"/>
  <c r="BH2916" i="2"/>
  <c r="BG2916" i="2"/>
  <c r="BE2916" i="2"/>
  <c r="T2916" i="2"/>
  <c r="R2916" i="2"/>
  <c r="P2916" i="2"/>
  <c r="BI2915" i="2"/>
  <c r="BH2915" i="2"/>
  <c r="BG2915" i="2"/>
  <c r="BE2915" i="2"/>
  <c r="T2915" i="2"/>
  <c r="R2915" i="2"/>
  <c r="P2915" i="2"/>
  <c r="BI2914" i="2"/>
  <c r="BH2914" i="2"/>
  <c r="BG2914" i="2"/>
  <c r="BE2914" i="2"/>
  <c r="T2914" i="2"/>
  <c r="R2914" i="2"/>
  <c r="P2914" i="2"/>
  <c r="BI2912" i="2"/>
  <c r="BH2912" i="2"/>
  <c r="BG2912" i="2"/>
  <c r="BE2912" i="2"/>
  <c r="T2912" i="2"/>
  <c r="R2912" i="2"/>
  <c r="P2912" i="2"/>
  <c r="BI2907" i="2"/>
  <c r="BH2907" i="2"/>
  <c r="BG2907" i="2"/>
  <c r="BE2907" i="2"/>
  <c r="T2907" i="2"/>
  <c r="R2907" i="2"/>
  <c r="P2907" i="2"/>
  <c r="BI2899" i="2"/>
  <c r="BH2899" i="2"/>
  <c r="BG2899" i="2"/>
  <c r="BE2899" i="2"/>
  <c r="T2899" i="2"/>
  <c r="R2899" i="2"/>
  <c r="R2894" i="2" s="1"/>
  <c r="P2899" i="2"/>
  <c r="P2894" i="2" s="1"/>
  <c r="BI2895" i="2"/>
  <c r="BH2895" i="2"/>
  <c r="BG2895" i="2"/>
  <c r="BE2895" i="2"/>
  <c r="T2895" i="2"/>
  <c r="T2894" i="2" s="1"/>
  <c r="R2895" i="2"/>
  <c r="P2895" i="2"/>
  <c r="BI2892" i="2"/>
  <c r="BH2892" i="2"/>
  <c r="BG2892" i="2"/>
  <c r="BE2892" i="2"/>
  <c r="T2892" i="2"/>
  <c r="R2892" i="2"/>
  <c r="P2892" i="2"/>
  <c r="BI2849" i="2"/>
  <c r="BH2849" i="2"/>
  <c r="BG2849" i="2"/>
  <c r="BE2849" i="2"/>
  <c r="T2849" i="2"/>
  <c r="R2849" i="2"/>
  <c r="P2849" i="2"/>
  <c r="BI2836" i="2"/>
  <c r="BH2836" i="2"/>
  <c r="BG2836" i="2"/>
  <c r="BE2836" i="2"/>
  <c r="T2836" i="2"/>
  <c r="R2836" i="2"/>
  <c r="P2836" i="2"/>
  <c r="BI2822" i="2"/>
  <c r="BH2822" i="2"/>
  <c r="BG2822" i="2"/>
  <c r="BE2822" i="2"/>
  <c r="T2822" i="2"/>
  <c r="R2822" i="2"/>
  <c r="P2822" i="2"/>
  <c r="BI2819" i="2"/>
  <c r="BH2819" i="2"/>
  <c r="BG2819" i="2"/>
  <c r="BE2819" i="2"/>
  <c r="T2819" i="2"/>
  <c r="R2819" i="2"/>
  <c r="P2819" i="2"/>
  <c r="BI2817" i="2"/>
  <c r="BH2817" i="2"/>
  <c r="BG2817" i="2"/>
  <c r="BE2817" i="2"/>
  <c r="T2817" i="2"/>
  <c r="R2817" i="2"/>
  <c r="P2817" i="2"/>
  <c r="BI2777" i="2"/>
  <c r="BH2777" i="2"/>
  <c r="BG2777" i="2"/>
  <c r="BE2777" i="2"/>
  <c r="T2777" i="2"/>
  <c r="R2777" i="2"/>
  <c r="P2777" i="2"/>
  <c r="BI2776" i="2"/>
  <c r="BH2776" i="2"/>
  <c r="BG2776" i="2"/>
  <c r="BE2776" i="2"/>
  <c r="T2776" i="2"/>
  <c r="R2776" i="2"/>
  <c r="P2776" i="2"/>
  <c r="BI2773" i="2"/>
  <c r="BH2773" i="2"/>
  <c r="BG2773" i="2"/>
  <c r="BE2773" i="2"/>
  <c r="T2773" i="2"/>
  <c r="R2773" i="2"/>
  <c r="P2773" i="2"/>
  <c r="BI2694" i="2"/>
  <c r="BH2694" i="2"/>
  <c r="BG2694" i="2"/>
  <c r="BE2694" i="2"/>
  <c r="T2694" i="2"/>
  <c r="R2694" i="2"/>
  <c r="P2694" i="2"/>
  <c r="BI2692" i="2"/>
  <c r="BH2692" i="2"/>
  <c r="BG2692" i="2"/>
  <c r="BE2692" i="2"/>
  <c r="T2692" i="2"/>
  <c r="R2692" i="2"/>
  <c r="P2692" i="2"/>
  <c r="BI2690" i="2"/>
  <c r="BH2690" i="2"/>
  <c r="BG2690" i="2"/>
  <c r="BE2690" i="2"/>
  <c r="T2690" i="2"/>
  <c r="R2690" i="2"/>
  <c r="P2690" i="2"/>
  <c r="BI2688" i="2"/>
  <c r="BH2688" i="2"/>
  <c r="BG2688" i="2"/>
  <c r="BE2688" i="2"/>
  <c r="T2688" i="2"/>
  <c r="R2688" i="2"/>
  <c r="P2688" i="2"/>
  <c r="BI2686" i="2"/>
  <c r="BH2686" i="2"/>
  <c r="BG2686" i="2"/>
  <c r="BE2686" i="2"/>
  <c r="T2686" i="2"/>
  <c r="R2686" i="2"/>
  <c r="P2686" i="2"/>
  <c r="BI2683" i="2"/>
  <c r="BH2683" i="2"/>
  <c r="BG2683" i="2"/>
  <c r="BE2683" i="2"/>
  <c r="T2683" i="2"/>
  <c r="R2683" i="2"/>
  <c r="P2683" i="2"/>
  <c r="BI2597" i="2"/>
  <c r="BH2597" i="2"/>
  <c r="BG2597" i="2"/>
  <c r="BE2597" i="2"/>
  <c r="T2597" i="2"/>
  <c r="R2597" i="2"/>
  <c r="P2597" i="2"/>
  <c r="BI2594" i="2"/>
  <c r="BH2594" i="2"/>
  <c r="BG2594" i="2"/>
  <c r="BE2594" i="2"/>
  <c r="T2594" i="2"/>
  <c r="R2594" i="2"/>
  <c r="P2594" i="2"/>
  <c r="BI2457" i="2"/>
  <c r="BH2457" i="2"/>
  <c r="BG2457" i="2"/>
  <c r="BE2457" i="2"/>
  <c r="T2457" i="2"/>
  <c r="R2457" i="2"/>
  <c r="P2457" i="2"/>
  <c r="BI2455" i="2"/>
  <c r="BH2455" i="2"/>
  <c r="BG2455" i="2"/>
  <c r="BE2455" i="2"/>
  <c r="T2455" i="2"/>
  <c r="R2455" i="2"/>
  <c r="P2455" i="2"/>
  <c r="BI2453" i="2"/>
  <c r="BH2453" i="2"/>
  <c r="BG2453" i="2"/>
  <c r="BE2453" i="2"/>
  <c r="T2453" i="2"/>
  <c r="R2453" i="2"/>
  <c r="P2453" i="2"/>
  <c r="BI2442" i="2"/>
  <c r="BH2442" i="2"/>
  <c r="BG2442" i="2"/>
  <c r="BE2442" i="2"/>
  <c r="T2442" i="2"/>
  <c r="R2442" i="2"/>
  <c r="P2442" i="2"/>
  <c r="BI2440" i="2"/>
  <c r="BH2440" i="2"/>
  <c r="BG2440" i="2"/>
  <c r="BE2440" i="2"/>
  <c r="T2440" i="2"/>
  <c r="R2440" i="2"/>
  <c r="P2440" i="2"/>
  <c r="BI2437" i="2"/>
  <c r="BH2437" i="2"/>
  <c r="BG2437" i="2"/>
  <c r="BE2437" i="2"/>
  <c r="T2437" i="2"/>
  <c r="R2437" i="2"/>
  <c r="P2437" i="2"/>
  <c r="BI2434" i="2"/>
  <c r="BH2434" i="2"/>
  <c r="BG2434" i="2"/>
  <c r="BE2434" i="2"/>
  <c r="T2434" i="2"/>
  <c r="R2434" i="2"/>
  <c r="P2434" i="2"/>
  <c r="BI2367" i="2"/>
  <c r="BH2367" i="2"/>
  <c r="BG2367" i="2"/>
  <c r="BE2367" i="2"/>
  <c r="T2367" i="2"/>
  <c r="R2367" i="2"/>
  <c r="P2367" i="2"/>
  <c r="BI2364" i="2"/>
  <c r="BH2364" i="2"/>
  <c r="BG2364" i="2"/>
  <c r="BE2364" i="2"/>
  <c r="T2364" i="2"/>
  <c r="R2364" i="2"/>
  <c r="P2364" i="2"/>
  <c r="BI2331" i="2"/>
  <c r="BH2331" i="2"/>
  <c r="BG2331" i="2"/>
  <c r="BE2331" i="2"/>
  <c r="T2331" i="2"/>
  <c r="R2331" i="2"/>
  <c r="P2331" i="2"/>
  <c r="BI2329" i="2"/>
  <c r="BH2329" i="2"/>
  <c r="BG2329" i="2"/>
  <c r="BE2329" i="2"/>
  <c r="T2329" i="2"/>
  <c r="R2329" i="2"/>
  <c r="P2329" i="2"/>
  <c r="BI2328" i="2"/>
  <c r="BH2328" i="2"/>
  <c r="BG2328" i="2"/>
  <c r="BE2328" i="2"/>
  <c r="T2328" i="2"/>
  <c r="R2328" i="2"/>
  <c r="P2328" i="2"/>
  <c r="BI2327" i="2"/>
  <c r="BH2327" i="2"/>
  <c r="BG2327" i="2"/>
  <c r="BE2327" i="2"/>
  <c r="T2327" i="2"/>
  <c r="R2327" i="2"/>
  <c r="P2327" i="2"/>
  <c r="BI2319" i="2"/>
  <c r="BH2319" i="2"/>
  <c r="BG2319" i="2"/>
  <c r="BE2319" i="2"/>
  <c r="T2319" i="2"/>
  <c r="R2319" i="2"/>
  <c r="P2319" i="2"/>
  <c r="BI2318" i="2"/>
  <c r="BH2318" i="2"/>
  <c r="BG2318" i="2"/>
  <c r="BE2318" i="2"/>
  <c r="T2318" i="2"/>
  <c r="R2318" i="2"/>
  <c r="P2318" i="2"/>
  <c r="BI2317" i="2"/>
  <c r="BH2317" i="2"/>
  <c r="BG2317" i="2"/>
  <c r="BE2317" i="2"/>
  <c r="T2317" i="2"/>
  <c r="R2317" i="2"/>
  <c r="P2317" i="2"/>
  <c r="BI2316" i="2"/>
  <c r="BH2316" i="2"/>
  <c r="BG2316" i="2"/>
  <c r="BE2316" i="2"/>
  <c r="T2316" i="2"/>
  <c r="R2316" i="2"/>
  <c r="P2316" i="2"/>
  <c r="BI2311" i="2"/>
  <c r="BH2311" i="2"/>
  <c r="BG2311" i="2"/>
  <c r="BE2311" i="2"/>
  <c r="T2311" i="2"/>
  <c r="R2311" i="2"/>
  <c r="P2311" i="2"/>
  <c r="BI2309" i="2"/>
  <c r="BH2309" i="2"/>
  <c r="BG2309" i="2"/>
  <c r="BE2309" i="2"/>
  <c r="T2309" i="2"/>
  <c r="R2309" i="2"/>
  <c r="P2309" i="2"/>
  <c r="BI2307" i="2"/>
  <c r="BH2307" i="2"/>
  <c r="BG2307" i="2"/>
  <c r="BE2307" i="2"/>
  <c r="T2307" i="2"/>
  <c r="R2307" i="2"/>
  <c r="P2307" i="2"/>
  <c r="BI2306" i="2"/>
  <c r="BH2306" i="2"/>
  <c r="BG2306" i="2"/>
  <c r="BE2306" i="2"/>
  <c r="T2306" i="2"/>
  <c r="R2306" i="2"/>
  <c r="P2306" i="2"/>
  <c r="BI2305" i="2"/>
  <c r="BH2305" i="2"/>
  <c r="BG2305" i="2"/>
  <c r="BE2305" i="2"/>
  <c r="T2305" i="2"/>
  <c r="R2305" i="2"/>
  <c r="P2305" i="2"/>
  <c r="BI2304" i="2"/>
  <c r="BH2304" i="2"/>
  <c r="BG2304" i="2"/>
  <c r="BE2304" i="2"/>
  <c r="T2304" i="2"/>
  <c r="R2304" i="2"/>
  <c r="P2304" i="2"/>
  <c r="BI2303" i="2"/>
  <c r="BH2303" i="2"/>
  <c r="BG2303" i="2"/>
  <c r="BE2303" i="2"/>
  <c r="T2303" i="2"/>
  <c r="R2303" i="2"/>
  <c r="P2303" i="2"/>
  <c r="BI2302" i="2"/>
  <c r="BH2302" i="2"/>
  <c r="BG2302" i="2"/>
  <c r="BE2302" i="2"/>
  <c r="T2302" i="2"/>
  <c r="R2302" i="2"/>
  <c r="P2302" i="2"/>
  <c r="BI2301" i="2"/>
  <c r="BH2301" i="2"/>
  <c r="BG2301" i="2"/>
  <c r="BE2301" i="2"/>
  <c r="T2301" i="2"/>
  <c r="R2301" i="2"/>
  <c r="P2301" i="2"/>
  <c r="BI2300" i="2"/>
  <c r="BH2300" i="2"/>
  <c r="BG2300" i="2"/>
  <c r="BE2300" i="2"/>
  <c r="T2300" i="2"/>
  <c r="R2300" i="2"/>
  <c r="P2300" i="2"/>
  <c r="BI2299" i="2"/>
  <c r="BH2299" i="2"/>
  <c r="BG2299" i="2"/>
  <c r="BE2299" i="2"/>
  <c r="T2299" i="2"/>
  <c r="R2299" i="2"/>
  <c r="P2299" i="2"/>
  <c r="BI2296" i="2"/>
  <c r="BH2296" i="2"/>
  <c r="BG2296" i="2"/>
  <c r="BE2296" i="2"/>
  <c r="T2296" i="2"/>
  <c r="R2296" i="2"/>
  <c r="P2296" i="2"/>
  <c r="BI2293" i="2"/>
  <c r="BH2293" i="2"/>
  <c r="BG2293" i="2"/>
  <c r="BE2293" i="2"/>
  <c r="T2293" i="2"/>
  <c r="R2293" i="2"/>
  <c r="P2293" i="2"/>
  <c r="BI2281" i="2"/>
  <c r="BH2281" i="2"/>
  <c r="BG2281" i="2"/>
  <c r="BE2281" i="2"/>
  <c r="T2281" i="2"/>
  <c r="R2281" i="2"/>
  <c r="P2281" i="2"/>
  <c r="BI2277" i="2"/>
  <c r="BH2277" i="2"/>
  <c r="BG2277" i="2"/>
  <c r="BE2277" i="2"/>
  <c r="T2277" i="2"/>
  <c r="R2277" i="2"/>
  <c r="P2277" i="2"/>
  <c r="BI2273" i="2"/>
  <c r="BH2273" i="2"/>
  <c r="BG2273" i="2"/>
  <c r="BE2273" i="2"/>
  <c r="T2273" i="2"/>
  <c r="R2273" i="2"/>
  <c r="P2273" i="2"/>
  <c r="BI2271" i="2"/>
  <c r="BH2271" i="2"/>
  <c r="BG2271" i="2"/>
  <c r="BE2271" i="2"/>
  <c r="T2271" i="2"/>
  <c r="R2271" i="2"/>
  <c r="P2271" i="2"/>
  <c r="BI2269" i="2"/>
  <c r="BH2269" i="2"/>
  <c r="BG2269" i="2"/>
  <c r="BE2269" i="2"/>
  <c r="T2269" i="2"/>
  <c r="R2269" i="2"/>
  <c r="P2269" i="2"/>
  <c r="BI2263" i="2"/>
  <c r="BH2263" i="2"/>
  <c r="BG2263" i="2"/>
  <c r="BE2263" i="2"/>
  <c r="T2263" i="2"/>
  <c r="R2263" i="2"/>
  <c r="P2263" i="2"/>
  <c r="BI2261" i="2"/>
  <c r="BH2261" i="2"/>
  <c r="BG2261" i="2"/>
  <c r="BE2261" i="2"/>
  <c r="T2261" i="2"/>
  <c r="R2261" i="2"/>
  <c r="P2261" i="2"/>
  <c r="BI2260" i="2"/>
  <c r="BH2260" i="2"/>
  <c r="BG2260" i="2"/>
  <c r="BE2260" i="2"/>
  <c r="T2260" i="2"/>
  <c r="R2260" i="2"/>
  <c r="P2260" i="2"/>
  <c r="BI2248" i="2"/>
  <c r="BH2248" i="2"/>
  <c r="BG2248" i="2"/>
  <c r="BE2248" i="2"/>
  <c r="T2248" i="2"/>
  <c r="R2248" i="2"/>
  <c r="P2248" i="2"/>
  <c r="BI2247" i="2"/>
  <c r="BH2247" i="2"/>
  <c r="BG2247" i="2"/>
  <c r="BE2247" i="2"/>
  <c r="T2247" i="2"/>
  <c r="R2247" i="2"/>
  <c r="P2247" i="2"/>
  <c r="BI2246" i="2"/>
  <c r="BH2246" i="2"/>
  <c r="BG2246" i="2"/>
  <c r="BE2246" i="2"/>
  <c r="T2246" i="2"/>
  <c r="R2246" i="2"/>
  <c r="P2246" i="2"/>
  <c r="BI2245" i="2"/>
  <c r="BH2245" i="2"/>
  <c r="BG2245" i="2"/>
  <c r="BE2245" i="2"/>
  <c r="T2245" i="2"/>
  <c r="R2245" i="2"/>
  <c r="P2245" i="2"/>
  <c r="BI2244" i="2"/>
  <c r="BH2244" i="2"/>
  <c r="BG2244" i="2"/>
  <c r="BE2244" i="2"/>
  <c r="T2244" i="2"/>
  <c r="R2244" i="2"/>
  <c r="P2244" i="2"/>
  <c r="BI2243" i="2"/>
  <c r="BH2243" i="2"/>
  <c r="BG2243" i="2"/>
  <c r="BE2243" i="2"/>
  <c r="T2243" i="2"/>
  <c r="R2243" i="2"/>
  <c r="P2243" i="2"/>
  <c r="BI2242" i="2"/>
  <c r="BH2242" i="2"/>
  <c r="BG2242" i="2"/>
  <c r="BE2242" i="2"/>
  <c r="T2242" i="2"/>
  <c r="R2242" i="2"/>
  <c r="P2242" i="2"/>
  <c r="BI2234" i="2"/>
  <c r="BH2234" i="2"/>
  <c r="BG2234" i="2"/>
  <c r="BE2234" i="2"/>
  <c r="T2234" i="2"/>
  <c r="R2234" i="2"/>
  <c r="P2234" i="2"/>
  <c r="BI2232" i="2"/>
  <c r="BH2232" i="2"/>
  <c r="BG2232" i="2"/>
  <c r="BE2232" i="2"/>
  <c r="T2232" i="2"/>
  <c r="R2232" i="2"/>
  <c r="P2232" i="2"/>
  <c r="BI2231" i="2"/>
  <c r="BH2231" i="2"/>
  <c r="BG2231" i="2"/>
  <c r="BE2231" i="2"/>
  <c r="T2231" i="2"/>
  <c r="R2231" i="2"/>
  <c r="P2231" i="2"/>
  <c r="BI2230" i="2"/>
  <c r="BH2230" i="2"/>
  <c r="BG2230" i="2"/>
  <c r="BE2230" i="2"/>
  <c r="T2230" i="2"/>
  <c r="R2230" i="2"/>
  <c r="P2230" i="2"/>
  <c r="BI2229" i="2"/>
  <c r="BH2229" i="2"/>
  <c r="BG2229" i="2"/>
  <c r="BE2229" i="2"/>
  <c r="T2229" i="2"/>
  <c r="R2229" i="2"/>
  <c r="P2229" i="2"/>
  <c r="BI2227" i="2"/>
  <c r="BH2227" i="2"/>
  <c r="BG2227" i="2"/>
  <c r="BE2227" i="2"/>
  <c r="T2227" i="2"/>
  <c r="R2227" i="2"/>
  <c r="P2227" i="2"/>
  <c r="BI2226" i="2"/>
  <c r="BH2226" i="2"/>
  <c r="BG2226" i="2"/>
  <c r="BE2226" i="2"/>
  <c r="T2226" i="2"/>
  <c r="R2226" i="2"/>
  <c r="P2226" i="2"/>
  <c r="BI2218" i="2"/>
  <c r="BH2218" i="2"/>
  <c r="BG2218" i="2"/>
  <c r="BE2218" i="2"/>
  <c r="T2218" i="2"/>
  <c r="R2218" i="2"/>
  <c r="P2218" i="2"/>
  <c r="BI2217" i="2"/>
  <c r="BH2217" i="2"/>
  <c r="BG2217" i="2"/>
  <c r="BE2217" i="2"/>
  <c r="T2217" i="2"/>
  <c r="R2217" i="2"/>
  <c r="P2217" i="2"/>
  <c r="BI2214" i="2"/>
  <c r="BH2214" i="2"/>
  <c r="BG2214" i="2"/>
  <c r="BE2214" i="2"/>
  <c r="T2214" i="2"/>
  <c r="R2214" i="2"/>
  <c r="P2214" i="2"/>
  <c r="BI2213" i="2"/>
  <c r="BH2213" i="2"/>
  <c r="BG2213" i="2"/>
  <c r="BE2213" i="2"/>
  <c r="T2213" i="2"/>
  <c r="R2213" i="2"/>
  <c r="P2213" i="2"/>
  <c r="BI2211" i="2"/>
  <c r="BH2211" i="2"/>
  <c r="BG2211" i="2"/>
  <c r="BE2211" i="2"/>
  <c r="T2211" i="2"/>
  <c r="R2211" i="2"/>
  <c r="P2211" i="2"/>
  <c r="BI2204" i="2"/>
  <c r="BH2204" i="2"/>
  <c r="BG2204" i="2"/>
  <c r="BE2204" i="2"/>
  <c r="T2204" i="2"/>
  <c r="R2204" i="2"/>
  <c r="P2204" i="2"/>
  <c r="BI2199" i="2"/>
  <c r="BH2199" i="2"/>
  <c r="BG2199" i="2"/>
  <c r="BE2199" i="2"/>
  <c r="T2199" i="2"/>
  <c r="R2199" i="2"/>
  <c r="P2199" i="2"/>
  <c r="BI2198" i="2"/>
  <c r="BH2198" i="2"/>
  <c r="BG2198" i="2"/>
  <c r="BE2198" i="2"/>
  <c r="T2198" i="2"/>
  <c r="R2198" i="2"/>
  <c r="P2198" i="2"/>
  <c r="BI2193" i="2"/>
  <c r="BH2193" i="2"/>
  <c r="BG2193" i="2"/>
  <c r="BE2193" i="2"/>
  <c r="T2193" i="2"/>
  <c r="R2193" i="2"/>
  <c r="P2193" i="2"/>
  <c r="BI2192" i="2"/>
  <c r="BH2192" i="2"/>
  <c r="BG2192" i="2"/>
  <c r="BE2192" i="2"/>
  <c r="T2192" i="2"/>
  <c r="R2192" i="2"/>
  <c r="P2192" i="2"/>
  <c r="BI2190" i="2"/>
  <c r="BH2190" i="2"/>
  <c r="BG2190" i="2"/>
  <c r="BE2190" i="2"/>
  <c r="T2190" i="2"/>
  <c r="R2190" i="2"/>
  <c r="P2190" i="2"/>
  <c r="BI2188" i="2"/>
  <c r="BH2188" i="2"/>
  <c r="BG2188" i="2"/>
  <c r="BE2188" i="2"/>
  <c r="T2188" i="2"/>
  <c r="R2188" i="2"/>
  <c r="P2188" i="2"/>
  <c r="BI2186" i="2"/>
  <c r="BH2186" i="2"/>
  <c r="BG2186" i="2"/>
  <c r="BE2186" i="2"/>
  <c r="T2186" i="2"/>
  <c r="R2186" i="2"/>
  <c r="P2186" i="2"/>
  <c r="BI2184" i="2"/>
  <c r="BH2184" i="2"/>
  <c r="BG2184" i="2"/>
  <c r="BE2184" i="2"/>
  <c r="T2184" i="2"/>
  <c r="R2184" i="2"/>
  <c r="P2184" i="2"/>
  <c r="BI2177" i="2"/>
  <c r="BH2177" i="2"/>
  <c r="BG2177" i="2"/>
  <c r="BE2177" i="2"/>
  <c r="T2177" i="2"/>
  <c r="R2177" i="2"/>
  <c r="P2177" i="2"/>
  <c r="BI2176" i="2"/>
  <c r="BH2176" i="2"/>
  <c r="BG2176" i="2"/>
  <c r="BE2176" i="2"/>
  <c r="T2176" i="2"/>
  <c r="R2176" i="2"/>
  <c r="P2176" i="2"/>
  <c r="BI2175" i="2"/>
  <c r="BH2175" i="2"/>
  <c r="BG2175" i="2"/>
  <c r="BE2175" i="2"/>
  <c r="T2175" i="2"/>
  <c r="R2175" i="2"/>
  <c r="P2175" i="2"/>
  <c r="BI2174" i="2"/>
  <c r="BH2174" i="2"/>
  <c r="BG2174" i="2"/>
  <c r="BE2174" i="2"/>
  <c r="T2174" i="2"/>
  <c r="R2174" i="2"/>
  <c r="P2174" i="2"/>
  <c r="BI2169" i="2"/>
  <c r="BH2169" i="2"/>
  <c r="BG2169" i="2"/>
  <c r="BE2169" i="2"/>
  <c r="T2169" i="2"/>
  <c r="R2169" i="2"/>
  <c r="P2169" i="2"/>
  <c r="BI2168" i="2"/>
  <c r="BH2168" i="2"/>
  <c r="BG2168" i="2"/>
  <c r="BE2168" i="2"/>
  <c r="T2168" i="2"/>
  <c r="R2168" i="2"/>
  <c r="P2168" i="2"/>
  <c r="BI2167" i="2"/>
  <c r="BH2167" i="2"/>
  <c r="BG2167" i="2"/>
  <c r="BE2167" i="2"/>
  <c r="T2167" i="2"/>
  <c r="R2167" i="2"/>
  <c r="P2167" i="2"/>
  <c r="BI2166" i="2"/>
  <c r="BH2166" i="2"/>
  <c r="BG2166" i="2"/>
  <c r="BE2166" i="2"/>
  <c r="T2166" i="2"/>
  <c r="R2166" i="2"/>
  <c r="P2166" i="2"/>
  <c r="BI2165" i="2"/>
  <c r="BH2165" i="2"/>
  <c r="BG2165" i="2"/>
  <c r="BE2165" i="2"/>
  <c r="T2165" i="2"/>
  <c r="R2165" i="2"/>
  <c r="P2165" i="2"/>
  <c r="BI2164" i="2"/>
  <c r="BH2164" i="2"/>
  <c r="BG2164" i="2"/>
  <c r="BE2164" i="2"/>
  <c r="T2164" i="2"/>
  <c r="R2164" i="2"/>
  <c r="P2164" i="2"/>
  <c r="BI2163" i="2"/>
  <c r="BH2163" i="2"/>
  <c r="BG2163" i="2"/>
  <c r="BE2163" i="2"/>
  <c r="T2163" i="2"/>
  <c r="R2163" i="2"/>
  <c r="P2163" i="2"/>
  <c r="BI2162" i="2"/>
  <c r="BH2162" i="2"/>
  <c r="BG2162" i="2"/>
  <c r="BE2162" i="2"/>
  <c r="T2162" i="2"/>
  <c r="R2162" i="2"/>
  <c r="P2162" i="2"/>
  <c r="BI2161" i="2"/>
  <c r="BH2161" i="2"/>
  <c r="BG2161" i="2"/>
  <c r="BE2161" i="2"/>
  <c r="T2161" i="2"/>
  <c r="R2161" i="2"/>
  <c r="P2161" i="2"/>
  <c r="BI2160" i="2"/>
  <c r="BH2160" i="2"/>
  <c r="BG2160" i="2"/>
  <c r="BE2160" i="2"/>
  <c r="T2160" i="2"/>
  <c r="R2160" i="2"/>
  <c r="P2160" i="2"/>
  <c r="BI2151" i="2"/>
  <c r="BH2151" i="2"/>
  <c r="BG2151" i="2"/>
  <c r="BE2151" i="2"/>
  <c r="T2151" i="2"/>
  <c r="R2151" i="2"/>
  <c r="P2151" i="2"/>
  <c r="BI2150" i="2"/>
  <c r="BH2150" i="2"/>
  <c r="BG2150" i="2"/>
  <c r="BE2150" i="2"/>
  <c r="T2150" i="2"/>
  <c r="R2150" i="2"/>
  <c r="P2150" i="2"/>
  <c r="BI2149" i="2"/>
  <c r="BH2149" i="2"/>
  <c r="BG2149" i="2"/>
  <c r="BE2149" i="2"/>
  <c r="T2149" i="2"/>
  <c r="R2149" i="2"/>
  <c r="P2149" i="2"/>
  <c r="BI2145" i="2"/>
  <c r="BH2145" i="2"/>
  <c r="BG2145" i="2"/>
  <c r="BE2145" i="2"/>
  <c r="T2145" i="2"/>
  <c r="R2145" i="2"/>
  <c r="P2145" i="2"/>
  <c r="BI2143" i="2"/>
  <c r="BH2143" i="2"/>
  <c r="BG2143" i="2"/>
  <c r="BE2143" i="2"/>
  <c r="T2143" i="2"/>
  <c r="R2143" i="2"/>
  <c r="P2143" i="2"/>
  <c r="BI2141" i="2"/>
  <c r="BH2141" i="2"/>
  <c r="BG2141" i="2"/>
  <c r="BE2141" i="2"/>
  <c r="T2141" i="2"/>
  <c r="R2141" i="2"/>
  <c r="P2141" i="2"/>
  <c r="BI2140" i="2"/>
  <c r="BH2140" i="2"/>
  <c r="BG2140" i="2"/>
  <c r="BE2140" i="2"/>
  <c r="T2140" i="2"/>
  <c r="R2140" i="2"/>
  <c r="P2140" i="2"/>
  <c r="BI2137" i="2"/>
  <c r="BH2137" i="2"/>
  <c r="BG2137" i="2"/>
  <c r="BE2137" i="2"/>
  <c r="T2137" i="2"/>
  <c r="R2137" i="2"/>
  <c r="P2137" i="2"/>
  <c r="BI2134" i="2"/>
  <c r="BH2134" i="2"/>
  <c r="BG2134" i="2"/>
  <c r="BE2134" i="2"/>
  <c r="T2134" i="2"/>
  <c r="R2134" i="2"/>
  <c r="P2134" i="2"/>
  <c r="BI2131" i="2"/>
  <c r="BH2131" i="2"/>
  <c r="BG2131" i="2"/>
  <c r="BE2131" i="2"/>
  <c r="T2131" i="2"/>
  <c r="R2131" i="2"/>
  <c r="P2131" i="2"/>
  <c r="BI2129" i="2"/>
  <c r="BH2129" i="2"/>
  <c r="BG2129" i="2"/>
  <c r="BE2129" i="2"/>
  <c r="T2129" i="2"/>
  <c r="R2129" i="2"/>
  <c r="P2129" i="2"/>
  <c r="BI2127" i="2"/>
  <c r="BH2127" i="2"/>
  <c r="BG2127" i="2"/>
  <c r="BE2127" i="2"/>
  <c r="T2127" i="2"/>
  <c r="R2127" i="2"/>
  <c r="P2127" i="2"/>
  <c r="BI2125" i="2"/>
  <c r="BH2125" i="2"/>
  <c r="BG2125" i="2"/>
  <c r="BE2125" i="2"/>
  <c r="T2125" i="2"/>
  <c r="R2125" i="2"/>
  <c r="P2125" i="2"/>
  <c r="BI2123" i="2"/>
  <c r="BH2123" i="2"/>
  <c r="BG2123" i="2"/>
  <c r="BE2123" i="2"/>
  <c r="T2123" i="2"/>
  <c r="R2123" i="2"/>
  <c r="P2123" i="2"/>
  <c r="BI2119" i="2"/>
  <c r="BH2119" i="2"/>
  <c r="BG2119" i="2"/>
  <c r="BE2119" i="2"/>
  <c r="T2119" i="2"/>
  <c r="R2119" i="2"/>
  <c r="P2119" i="2"/>
  <c r="BI2115" i="2"/>
  <c r="BH2115" i="2"/>
  <c r="BG2115" i="2"/>
  <c r="BE2115" i="2"/>
  <c r="T2115" i="2"/>
  <c r="R2115" i="2"/>
  <c r="P2115" i="2"/>
  <c r="BI2113" i="2"/>
  <c r="BH2113" i="2"/>
  <c r="BG2113" i="2"/>
  <c r="BE2113" i="2"/>
  <c r="T2113" i="2"/>
  <c r="R2113" i="2"/>
  <c r="P2113" i="2"/>
  <c r="BI2110" i="2"/>
  <c r="BH2110" i="2"/>
  <c r="BG2110" i="2"/>
  <c r="BE2110" i="2"/>
  <c r="T2110" i="2"/>
  <c r="R2110" i="2"/>
  <c r="P2110" i="2"/>
  <c r="BI2108" i="2"/>
  <c r="BH2108" i="2"/>
  <c r="BG2108" i="2"/>
  <c r="BE2108" i="2"/>
  <c r="T2108" i="2"/>
  <c r="R2108" i="2"/>
  <c r="P2108" i="2"/>
  <c r="BI2105" i="2"/>
  <c r="BH2105" i="2"/>
  <c r="BG2105" i="2"/>
  <c r="BE2105" i="2"/>
  <c r="T2105" i="2"/>
  <c r="R2105" i="2"/>
  <c r="P2105" i="2"/>
  <c r="BI2102" i="2"/>
  <c r="BH2102" i="2"/>
  <c r="BG2102" i="2"/>
  <c r="BE2102" i="2"/>
  <c r="T2102" i="2"/>
  <c r="R2102" i="2"/>
  <c r="P2102" i="2"/>
  <c r="BI2099" i="2"/>
  <c r="BH2099" i="2"/>
  <c r="BG2099" i="2"/>
  <c r="BE2099" i="2"/>
  <c r="T2099" i="2"/>
  <c r="R2099" i="2"/>
  <c r="P2099" i="2"/>
  <c r="BI2096" i="2"/>
  <c r="BH2096" i="2"/>
  <c r="BG2096" i="2"/>
  <c r="BE2096" i="2"/>
  <c r="T2096" i="2"/>
  <c r="R2096" i="2"/>
  <c r="P2096" i="2"/>
  <c r="BI2094" i="2"/>
  <c r="BH2094" i="2"/>
  <c r="BG2094" i="2"/>
  <c r="BE2094" i="2"/>
  <c r="T2094" i="2"/>
  <c r="R2094" i="2"/>
  <c r="P2094" i="2"/>
  <c r="BI2090" i="2"/>
  <c r="BH2090" i="2"/>
  <c r="BG2090" i="2"/>
  <c r="BE2090" i="2"/>
  <c r="T2090" i="2"/>
  <c r="R2090" i="2"/>
  <c r="P2090" i="2"/>
  <c r="BI2088" i="2"/>
  <c r="BH2088" i="2"/>
  <c r="BG2088" i="2"/>
  <c r="BE2088" i="2"/>
  <c r="T2088" i="2"/>
  <c r="R2088" i="2"/>
  <c r="P2088" i="2"/>
  <c r="BI2083" i="2"/>
  <c r="BH2083" i="2"/>
  <c r="BG2083" i="2"/>
  <c r="BE2083" i="2"/>
  <c r="T2083" i="2"/>
  <c r="R2083" i="2"/>
  <c r="P2083" i="2"/>
  <c r="BI2072" i="2"/>
  <c r="BH2072" i="2"/>
  <c r="BG2072" i="2"/>
  <c r="BE2072" i="2"/>
  <c r="T2072" i="2"/>
  <c r="R2072" i="2"/>
  <c r="P2072" i="2"/>
  <c r="BI1997" i="2"/>
  <c r="BH1997" i="2"/>
  <c r="BG1997" i="2"/>
  <c r="BE1997" i="2"/>
  <c r="T1997" i="2"/>
  <c r="R1997" i="2"/>
  <c r="P1997" i="2"/>
  <c r="BI1995" i="2"/>
  <c r="BH1995" i="2"/>
  <c r="BG1995" i="2"/>
  <c r="BE1995" i="2"/>
  <c r="T1995" i="2"/>
  <c r="R1995" i="2"/>
  <c r="P1995" i="2"/>
  <c r="BI1993" i="2"/>
  <c r="BH1993" i="2"/>
  <c r="BG1993" i="2"/>
  <c r="BE1993" i="2"/>
  <c r="T1993" i="2"/>
  <c r="R1993" i="2"/>
  <c r="P1993" i="2"/>
  <c r="BI1989" i="2"/>
  <c r="BH1989" i="2"/>
  <c r="BG1989" i="2"/>
  <c r="BE1989" i="2"/>
  <c r="T1989" i="2"/>
  <c r="R1989" i="2"/>
  <c r="P1989" i="2"/>
  <c r="BI1985" i="2"/>
  <c r="BH1985" i="2"/>
  <c r="BG1985" i="2"/>
  <c r="BE1985" i="2"/>
  <c r="T1985" i="2"/>
  <c r="R1985" i="2"/>
  <c r="P1985" i="2"/>
  <c r="BI1982" i="2"/>
  <c r="BH1982" i="2"/>
  <c r="BG1982" i="2"/>
  <c r="BE1982" i="2"/>
  <c r="T1982" i="2"/>
  <c r="R1982" i="2"/>
  <c r="P1982" i="2"/>
  <c r="BI1977" i="2"/>
  <c r="BH1977" i="2"/>
  <c r="BG1977" i="2"/>
  <c r="BE1977" i="2"/>
  <c r="T1977" i="2"/>
  <c r="R1977" i="2"/>
  <c r="P1977" i="2"/>
  <c r="BI1974" i="2"/>
  <c r="BH1974" i="2"/>
  <c r="BG1974" i="2"/>
  <c r="BE1974" i="2"/>
  <c r="T1974" i="2"/>
  <c r="R1974" i="2"/>
  <c r="P1974" i="2"/>
  <c r="BI1971" i="2"/>
  <c r="BH1971" i="2"/>
  <c r="BG1971" i="2"/>
  <c r="BE1971" i="2"/>
  <c r="T1971" i="2"/>
  <c r="R1971" i="2"/>
  <c r="P1971" i="2"/>
  <c r="BI1966" i="2"/>
  <c r="BH1966" i="2"/>
  <c r="BG1966" i="2"/>
  <c r="BE1966" i="2"/>
  <c r="T1966" i="2"/>
  <c r="R1966" i="2"/>
  <c r="P1966" i="2"/>
  <c r="BI1961" i="2"/>
  <c r="BH1961" i="2"/>
  <c r="BG1961" i="2"/>
  <c r="BE1961" i="2"/>
  <c r="T1961" i="2"/>
  <c r="R1961" i="2"/>
  <c r="P1961" i="2"/>
  <c r="BI1959" i="2"/>
  <c r="BH1959" i="2"/>
  <c r="BG1959" i="2"/>
  <c r="BE1959" i="2"/>
  <c r="T1959" i="2"/>
  <c r="R1959" i="2"/>
  <c r="P1959" i="2"/>
  <c r="BI1954" i="2"/>
  <c r="BH1954" i="2"/>
  <c r="BG1954" i="2"/>
  <c r="BE1954" i="2"/>
  <c r="T1954" i="2"/>
  <c r="R1954" i="2"/>
  <c r="P1954" i="2"/>
  <c r="BI1952" i="2"/>
  <c r="BH1952" i="2"/>
  <c r="BG1952" i="2"/>
  <c r="BE1952" i="2"/>
  <c r="T1952" i="2"/>
  <c r="R1952" i="2"/>
  <c r="P1952" i="2"/>
  <c r="BI1947" i="2"/>
  <c r="BH1947" i="2"/>
  <c r="BG1947" i="2"/>
  <c r="BE1947" i="2"/>
  <c r="T1947" i="2"/>
  <c r="R1947" i="2"/>
  <c r="P1947" i="2"/>
  <c r="BI1943" i="2"/>
  <c r="BH1943" i="2"/>
  <c r="BG1943" i="2"/>
  <c r="BE1943" i="2"/>
  <c r="T1943" i="2"/>
  <c r="R1943" i="2"/>
  <c r="P1943" i="2"/>
  <c r="BI1938" i="2"/>
  <c r="BH1938" i="2"/>
  <c r="BG1938" i="2"/>
  <c r="BE1938" i="2"/>
  <c r="T1938" i="2"/>
  <c r="R1938" i="2"/>
  <c r="P1938" i="2"/>
  <c r="BI1933" i="2"/>
  <c r="BH1933" i="2"/>
  <c r="BG1933" i="2"/>
  <c r="BE1933" i="2"/>
  <c r="T1933" i="2"/>
  <c r="R1933" i="2"/>
  <c r="P1933" i="2"/>
  <c r="BI1931" i="2"/>
  <c r="BH1931" i="2"/>
  <c r="BG1931" i="2"/>
  <c r="BE1931" i="2"/>
  <c r="T1931" i="2"/>
  <c r="R1931" i="2"/>
  <c r="P1931" i="2"/>
  <c r="BI1929" i="2"/>
  <c r="BH1929" i="2"/>
  <c r="BG1929" i="2"/>
  <c r="BE1929" i="2"/>
  <c r="T1929" i="2"/>
  <c r="R1929" i="2"/>
  <c r="P1929" i="2"/>
  <c r="BI1928" i="2"/>
  <c r="BH1928" i="2"/>
  <c r="BG1928" i="2"/>
  <c r="BE1928" i="2"/>
  <c r="T1928" i="2"/>
  <c r="R1928" i="2"/>
  <c r="P1928" i="2"/>
  <c r="BI1925" i="2"/>
  <c r="BH1925" i="2"/>
  <c r="BG1925" i="2"/>
  <c r="BE1925" i="2"/>
  <c r="T1925" i="2"/>
  <c r="R1925" i="2"/>
  <c r="P1925" i="2"/>
  <c r="BI1923" i="2"/>
  <c r="BH1923" i="2"/>
  <c r="BG1923" i="2"/>
  <c r="BE1923" i="2"/>
  <c r="T1923" i="2"/>
  <c r="R1923" i="2"/>
  <c r="P1923" i="2"/>
  <c r="BI1922" i="2"/>
  <c r="BH1922" i="2"/>
  <c r="BG1922" i="2"/>
  <c r="BE1922" i="2"/>
  <c r="T1922" i="2"/>
  <c r="R1922" i="2"/>
  <c r="P1922" i="2"/>
  <c r="BI1921" i="2"/>
  <c r="BH1921" i="2"/>
  <c r="BG1921" i="2"/>
  <c r="BE1921" i="2"/>
  <c r="T1921" i="2"/>
  <c r="R1921" i="2"/>
  <c r="P1921" i="2"/>
  <c r="BI1917" i="2"/>
  <c r="BH1917" i="2"/>
  <c r="BG1917" i="2"/>
  <c r="BE1917" i="2"/>
  <c r="T1917" i="2"/>
  <c r="R1917" i="2"/>
  <c r="P1917" i="2"/>
  <c r="BI1916" i="2"/>
  <c r="BH1916" i="2"/>
  <c r="BG1916" i="2"/>
  <c r="BE1916" i="2"/>
  <c r="T1916" i="2"/>
  <c r="R1916" i="2"/>
  <c r="P1916" i="2"/>
  <c r="BI1913" i="2"/>
  <c r="BH1913" i="2"/>
  <c r="BG1913" i="2"/>
  <c r="BE1913" i="2"/>
  <c r="T1913" i="2"/>
  <c r="R1913" i="2"/>
  <c r="P1913" i="2"/>
  <c r="BI1912" i="2"/>
  <c r="BH1912" i="2"/>
  <c r="BG1912" i="2"/>
  <c r="BE1912" i="2"/>
  <c r="T1912" i="2"/>
  <c r="R1912" i="2"/>
  <c r="P1912" i="2"/>
  <c r="BI1911" i="2"/>
  <c r="BH1911" i="2"/>
  <c r="BG1911" i="2"/>
  <c r="BE1911" i="2"/>
  <c r="T1911" i="2"/>
  <c r="R1911" i="2"/>
  <c r="P1911" i="2"/>
  <c r="BI1910" i="2"/>
  <c r="BH1910" i="2"/>
  <c r="BG1910" i="2"/>
  <c r="BE1910" i="2"/>
  <c r="T1910" i="2"/>
  <c r="R1910" i="2"/>
  <c r="P1910" i="2"/>
  <c r="BI1905" i="2"/>
  <c r="BH1905" i="2"/>
  <c r="BG1905" i="2"/>
  <c r="BE1905" i="2"/>
  <c r="T1905" i="2"/>
  <c r="R1905" i="2"/>
  <c r="P1905" i="2"/>
  <c r="BI1904" i="2"/>
  <c r="BH1904" i="2"/>
  <c r="BG1904" i="2"/>
  <c r="BE1904" i="2"/>
  <c r="T1904" i="2"/>
  <c r="R1904" i="2"/>
  <c r="P1904" i="2"/>
  <c r="BI1901" i="2"/>
  <c r="BH1901" i="2"/>
  <c r="BG1901" i="2"/>
  <c r="BE1901" i="2"/>
  <c r="T1901" i="2"/>
  <c r="R1901" i="2"/>
  <c r="P1901" i="2"/>
  <c r="BI1899" i="2"/>
  <c r="BH1899" i="2"/>
  <c r="BG1899" i="2"/>
  <c r="BE1899" i="2"/>
  <c r="T1899" i="2"/>
  <c r="R1899" i="2"/>
  <c r="P1899" i="2"/>
  <c r="BI1898" i="2"/>
  <c r="BH1898" i="2"/>
  <c r="BG1898" i="2"/>
  <c r="BE1898" i="2"/>
  <c r="T1898" i="2"/>
  <c r="R1898" i="2"/>
  <c r="P1898" i="2"/>
  <c r="BI1897" i="2"/>
  <c r="BH1897" i="2"/>
  <c r="BG1897" i="2"/>
  <c r="BE1897" i="2"/>
  <c r="T1897" i="2"/>
  <c r="R1897" i="2"/>
  <c r="P1897" i="2"/>
  <c r="BI1895" i="2"/>
  <c r="BH1895" i="2"/>
  <c r="BG1895" i="2"/>
  <c r="BE1895" i="2"/>
  <c r="T1895" i="2"/>
  <c r="R1895" i="2"/>
  <c r="P1895" i="2"/>
  <c r="BI1887" i="2"/>
  <c r="BH1887" i="2"/>
  <c r="BG1887" i="2"/>
  <c r="BE1887" i="2"/>
  <c r="T1887" i="2"/>
  <c r="R1887" i="2"/>
  <c r="P1887" i="2"/>
  <c r="BI1884" i="2"/>
  <c r="BH1884" i="2"/>
  <c r="BG1884" i="2"/>
  <c r="BE1884" i="2"/>
  <c r="T1884" i="2"/>
  <c r="R1884" i="2"/>
  <c r="P1884" i="2"/>
  <c r="BI1868" i="2"/>
  <c r="BH1868" i="2"/>
  <c r="BG1868" i="2"/>
  <c r="BE1868" i="2"/>
  <c r="T1868" i="2"/>
  <c r="R1868" i="2"/>
  <c r="P1868" i="2"/>
  <c r="BI1865" i="2"/>
  <c r="BH1865" i="2"/>
  <c r="BG1865" i="2"/>
  <c r="BE1865" i="2"/>
  <c r="T1865" i="2"/>
  <c r="R1865" i="2"/>
  <c r="P1865" i="2"/>
  <c r="BI1862" i="2"/>
  <c r="BH1862" i="2"/>
  <c r="BG1862" i="2"/>
  <c r="BE1862" i="2"/>
  <c r="T1862" i="2"/>
  <c r="R1862" i="2"/>
  <c r="P1862" i="2"/>
  <c r="BI1860" i="2"/>
  <c r="BH1860" i="2"/>
  <c r="BG1860" i="2"/>
  <c r="BE1860" i="2"/>
  <c r="T1860" i="2"/>
  <c r="R1860" i="2"/>
  <c r="P1860" i="2"/>
  <c r="BI1857" i="2"/>
  <c r="BH1857" i="2"/>
  <c r="BG1857" i="2"/>
  <c r="BE1857" i="2"/>
  <c r="T1857" i="2"/>
  <c r="R1857" i="2"/>
  <c r="P1857" i="2"/>
  <c r="BI1855" i="2"/>
  <c r="BH1855" i="2"/>
  <c r="BG1855" i="2"/>
  <c r="BE1855" i="2"/>
  <c r="T1855" i="2"/>
  <c r="R1855" i="2"/>
  <c r="P1855" i="2"/>
  <c r="BI1852" i="2"/>
  <c r="BH1852" i="2"/>
  <c r="BG1852" i="2"/>
  <c r="BE1852" i="2"/>
  <c r="T1852" i="2"/>
  <c r="R1852" i="2"/>
  <c r="P1852" i="2"/>
  <c r="BI1849" i="2"/>
  <c r="BH1849" i="2"/>
  <c r="BG1849" i="2"/>
  <c r="BE1849" i="2"/>
  <c r="T1849" i="2"/>
  <c r="R1849" i="2"/>
  <c r="P1849" i="2"/>
  <c r="BI1843" i="2"/>
  <c r="BH1843" i="2"/>
  <c r="BG1843" i="2"/>
  <c r="BE1843" i="2"/>
  <c r="T1843" i="2"/>
  <c r="R1843" i="2"/>
  <c r="P1843" i="2"/>
  <c r="BI1841" i="2"/>
  <c r="BH1841" i="2"/>
  <c r="BG1841" i="2"/>
  <c r="BE1841" i="2"/>
  <c r="T1841" i="2"/>
  <c r="R1841" i="2"/>
  <c r="P1841" i="2"/>
  <c r="BI1838" i="2"/>
  <c r="BH1838" i="2"/>
  <c r="BG1838" i="2"/>
  <c r="BE1838" i="2"/>
  <c r="T1838" i="2"/>
  <c r="R1838" i="2"/>
  <c r="P1838" i="2"/>
  <c r="BI1836" i="2"/>
  <c r="BH1836" i="2"/>
  <c r="BG1836" i="2"/>
  <c r="BE1836" i="2"/>
  <c r="T1836" i="2"/>
  <c r="R1836" i="2"/>
  <c r="P1836" i="2"/>
  <c r="BI1832" i="2"/>
  <c r="BH1832" i="2"/>
  <c r="BG1832" i="2"/>
  <c r="BE1832" i="2"/>
  <c r="T1832" i="2"/>
  <c r="R1832" i="2"/>
  <c r="P1832" i="2"/>
  <c r="BI1830" i="2"/>
  <c r="BH1830" i="2"/>
  <c r="BG1830" i="2"/>
  <c r="BE1830" i="2"/>
  <c r="T1830" i="2"/>
  <c r="R1830" i="2"/>
  <c r="P1830" i="2"/>
  <c r="BI1824" i="2"/>
  <c r="BH1824" i="2"/>
  <c r="BG1824" i="2"/>
  <c r="BE1824" i="2"/>
  <c r="T1824" i="2"/>
  <c r="R1824" i="2"/>
  <c r="P1824" i="2"/>
  <c r="BI1822" i="2"/>
  <c r="BH1822" i="2"/>
  <c r="BG1822" i="2"/>
  <c r="BE1822" i="2"/>
  <c r="T1822" i="2"/>
  <c r="R1822" i="2"/>
  <c r="P1822" i="2"/>
  <c r="BI1818" i="2"/>
  <c r="BH1818" i="2"/>
  <c r="BG1818" i="2"/>
  <c r="BE1818" i="2"/>
  <c r="T1818" i="2"/>
  <c r="R1818" i="2"/>
  <c r="P1818" i="2"/>
  <c r="BI1816" i="2"/>
  <c r="BH1816" i="2"/>
  <c r="BG1816" i="2"/>
  <c r="BE1816" i="2"/>
  <c r="T1816" i="2"/>
  <c r="R1816" i="2"/>
  <c r="P1816" i="2"/>
  <c r="BI1814" i="2"/>
  <c r="BH1814" i="2"/>
  <c r="BG1814" i="2"/>
  <c r="BE1814" i="2"/>
  <c r="T1814" i="2"/>
  <c r="R1814" i="2"/>
  <c r="P1814" i="2"/>
  <c r="BI1810" i="2"/>
  <c r="BH1810" i="2"/>
  <c r="BG1810" i="2"/>
  <c r="BE1810" i="2"/>
  <c r="T1810" i="2"/>
  <c r="R1810" i="2"/>
  <c r="P1810" i="2"/>
  <c r="BI1807" i="2"/>
  <c r="BH1807" i="2"/>
  <c r="BG1807" i="2"/>
  <c r="BE1807" i="2"/>
  <c r="T1807" i="2"/>
  <c r="R1807" i="2"/>
  <c r="P1807" i="2"/>
  <c r="BI1799" i="2"/>
  <c r="BH1799" i="2"/>
  <c r="BG1799" i="2"/>
  <c r="BE1799" i="2"/>
  <c r="T1799" i="2"/>
  <c r="R1799" i="2"/>
  <c r="P1799" i="2"/>
  <c r="BI1796" i="2"/>
  <c r="BH1796" i="2"/>
  <c r="BG1796" i="2"/>
  <c r="BE1796" i="2"/>
  <c r="T1796" i="2"/>
  <c r="R1796" i="2"/>
  <c r="P1796" i="2"/>
  <c r="BI1794" i="2"/>
  <c r="BH1794" i="2"/>
  <c r="BG1794" i="2"/>
  <c r="BE1794" i="2"/>
  <c r="T1794" i="2"/>
  <c r="R1794" i="2"/>
  <c r="P1794" i="2"/>
  <c r="BI1792" i="2"/>
  <c r="BH1792" i="2"/>
  <c r="BG1792" i="2"/>
  <c r="BE1792" i="2"/>
  <c r="T1792" i="2"/>
  <c r="R1792" i="2"/>
  <c r="P1792" i="2"/>
  <c r="BI1789" i="2"/>
  <c r="BH1789" i="2"/>
  <c r="BG1789" i="2"/>
  <c r="BE1789" i="2"/>
  <c r="T1789" i="2"/>
  <c r="R1789" i="2"/>
  <c r="P1789" i="2"/>
  <c r="BI1786" i="2"/>
  <c r="BH1786" i="2"/>
  <c r="BG1786" i="2"/>
  <c r="BE1786" i="2"/>
  <c r="T1786" i="2"/>
  <c r="T1785" i="2" s="1"/>
  <c r="R1786" i="2"/>
  <c r="R1785" i="2"/>
  <c r="P1786" i="2"/>
  <c r="P1785" i="2" s="1"/>
  <c r="BI1783" i="2"/>
  <c r="BH1783" i="2"/>
  <c r="BG1783" i="2"/>
  <c r="BE1783" i="2"/>
  <c r="T1783" i="2"/>
  <c r="R1783" i="2"/>
  <c r="P1783" i="2"/>
  <c r="BI1780" i="2"/>
  <c r="BH1780" i="2"/>
  <c r="BG1780" i="2"/>
  <c r="BE1780" i="2"/>
  <c r="T1780" i="2"/>
  <c r="R1780" i="2"/>
  <c r="P1780" i="2"/>
  <c r="BI1771" i="2"/>
  <c r="BH1771" i="2"/>
  <c r="BG1771" i="2"/>
  <c r="BE1771" i="2"/>
  <c r="T1771" i="2"/>
  <c r="R1771" i="2"/>
  <c r="P1771" i="2"/>
  <c r="BI1768" i="2"/>
  <c r="BH1768" i="2"/>
  <c r="BG1768" i="2"/>
  <c r="BE1768" i="2"/>
  <c r="T1768" i="2"/>
  <c r="R1768" i="2"/>
  <c r="P1768" i="2"/>
  <c r="BI1765" i="2"/>
  <c r="BH1765" i="2"/>
  <c r="BG1765" i="2"/>
  <c r="BE1765" i="2"/>
  <c r="T1765" i="2"/>
  <c r="R1765" i="2"/>
  <c r="P1765" i="2"/>
  <c r="BI1763" i="2"/>
  <c r="BH1763" i="2"/>
  <c r="BG1763" i="2"/>
  <c r="BE1763" i="2"/>
  <c r="T1763" i="2"/>
  <c r="R1763" i="2"/>
  <c r="P1763" i="2"/>
  <c r="BI1734" i="2"/>
  <c r="BH1734" i="2"/>
  <c r="BG1734" i="2"/>
  <c r="BE1734" i="2"/>
  <c r="T1734" i="2"/>
  <c r="R1734" i="2"/>
  <c r="P1734" i="2"/>
  <c r="BI1726" i="2"/>
  <c r="BH1726" i="2"/>
  <c r="BG1726" i="2"/>
  <c r="BE1726" i="2"/>
  <c r="T1726" i="2"/>
  <c r="R1726" i="2"/>
  <c r="P1726" i="2"/>
  <c r="BI1711" i="2"/>
  <c r="BH1711" i="2"/>
  <c r="BG1711" i="2"/>
  <c r="BE1711" i="2"/>
  <c r="T1711" i="2"/>
  <c r="R1711" i="2"/>
  <c r="P1711" i="2"/>
  <c r="BI1704" i="2"/>
  <c r="BH1704" i="2"/>
  <c r="BG1704" i="2"/>
  <c r="BE1704" i="2"/>
  <c r="T1704" i="2"/>
  <c r="R1704" i="2"/>
  <c r="P1704" i="2"/>
  <c r="BI1693" i="2"/>
  <c r="BH1693" i="2"/>
  <c r="BG1693" i="2"/>
  <c r="BE1693" i="2"/>
  <c r="T1693" i="2"/>
  <c r="R1693" i="2"/>
  <c r="P1693" i="2"/>
  <c r="BI1692" i="2"/>
  <c r="BH1692" i="2"/>
  <c r="BG1692" i="2"/>
  <c r="BE1692" i="2"/>
  <c r="T1692" i="2"/>
  <c r="R1692" i="2"/>
  <c r="P1692" i="2"/>
  <c r="BI1691" i="2"/>
  <c r="BH1691" i="2"/>
  <c r="BG1691" i="2"/>
  <c r="BE1691" i="2"/>
  <c r="T1691" i="2"/>
  <c r="R1691" i="2"/>
  <c r="P1691" i="2"/>
  <c r="BI1687" i="2"/>
  <c r="BH1687" i="2"/>
  <c r="BG1687" i="2"/>
  <c r="BE1687" i="2"/>
  <c r="T1687" i="2"/>
  <c r="R1687" i="2"/>
  <c r="P1687" i="2"/>
  <c r="BI1685" i="2"/>
  <c r="BH1685" i="2"/>
  <c r="BG1685" i="2"/>
  <c r="BE1685" i="2"/>
  <c r="T1685" i="2"/>
  <c r="R1685" i="2"/>
  <c r="P1685" i="2"/>
  <c r="BI1683" i="2"/>
  <c r="BH1683" i="2"/>
  <c r="BG1683" i="2"/>
  <c r="BE1683" i="2"/>
  <c r="T1683" i="2"/>
  <c r="R1683" i="2"/>
  <c r="P1683" i="2"/>
  <c r="BI1681" i="2"/>
  <c r="BH1681" i="2"/>
  <c r="BG1681" i="2"/>
  <c r="BE1681" i="2"/>
  <c r="T1681" i="2"/>
  <c r="R1681" i="2"/>
  <c r="P1681" i="2"/>
  <c r="BI1679" i="2"/>
  <c r="BH1679" i="2"/>
  <c r="BG1679" i="2"/>
  <c r="BE1679" i="2"/>
  <c r="T1679" i="2"/>
  <c r="R1679" i="2"/>
  <c r="P1679" i="2"/>
  <c r="BI1676" i="2"/>
  <c r="BH1676" i="2"/>
  <c r="BG1676" i="2"/>
  <c r="BE1676" i="2"/>
  <c r="T1676" i="2"/>
  <c r="R1676" i="2"/>
  <c r="P1676" i="2"/>
  <c r="BI1671" i="2"/>
  <c r="BH1671" i="2"/>
  <c r="BG1671" i="2"/>
  <c r="BE1671" i="2"/>
  <c r="T1671" i="2"/>
  <c r="R1671" i="2"/>
  <c r="P1671" i="2"/>
  <c r="BI1669" i="2"/>
  <c r="BH1669" i="2"/>
  <c r="BG1669" i="2"/>
  <c r="BE1669" i="2"/>
  <c r="T1669" i="2"/>
  <c r="R1669" i="2"/>
  <c r="P1669" i="2"/>
  <c r="BI1666" i="2"/>
  <c r="BH1666" i="2"/>
  <c r="BG1666" i="2"/>
  <c r="BE1666" i="2"/>
  <c r="T1666" i="2"/>
  <c r="R1666" i="2"/>
  <c r="P1666" i="2"/>
  <c r="BI1663" i="2"/>
  <c r="BH1663" i="2"/>
  <c r="BG1663" i="2"/>
  <c r="BE1663" i="2"/>
  <c r="T1663" i="2"/>
  <c r="R1663" i="2"/>
  <c r="P1663" i="2"/>
  <c r="BI1657" i="2"/>
  <c r="BH1657" i="2"/>
  <c r="BG1657" i="2"/>
  <c r="BE1657" i="2"/>
  <c r="T1657" i="2"/>
  <c r="R1657" i="2"/>
  <c r="P1657" i="2"/>
  <c r="BI1653" i="2"/>
  <c r="BH1653" i="2"/>
  <c r="BG1653" i="2"/>
  <c r="BE1653" i="2"/>
  <c r="T1653" i="2"/>
  <c r="R1653" i="2"/>
  <c r="P1653" i="2"/>
  <c r="BI1650" i="2"/>
  <c r="BH1650" i="2"/>
  <c r="BG1650" i="2"/>
  <c r="BE1650" i="2"/>
  <c r="T1650" i="2"/>
  <c r="R1650" i="2"/>
  <c r="P1650" i="2"/>
  <c r="BI1647" i="2"/>
  <c r="BH1647" i="2"/>
  <c r="BG1647" i="2"/>
  <c r="BE1647" i="2"/>
  <c r="T1647" i="2"/>
  <c r="R1647" i="2"/>
  <c r="P1647" i="2"/>
  <c r="BI1642" i="2"/>
  <c r="BH1642" i="2"/>
  <c r="BG1642" i="2"/>
  <c r="BE1642" i="2"/>
  <c r="T1642" i="2"/>
  <c r="R1642" i="2"/>
  <c r="P1642" i="2"/>
  <c r="BI1638" i="2"/>
  <c r="BH1638" i="2"/>
  <c r="BG1638" i="2"/>
  <c r="BE1638" i="2"/>
  <c r="T1638" i="2"/>
  <c r="R1638" i="2"/>
  <c r="P1638" i="2"/>
  <c r="BI1635" i="2"/>
  <c r="BH1635" i="2"/>
  <c r="BG1635" i="2"/>
  <c r="BE1635" i="2"/>
  <c r="T1635" i="2"/>
  <c r="R1635" i="2"/>
  <c r="P1635" i="2"/>
  <c r="BI1632" i="2"/>
  <c r="BH1632" i="2"/>
  <c r="BG1632" i="2"/>
  <c r="BE1632" i="2"/>
  <c r="T1632" i="2"/>
  <c r="R1632" i="2"/>
  <c r="P1632" i="2"/>
  <c r="BI1631" i="2"/>
  <c r="BH1631" i="2"/>
  <c r="BG1631" i="2"/>
  <c r="BE1631" i="2"/>
  <c r="T1631" i="2"/>
  <c r="R1631" i="2"/>
  <c r="P1631" i="2"/>
  <c r="BI1624" i="2"/>
  <c r="BH1624" i="2"/>
  <c r="BG1624" i="2"/>
  <c r="BE1624" i="2"/>
  <c r="T1624" i="2"/>
  <c r="R1624" i="2"/>
  <c r="P1624" i="2"/>
  <c r="BI1622" i="2"/>
  <c r="BH1622" i="2"/>
  <c r="BG1622" i="2"/>
  <c r="BE1622" i="2"/>
  <c r="T1622" i="2"/>
  <c r="R1622" i="2"/>
  <c r="P1622" i="2"/>
  <c r="BI1620" i="2"/>
  <c r="BH1620" i="2"/>
  <c r="BG1620" i="2"/>
  <c r="BE1620" i="2"/>
  <c r="T1620" i="2"/>
  <c r="R1620" i="2"/>
  <c r="P1620" i="2"/>
  <c r="BI1618" i="2"/>
  <c r="BH1618" i="2"/>
  <c r="BG1618" i="2"/>
  <c r="BE1618" i="2"/>
  <c r="T1618" i="2"/>
  <c r="R1618" i="2"/>
  <c r="P1618" i="2"/>
  <c r="BI1616" i="2"/>
  <c r="BH1616" i="2"/>
  <c r="BG1616" i="2"/>
  <c r="BE1616" i="2"/>
  <c r="T1616" i="2"/>
  <c r="R1616" i="2"/>
  <c r="P1616" i="2"/>
  <c r="BI1615" i="2"/>
  <c r="BH1615" i="2"/>
  <c r="BG1615" i="2"/>
  <c r="BE1615" i="2"/>
  <c r="T1615" i="2"/>
  <c r="R1615" i="2"/>
  <c r="P1615" i="2"/>
  <c r="BI1613" i="2"/>
  <c r="BH1613" i="2"/>
  <c r="BG1613" i="2"/>
  <c r="BE1613" i="2"/>
  <c r="T1613" i="2"/>
  <c r="R1613" i="2"/>
  <c r="P1613" i="2"/>
  <c r="BI1612" i="2"/>
  <c r="BH1612" i="2"/>
  <c r="BG1612" i="2"/>
  <c r="BE1612" i="2"/>
  <c r="T1612" i="2"/>
  <c r="R1612" i="2"/>
  <c r="P1612" i="2"/>
  <c r="BI1610" i="2"/>
  <c r="BH1610" i="2"/>
  <c r="BG1610" i="2"/>
  <c r="BE1610" i="2"/>
  <c r="T1610" i="2"/>
  <c r="R1610" i="2"/>
  <c r="P1610" i="2"/>
  <c r="BI1608" i="2"/>
  <c r="BH1608" i="2"/>
  <c r="BG1608" i="2"/>
  <c r="BE1608" i="2"/>
  <c r="T1608" i="2"/>
  <c r="R1608" i="2"/>
  <c r="P1608" i="2"/>
  <c r="BI1606" i="2"/>
  <c r="BH1606" i="2"/>
  <c r="BG1606" i="2"/>
  <c r="BE1606" i="2"/>
  <c r="T1606" i="2"/>
  <c r="R1606" i="2"/>
  <c r="P1606" i="2"/>
  <c r="BI1600" i="2"/>
  <c r="BH1600" i="2"/>
  <c r="BG1600" i="2"/>
  <c r="BE1600" i="2"/>
  <c r="T1600" i="2"/>
  <c r="R1600" i="2"/>
  <c r="P1600" i="2"/>
  <c r="BI1598" i="2"/>
  <c r="BH1598" i="2"/>
  <c r="BG1598" i="2"/>
  <c r="BE1598" i="2"/>
  <c r="T1598" i="2"/>
  <c r="R1598" i="2"/>
  <c r="P1598" i="2"/>
  <c r="BI1596" i="2"/>
  <c r="BH1596" i="2"/>
  <c r="BG1596" i="2"/>
  <c r="BE1596" i="2"/>
  <c r="T1596" i="2"/>
  <c r="R1596" i="2"/>
  <c r="P1596" i="2"/>
  <c r="BI1586" i="2"/>
  <c r="BH1586" i="2"/>
  <c r="BG1586" i="2"/>
  <c r="BE1586" i="2"/>
  <c r="T1586" i="2"/>
  <c r="R1586" i="2"/>
  <c r="P1586" i="2"/>
  <c r="BI1576" i="2"/>
  <c r="BH1576" i="2"/>
  <c r="BG1576" i="2"/>
  <c r="BE1576" i="2"/>
  <c r="T1576" i="2"/>
  <c r="R1576" i="2"/>
  <c r="P1576" i="2"/>
  <c r="BI1567" i="2"/>
  <c r="BH1567" i="2"/>
  <c r="BG1567" i="2"/>
  <c r="BE1567" i="2"/>
  <c r="T1567" i="2"/>
  <c r="R1567" i="2"/>
  <c r="P1567" i="2"/>
  <c r="BI1523" i="2"/>
  <c r="BH1523" i="2"/>
  <c r="BG1523" i="2"/>
  <c r="BE1523" i="2"/>
  <c r="T1523" i="2"/>
  <c r="R1523" i="2"/>
  <c r="P1523" i="2"/>
  <c r="BI1522" i="2"/>
  <c r="BH1522" i="2"/>
  <c r="BG1522" i="2"/>
  <c r="BE1522" i="2"/>
  <c r="T1522" i="2"/>
  <c r="R1522" i="2"/>
  <c r="P1522" i="2"/>
  <c r="BI1504" i="2"/>
  <c r="BH1504" i="2"/>
  <c r="BG1504" i="2"/>
  <c r="BE1504" i="2"/>
  <c r="T1504" i="2"/>
  <c r="R1504" i="2"/>
  <c r="P1504" i="2"/>
  <c r="BI1489" i="2"/>
  <c r="BH1489" i="2"/>
  <c r="BG1489" i="2"/>
  <c r="BE1489" i="2"/>
  <c r="T1489" i="2"/>
  <c r="R1489" i="2"/>
  <c r="P1489" i="2"/>
  <c r="BI1481" i="2"/>
  <c r="BH1481" i="2"/>
  <c r="BG1481" i="2"/>
  <c r="BE1481" i="2"/>
  <c r="T1481" i="2"/>
  <c r="R1481" i="2"/>
  <c r="P1481" i="2"/>
  <c r="BI1470" i="2"/>
  <c r="BH1470" i="2"/>
  <c r="BG1470" i="2"/>
  <c r="BE1470" i="2"/>
  <c r="T1470" i="2"/>
  <c r="R1470" i="2"/>
  <c r="P1470" i="2"/>
  <c r="BI1463" i="2"/>
  <c r="BH1463" i="2"/>
  <c r="BG1463" i="2"/>
  <c r="BE1463" i="2"/>
  <c r="T1463" i="2"/>
  <c r="R1463" i="2"/>
  <c r="P1463" i="2"/>
  <c r="BI1454" i="2"/>
  <c r="BH1454" i="2"/>
  <c r="BG1454" i="2"/>
  <c r="BE1454" i="2"/>
  <c r="T1454" i="2"/>
  <c r="R1454" i="2"/>
  <c r="P1454" i="2"/>
  <c r="BI1452" i="2"/>
  <c r="BH1452" i="2"/>
  <c r="BG1452" i="2"/>
  <c r="BE1452" i="2"/>
  <c r="T1452" i="2"/>
  <c r="R1452" i="2"/>
  <c r="P1452" i="2"/>
  <c r="BI1447" i="2"/>
  <c r="BH1447" i="2"/>
  <c r="BG1447" i="2"/>
  <c r="BE1447" i="2"/>
  <c r="T1447" i="2"/>
  <c r="R1447" i="2"/>
  <c r="P1447" i="2"/>
  <c r="BI1444" i="2"/>
  <c r="BH1444" i="2"/>
  <c r="BG1444" i="2"/>
  <c r="BE1444" i="2"/>
  <c r="T1444" i="2"/>
  <c r="R1444" i="2"/>
  <c r="P1444" i="2"/>
  <c r="BI1440" i="2"/>
  <c r="BH1440" i="2"/>
  <c r="BG1440" i="2"/>
  <c r="BE1440" i="2"/>
  <c r="T1440" i="2"/>
  <c r="R1440" i="2"/>
  <c r="P1440" i="2"/>
  <c r="BI1337" i="2"/>
  <c r="BH1337" i="2"/>
  <c r="BG1337" i="2"/>
  <c r="BE1337" i="2"/>
  <c r="T1337" i="2"/>
  <c r="R1337" i="2"/>
  <c r="P1337" i="2"/>
  <c r="BI1335" i="2"/>
  <c r="BH1335" i="2"/>
  <c r="BG1335" i="2"/>
  <c r="BE1335" i="2"/>
  <c r="T1335" i="2"/>
  <c r="R1335" i="2"/>
  <c r="P1335" i="2"/>
  <c r="BI1024" i="2"/>
  <c r="BH1024" i="2"/>
  <c r="BG1024" i="2"/>
  <c r="BE1024" i="2"/>
  <c r="T1024" i="2"/>
  <c r="R1024" i="2"/>
  <c r="P1024" i="2"/>
  <c r="BI1022" i="2"/>
  <c r="BH1022" i="2"/>
  <c r="BG1022" i="2"/>
  <c r="BE1022" i="2"/>
  <c r="T1022" i="2"/>
  <c r="R1022" i="2"/>
  <c r="P1022" i="2"/>
  <c r="BI1019" i="2"/>
  <c r="BH1019" i="2"/>
  <c r="BG1019" i="2"/>
  <c r="BE1019" i="2"/>
  <c r="T1019" i="2"/>
  <c r="R1019" i="2"/>
  <c r="P1019" i="2"/>
  <c r="BI1017" i="2"/>
  <c r="BH1017" i="2"/>
  <c r="BG1017" i="2"/>
  <c r="BE1017" i="2"/>
  <c r="T1017" i="2"/>
  <c r="R1017" i="2"/>
  <c r="P1017" i="2"/>
  <c r="BI974" i="2"/>
  <c r="BH974" i="2"/>
  <c r="BG974" i="2"/>
  <c r="BE974" i="2"/>
  <c r="T974" i="2"/>
  <c r="R974" i="2"/>
  <c r="P974" i="2"/>
  <c r="BI972" i="2"/>
  <c r="BH972" i="2"/>
  <c r="BG972" i="2"/>
  <c r="BE972" i="2"/>
  <c r="T972" i="2"/>
  <c r="R972" i="2"/>
  <c r="P972" i="2"/>
  <c r="BI970" i="2"/>
  <c r="BH970" i="2"/>
  <c r="BG970" i="2"/>
  <c r="BE970" i="2"/>
  <c r="T970" i="2"/>
  <c r="R970" i="2"/>
  <c r="P970" i="2"/>
  <c r="BI966" i="2"/>
  <c r="BH966" i="2"/>
  <c r="BG966" i="2"/>
  <c r="BE966" i="2"/>
  <c r="T966" i="2"/>
  <c r="R966" i="2"/>
  <c r="P966" i="2"/>
  <c r="BI962" i="2"/>
  <c r="BH962" i="2"/>
  <c r="BG962" i="2"/>
  <c r="BE962" i="2"/>
  <c r="T962" i="2"/>
  <c r="R962" i="2"/>
  <c r="P962" i="2"/>
  <c r="BI959" i="2"/>
  <c r="BH959" i="2"/>
  <c r="BG959" i="2"/>
  <c r="BE959" i="2"/>
  <c r="T959" i="2"/>
  <c r="R959" i="2"/>
  <c r="P959" i="2"/>
  <c r="BI940" i="2"/>
  <c r="BH940" i="2"/>
  <c r="BG940" i="2"/>
  <c r="BE940" i="2"/>
  <c r="T940" i="2"/>
  <c r="R940" i="2"/>
  <c r="P940" i="2"/>
  <c r="BI938" i="2"/>
  <c r="BH938" i="2"/>
  <c r="BG938" i="2"/>
  <c r="BE938" i="2"/>
  <c r="T938" i="2"/>
  <c r="R938" i="2"/>
  <c r="P938" i="2"/>
  <c r="BI933" i="2"/>
  <c r="BH933" i="2"/>
  <c r="BG933" i="2"/>
  <c r="BE933" i="2"/>
  <c r="T933" i="2"/>
  <c r="R933" i="2"/>
  <c r="P933" i="2"/>
  <c r="BI932" i="2"/>
  <c r="BH932" i="2"/>
  <c r="BG932" i="2"/>
  <c r="BE932" i="2"/>
  <c r="T932" i="2"/>
  <c r="R932" i="2"/>
  <c r="P932" i="2"/>
  <c r="BI929" i="2"/>
  <c r="BH929" i="2"/>
  <c r="BG929" i="2"/>
  <c r="BE929" i="2"/>
  <c r="T929" i="2"/>
  <c r="R929" i="2"/>
  <c r="P929" i="2"/>
  <c r="BI927" i="2"/>
  <c r="BH927" i="2"/>
  <c r="BG927" i="2"/>
  <c r="BE927" i="2"/>
  <c r="T927" i="2"/>
  <c r="R927" i="2"/>
  <c r="P927" i="2"/>
  <c r="BI924" i="2"/>
  <c r="BH924" i="2"/>
  <c r="BG924" i="2"/>
  <c r="BE924" i="2"/>
  <c r="T924" i="2"/>
  <c r="R924" i="2"/>
  <c r="P924" i="2"/>
  <c r="BI921" i="2"/>
  <c r="BH921" i="2"/>
  <c r="BG921" i="2"/>
  <c r="BE921" i="2"/>
  <c r="T921" i="2"/>
  <c r="R921" i="2"/>
  <c r="P921" i="2"/>
  <c r="BI913" i="2"/>
  <c r="BH913" i="2"/>
  <c r="BG913" i="2"/>
  <c r="BE913" i="2"/>
  <c r="T913" i="2"/>
  <c r="R913" i="2"/>
  <c r="P913" i="2"/>
  <c r="BI911" i="2"/>
  <c r="BH911" i="2"/>
  <c r="BG911" i="2"/>
  <c r="BE911" i="2"/>
  <c r="T911" i="2"/>
  <c r="R911" i="2"/>
  <c r="P911" i="2"/>
  <c r="BI909" i="2"/>
  <c r="BH909" i="2"/>
  <c r="BG909" i="2"/>
  <c r="BE909" i="2"/>
  <c r="T909" i="2"/>
  <c r="R909" i="2"/>
  <c r="P909" i="2"/>
  <c r="BI896" i="2"/>
  <c r="BH896" i="2"/>
  <c r="BG896" i="2"/>
  <c r="BE896" i="2"/>
  <c r="T896" i="2"/>
  <c r="R896" i="2"/>
  <c r="P896" i="2"/>
  <c r="BI883" i="2"/>
  <c r="BH883" i="2"/>
  <c r="BG883" i="2"/>
  <c r="BE883" i="2"/>
  <c r="T883" i="2"/>
  <c r="R883" i="2"/>
  <c r="P883" i="2"/>
  <c r="BI881" i="2"/>
  <c r="BH881" i="2"/>
  <c r="BG881" i="2"/>
  <c r="BE881" i="2"/>
  <c r="T881" i="2"/>
  <c r="R881" i="2"/>
  <c r="P881" i="2"/>
  <c r="BI879" i="2"/>
  <c r="BH879" i="2"/>
  <c r="BG879" i="2"/>
  <c r="BE879" i="2"/>
  <c r="T879" i="2"/>
  <c r="R879" i="2"/>
  <c r="P879" i="2"/>
  <c r="BI870" i="2"/>
  <c r="BH870" i="2"/>
  <c r="BG870" i="2"/>
  <c r="BE870" i="2"/>
  <c r="T870" i="2"/>
  <c r="R870" i="2"/>
  <c r="P870" i="2"/>
  <c r="BI868" i="2"/>
  <c r="BH868" i="2"/>
  <c r="BG868" i="2"/>
  <c r="BE868" i="2"/>
  <c r="T868" i="2"/>
  <c r="R868" i="2"/>
  <c r="P868" i="2"/>
  <c r="BI859" i="2"/>
  <c r="BH859" i="2"/>
  <c r="BG859" i="2"/>
  <c r="BE859" i="2"/>
  <c r="T859" i="2"/>
  <c r="R859" i="2"/>
  <c r="P859" i="2"/>
  <c r="BI850" i="2"/>
  <c r="BH850" i="2"/>
  <c r="BG850" i="2"/>
  <c r="BE850" i="2"/>
  <c r="T850" i="2"/>
  <c r="R850" i="2"/>
  <c r="P850" i="2"/>
  <c r="BI847" i="2"/>
  <c r="BH847" i="2"/>
  <c r="BG847" i="2"/>
  <c r="BE847" i="2"/>
  <c r="T847" i="2"/>
  <c r="R847" i="2"/>
  <c r="P847" i="2"/>
  <c r="BI845" i="2"/>
  <c r="BH845" i="2"/>
  <c r="BG845" i="2"/>
  <c r="BE845" i="2"/>
  <c r="T845" i="2"/>
  <c r="R845" i="2"/>
  <c r="P845" i="2"/>
  <c r="BI832" i="2"/>
  <c r="BH832" i="2"/>
  <c r="BG832" i="2"/>
  <c r="BE832" i="2"/>
  <c r="T832" i="2"/>
  <c r="R832" i="2"/>
  <c r="P832" i="2"/>
  <c r="BI826" i="2"/>
  <c r="BH826" i="2"/>
  <c r="BG826" i="2"/>
  <c r="BE826" i="2"/>
  <c r="T826" i="2"/>
  <c r="R826" i="2"/>
  <c r="P826" i="2"/>
  <c r="BI824" i="2"/>
  <c r="BH824" i="2"/>
  <c r="BG824" i="2"/>
  <c r="BE824" i="2"/>
  <c r="T824" i="2"/>
  <c r="R824" i="2"/>
  <c r="P824" i="2"/>
  <c r="BI769" i="2"/>
  <c r="BH769" i="2"/>
  <c r="BG769" i="2"/>
  <c r="BE769" i="2"/>
  <c r="T769" i="2"/>
  <c r="R769" i="2"/>
  <c r="P769" i="2"/>
  <c r="BI764" i="2"/>
  <c r="BH764" i="2"/>
  <c r="BG764" i="2"/>
  <c r="BE764" i="2"/>
  <c r="T764" i="2"/>
  <c r="R764" i="2"/>
  <c r="P764" i="2"/>
  <c r="BI760" i="2"/>
  <c r="BH760" i="2"/>
  <c r="BG760" i="2"/>
  <c r="BE760" i="2"/>
  <c r="T760" i="2"/>
  <c r="R760" i="2"/>
  <c r="P760" i="2"/>
  <c r="BI758" i="2"/>
  <c r="BH758" i="2"/>
  <c r="BG758" i="2"/>
  <c r="BE758" i="2"/>
  <c r="T758" i="2"/>
  <c r="R758" i="2"/>
  <c r="P758" i="2"/>
  <c r="BI756" i="2"/>
  <c r="BH756" i="2"/>
  <c r="BG756" i="2"/>
  <c r="BE756" i="2"/>
  <c r="T756" i="2"/>
  <c r="R756" i="2"/>
  <c r="P756" i="2"/>
  <c r="BI754" i="2"/>
  <c r="BH754" i="2"/>
  <c r="BG754" i="2"/>
  <c r="BE754" i="2"/>
  <c r="T754" i="2"/>
  <c r="R754" i="2"/>
  <c r="P754" i="2"/>
  <c r="BI752" i="2"/>
  <c r="BH752" i="2"/>
  <c r="BG752" i="2"/>
  <c r="BE752" i="2"/>
  <c r="T752" i="2"/>
  <c r="R752" i="2"/>
  <c r="P752" i="2"/>
  <c r="BI750" i="2"/>
  <c r="BH750" i="2"/>
  <c r="BG750" i="2"/>
  <c r="BE750" i="2"/>
  <c r="T750" i="2"/>
  <c r="R750" i="2"/>
  <c r="P750" i="2"/>
  <c r="BI748" i="2"/>
  <c r="BH748" i="2"/>
  <c r="BG748" i="2"/>
  <c r="BE748" i="2"/>
  <c r="T748" i="2"/>
  <c r="R748" i="2"/>
  <c r="P748" i="2"/>
  <c r="BI745" i="2"/>
  <c r="BH745" i="2"/>
  <c r="BG745" i="2"/>
  <c r="BE745" i="2"/>
  <c r="T745" i="2"/>
  <c r="R745" i="2"/>
  <c r="P745" i="2"/>
  <c r="BI741" i="2"/>
  <c r="BH741" i="2"/>
  <c r="BG741" i="2"/>
  <c r="BE741" i="2"/>
  <c r="T741" i="2"/>
  <c r="R741" i="2"/>
  <c r="P741" i="2"/>
  <c r="BI736" i="2"/>
  <c r="BH736" i="2"/>
  <c r="BG736" i="2"/>
  <c r="BE736" i="2"/>
  <c r="T736" i="2"/>
  <c r="R736" i="2"/>
  <c r="P736" i="2"/>
  <c r="BI731" i="2"/>
  <c r="BH731" i="2"/>
  <c r="BG731" i="2"/>
  <c r="BE731" i="2"/>
  <c r="T731" i="2"/>
  <c r="R731" i="2"/>
  <c r="P731" i="2"/>
  <c r="BI728" i="2"/>
  <c r="BH728" i="2"/>
  <c r="BG728" i="2"/>
  <c r="BE728" i="2"/>
  <c r="T728" i="2"/>
  <c r="R728" i="2"/>
  <c r="P728" i="2"/>
  <c r="BI726" i="2"/>
  <c r="BH726" i="2"/>
  <c r="BG726" i="2"/>
  <c r="BE726" i="2"/>
  <c r="T726" i="2"/>
  <c r="R726" i="2"/>
  <c r="P726" i="2"/>
  <c r="BI722" i="2"/>
  <c r="BH722" i="2"/>
  <c r="BG722" i="2"/>
  <c r="BE722" i="2"/>
  <c r="T722" i="2"/>
  <c r="R722" i="2"/>
  <c r="P722" i="2"/>
  <c r="BI717" i="2"/>
  <c r="BH717" i="2"/>
  <c r="BG717" i="2"/>
  <c r="BE717" i="2"/>
  <c r="T717" i="2"/>
  <c r="R717" i="2"/>
  <c r="P717" i="2"/>
  <c r="BI712" i="2"/>
  <c r="BH712" i="2"/>
  <c r="BG712" i="2"/>
  <c r="BE712" i="2"/>
  <c r="T712" i="2"/>
  <c r="R712" i="2"/>
  <c r="P712" i="2"/>
  <c r="BI710" i="2"/>
  <c r="BH710" i="2"/>
  <c r="BG710" i="2"/>
  <c r="BE710" i="2"/>
  <c r="T710" i="2"/>
  <c r="R710" i="2"/>
  <c r="P710" i="2"/>
  <c r="BI689" i="2"/>
  <c r="BH689" i="2"/>
  <c r="BG689" i="2"/>
  <c r="BE689" i="2"/>
  <c r="T689" i="2"/>
  <c r="R689" i="2"/>
  <c r="P689" i="2"/>
  <c r="BI652" i="2"/>
  <c r="BH652" i="2"/>
  <c r="BG652" i="2"/>
  <c r="BE652" i="2"/>
  <c r="T652" i="2"/>
  <c r="R652" i="2"/>
  <c r="P652" i="2"/>
  <c r="BI639" i="2"/>
  <c r="BH639" i="2"/>
  <c r="BG639" i="2"/>
  <c r="BE639" i="2"/>
  <c r="T639" i="2"/>
  <c r="R639" i="2"/>
  <c r="P639" i="2"/>
  <c r="BI612" i="2"/>
  <c r="BH612" i="2"/>
  <c r="BG612" i="2"/>
  <c r="BE612" i="2"/>
  <c r="T612" i="2"/>
  <c r="R612" i="2"/>
  <c r="P612" i="2"/>
  <c r="BI606" i="2"/>
  <c r="BH606" i="2"/>
  <c r="BG606" i="2"/>
  <c r="BE606" i="2"/>
  <c r="T606" i="2"/>
  <c r="R606" i="2"/>
  <c r="P606" i="2"/>
  <c r="BI603" i="2"/>
  <c r="BH603" i="2"/>
  <c r="BG603" i="2"/>
  <c r="BE603" i="2"/>
  <c r="T603" i="2"/>
  <c r="R603" i="2"/>
  <c r="P603" i="2"/>
  <c r="BI601" i="2"/>
  <c r="BH601" i="2"/>
  <c r="BG601" i="2"/>
  <c r="BE601" i="2"/>
  <c r="T601" i="2"/>
  <c r="R601" i="2"/>
  <c r="P601" i="2"/>
  <c r="BI599" i="2"/>
  <c r="BH599" i="2"/>
  <c r="BG599" i="2"/>
  <c r="BE599" i="2"/>
  <c r="T599" i="2"/>
  <c r="R599" i="2"/>
  <c r="P599" i="2"/>
  <c r="BI593" i="2"/>
  <c r="BH593" i="2"/>
  <c r="BG593" i="2"/>
  <c r="BE593" i="2"/>
  <c r="T593" i="2"/>
  <c r="R593" i="2"/>
  <c r="P593" i="2"/>
  <c r="BI588" i="2"/>
  <c r="BH588" i="2"/>
  <c r="BG588" i="2"/>
  <c r="BE588" i="2"/>
  <c r="T588" i="2"/>
  <c r="R588" i="2"/>
  <c r="P588" i="2"/>
  <c r="BI583" i="2"/>
  <c r="BH583" i="2"/>
  <c r="BG583" i="2"/>
  <c r="BE583" i="2"/>
  <c r="T583" i="2"/>
  <c r="R583" i="2"/>
  <c r="P583" i="2"/>
  <c r="BI579" i="2"/>
  <c r="BH579" i="2"/>
  <c r="BG579" i="2"/>
  <c r="BE579" i="2"/>
  <c r="T579" i="2"/>
  <c r="R579" i="2"/>
  <c r="P579" i="2"/>
  <c r="BI576" i="2"/>
  <c r="BH576" i="2"/>
  <c r="BG576" i="2"/>
  <c r="BE576" i="2"/>
  <c r="T576" i="2"/>
  <c r="R576" i="2"/>
  <c r="P576" i="2"/>
  <c r="BI574" i="2"/>
  <c r="BH574" i="2"/>
  <c r="BG574" i="2"/>
  <c r="BE574" i="2"/>
  <c r="T574" i="2"/>
  <c r="R574" i="2"/>
  <c r="P574" i="2"/>
  <c r="BI569" i="2"/>
  <c r="BH569" i="2"/>
  <c r="BG569" i="2"/>
  <c r="BE569" i="2"/>
  <c r="T569" i="2"/>
  <c r="R569" i="2"/>
  <c r="P569" i="2"/>
  <c r="BI466" i="2"/>
  <c r="BH466" i="2"/>
  <c r="BG466" i="2"/>
  <c r="BE466" i="2"/>
  <c r="T466" i="2"/>
  <c r="R466" i="2"/>
  <c r="P466" i="2"/>
  <c r="BI465" i="2"/>
  <c r="BH465" i="2"/>
  <c r="BG465" i="2"/>
  <c r="BE465" i="2"/>
  <c r="T465" i="2"/>
  <c r="R465" i="2"/>
  <c r="P465" i="2"/>
  <c r="BI463" i="2"/>
  <c r="BH463" i="2"/>
  <c r="BG463" i="2"/>
  <c r="BE463" i="2"/>
  <c r="T463" i="2"/>
  <c r="R463" i="2"/>
  <c r="P463" i="2"/>
  <c r="BI460" i="2"/>
  <c r="BH460" i="2"/>
  <c r="BG460" i="2"/>
  <c r="BE460" i="2"/>
  <c r="T460" i="2"/>
  <c r="R460" i="2"/>
  <c r="P460" i="2"/>
  <c r="BI459" i="2"/>
  <c r="BH459" i="2"/>
  <c r="BG459" i="2"/>
  <c r="BE459" i="2"/>
  <c r="T459" i="2"/>
  <c r="R459" i="2"/>
  <c r="P459" i="2"/>
  <c r="BI456" i="2"/>
  <c r="BH456" i="2"/>
  <c r="BG456" i="2"/>
  <c r="BE456" i="2"/>
  <c r="T456" i="2"/>
  <c r="R456" i="2"/>
  <c r="P456" i="2"/>
  <c r="BI453" i="2"/>
  <c r="BH453" i="2"/>
  <c r="BG453" i="2"/>
  <c r="BE453" i="2"/>
  <c r="T453" i="2"/>
  <c r="R453" i="2"/>
  <c r="P453" i="2"/>
  <c r="BI345" i="2"/>
  <c r="BH345" i="2"/>
  <c r="BG345" i="2"/>
  <c r="BE345" i="2"/>
  <c r="T345" i="2"/>
  <c r="R345" i="2"/>
  <c r="P345" i="2"/>
  <c r="BI341" i="2"/>
  <c r="BH341" i="2"/>
  <c r="BG341" i="2"/>
  <c r="BE341" i="2"/>
  <c r="T341" i="2"/>
  <c r="R341" i="2"/>
  <c r="P341" i="2"/>
  <c r="BI339" i="2"/>
  <c r="BH339" i="2"/>
  <c r="BG339" i="2"/>
  <c r="BE339" i="2"/>
  <c r="T339" i="2"/>
  <c r="R339" i="2"/>
  <c r="P339" i="2"/>
  <c r="BI336" i="2"/>
  <c r="BH336" i="2"/>
  <c r="BG336" i="2"/>
  <c r="BE336" i="2"/>
  <c r="T336" i="2"/>
  <c r="R336" i="2"/>
  <c r="P336" i="2"/>
  <c r="BI277" i="2"/>
  <c r="BH277" i="2"/>
  <c r="BG277" i="2"/>
  <c r="BE277" i="2"/>
  <c r="T277" i="2"/>
  <c r="R277" i="2"/>
  <c r="P277" i="2"/>
  <c r="BI275" i="2"/>
  <c r="BH275" i="2"/>
  <c r="BG275" i="2"/>
  <c r="BE275" i="2"/>
  <c r="T275" i="2"/>
  <c r="R275" i="2"/>
  <c r="P275" i="2"/>
  <c r="BI273" i="2"/>
  <c r="BH273" i="2"/>
  <c r="BG273" i="2"/>
  <c r="BE273" i="2"/>
  <c r="T273" i="2"/>
  <c r="R273" i="2"/>
  <c r="P273" i="2"/>
  <c r="BI270" i="2"/>
  <c r="BH270" i="2"/>
  <c r="BG270" i="2"/>
  <c r="BE270" i="2"/>
  <c r="T270" i="2"/>
  <c r="R270" i="2"/>
  <c r="P270" i="2"/>
  <c r="BI268" i="2"/>
  <c r="BH268" i="2"/>
  <c r="BG268" i="2"/>
  <c r="BE268" i="2"/>
  <c r="T268" i="2"/>
  <c r="R268" i="2"/>
  <c r="P268" i="2"/>
  <c r="BI258" i="2"/>
  <c r="BH258" i="2"/>
  <c r="BG258" i="2"/>
  <c r="BE258" i="2"/>
  <c r="T258" i="2"/>
  <c r="R258" i="2"/>
  <c r="P258" i="2"/>
  <c r="BI256" i="2"/>
  <c r="BH256" i="2"/>
  <c r="BG256" i="2"/>
  <c r="BE256" i="2"/>
  <c r="T256" i="2"/>
  <c r="R256" i="2"/>
  <c r="P256" i="2"/>
  <c r="BI154" i="2"/>
  <c r="BH154" i="2"/>
  <c r="BG154" i="2"/>
  <c r="BE154" i="2"/>
  <c r="T154" i="2"/>
  <c r="R154" i="2"/>
  <c r="P154" i="2"/>
  <c r="J148" i="2"/>
  <c r="J147" i="2"/>
  <c r="F147" i="2"/>
  <c r="F145" i="2"/>
  <c r="E143" i="2"/>
  <c r="J94" i="2"/>
  <c r="J93" i="2"/>
  <c r="F93" i="2"/>
  <c r="F91" i="2"/>
  <c r="E89" i="2"/>
  <c r="J20" i="2"/>
  <c r="E20" i="2"/>
  <c r="F94" i="2"/>
  <c r="J19" i="2"/>
  <c r="J14" i="2"/>
  <c r="J145" i="2"/>
  <c r="E7" i="2"/>
  <c r="E85" i="2" s="1"/>
  <c r="L90" i="1"/>
  <c r="AM90" i="1"/>
  <c r="AM89" i="1"/>
  <c r="L89" i="1"/>
  <c r="AM87" i="1"/>
  <c r="L87" i="1"/>
  <c r="L85" i="1"/>
  <c r="L84" i="1"/>
  <c r="J139" i="8"/>
  <c r="J304" i="9"/>
  <c r="J255" i="9"/>
  <c r="J179" i="9"/>
  <c r="BK269" i="9"/>
  <c r="BK333" i="9"/>
  <c r="BK191" i="9"/>
  <c r="J321" i="9"/>
  <c r="BK275" i="9"/>
  <c r="BK245" i="9"/>
  <c r="J210" i="9"/>
  <c r="BK329" i="9"/>
  <c r="BK294" i="9"/>
  <c r="J261" i="9"/>
  <c r="J259" i="9"/>
  <c r="BK228" i="9"/>
  <c r="J199" i="9"/>
  <c r="BK247" i="9"/>
  <c r="J180" i="9"/>
  <c r="BK151" i="9"/>
  <c r="J344" i="9"/>
  <c r="BK206" i="9"/>
  <c r="BK146" i="9"/>
  <c r="BK169" i="9"/>
  <c r="J227" i="9"/>
  <c r="BK172" i="10"/>
  <c r="BK133" i="10"/>
  <c r="BK147" i="10"/>
  <c r="BK150" i="10"/>
  <c r="J168" i="10"/>
  <c r="J133" i="10"/>
  <c r="BK162" i="10"/>
  <c r="BK183" i="10"/>
  <c r="BK153" i="10"/>
  <c r="BK141" i="10"/>
  <c r="BK144" i="10"/>
  <c r="BK152" i="10"/>
  <c r="BK176" i="11"/>
  <c r="J179" i="11"/>
  <c r="J159" i="11"/>
  <c r="BK139" i="11"/>
  <c r="BK206" i="11"/>
  <c r="BK189" i="11"/>
  <c r="J208" i="11"/>
  <c r="J158" i="11"/>
  <c r="BK141" i="11"/>
  <c r="BK184" i="11"/>
  <c r="J226" i="11"/>
  <c r="BK149" i="11"/>
  <c r="BK152" i="11"/>
  <c r="BK226" i="11"/>
  <c r="J151" i="11"/>
  <c r="J186" i="11"/>
  <c r="J164" i="11"/>
  <c r="BK167" i="12"/>
  <c r="BK174" i="12"/>
  <c r="J132" i="12"/>
  <c r="BK129" i="12"/>
  <c r="BK183" i="13"/>
  <c r="BK169" i="13"/>
  <c r="J234" i="13"/>
  <c r="BK173" i="13"/>
  <c r="BK187" i="13"/>
  <c r="J134" i="13"/>
  <c r="J179" i="13"/>
  <c r="J148" i="13"/>
  <c r="J224" i="13"/>
  <c r="J197" i="13"/>
  <c r="BK167" i="13"/>
  <c r="BK165" i="13"/>
  <c r="J252" i="13"/>
  <c r="BK142" i="13"/>
  <c r="BK244" i="13"/>
  <c r="J208" i="13"/>
  <c r="J164" i="13"/>
  <c r="J248" i="13"/>
  <c r="J211" i="13"/>
  <c r="J160" i="13"/>
  <c r="BK217" i="13"/>
  <c r="BK172" i="13"/>
  <c r="J144" i="13"/>
  <c r="J170" i="14"/>
  <c r="BK189" i="14"/>
  <c r="BK143" i="14"/>
  <c r="J168" i="14"/>
  <c r="J135" i="14"/>
  <c r="J162" i="14"/>
  <c r="J151" i="14"/>
  <c r="J172" i="14"/>
  <c r="J155" i="14"/>
  <c r="J186" i="14"/>
  <c r="BK180" i="14"/>
  <c r="J149" i="14"/>
  <c r="BK190" i="15"/>
  <c r="J181" i="15"/>
  <c r="J222" i="15"/>
  <c r="BK220" i="15"/>
  <c r="J150" i="15"/>
  <c r="J203" i="15"/>
  <c r="BK142" i="15"/>
  <c r="J202" i="15"/>
  <c r="BK191" i="15"/>
  <c r="J158" i="15"/>
  <c r="BK131" i="15"/>
  <c r="BK162" i="15"/>
  <c r="J176" i="15"/>
  <c r="J230" i="15"/>
  <c r="BK159" i="15"/>
  <c r="J226" i="15"/>
  <c r="J142" i="15"/>
  <c r="BK170" i="15"/>
  <c r="J197" i="15"/>
  <c r="BK134" i="15"/>
  <c r="BK157" i="16"/>
  <c r="J139" i="16"/>
  <c r="BK135" i="16"/>
  <c r="J154" i="16"/>
  <c r="J136" i="16"/>
  <c r="BK128" i="16"/>
  <c r="J145" i="17"/>
  <c r="J139" i="17"/>
  <c r="BK145" i="17"/>
  <c r="BK140" i="17"/>
  <c r="BK147" i="17"/>
  <c r="BK150" i="17"/>
  <c r="J346" i="18"/>
  <c r="BK241" i="18"/>
  <c r="BK208" i="18"/>
  <c r="J344" i="18"/>
  <c r="J263" i="18"/>
  <c r="BK224" i="18"/>
  <c r="J140" i="18"/>
  <c r="BK240" i="18"/>
  <c r="BK191" i="18"/>
  <c r="J330" i="18"/>
  <c r="J328" i="18"/>
  <c r="BK161" i="18"/>
  <c r="BK313" i="18"/>
  <c r="J212" i="18"/>
  <c r="BK346" i="18"/>
  <c r="BK320" i="18"/>
  <c r="BK243" i="18"/>
  <c r="BK144" i="18"/>
  <c r="BK197" i="18"/>
  <c r="J137" i="18"/>
  <c r="BK176" i="19"/>
  <c r="BK173" i="19"/>
  <c r="BK137" i="19"/>
  <c r="J180" i="19"/>
  <c r="J178" i="19"/>
  <c r="BK192" i="19"/>
  <c r="BK195" i="19"/>
  <c r="J162" i="19"/>
  <c r="BK2261" i="2"/>
  <c r="J2176" i="2"/>
  <c r="BK2094" i="2"/>
  <c r="BK1860" i="2"/>
  <c r="J1679" i="2"/>
  <c r="BK1523" i="2"/>
  <c r="BK1022" i="2"/>
  <c r="BK881" i="2"/>
  <c r="BK603" i="2"/>
  <c r="BK256" i="2"/>
  <c r="J2245" i="2"/>
  <c r="BK2165" i="2"/>
  <c r="BK2110" i="2"/>
  <c r="J1974" i="2"/>
  <c r="BK1921" i="2"/>
  <c r="BK1887" i="2"/>
  <c r="BK1824" i="2"/>
  <c r="J1683" i="2"/>
  <c r="BK1624" i="2"/>
  <c r="J1576" i="2"/>
  <c r="J921" i="2"/>
  <c r="J601" i="2"/>
  <c r="BK273" i="2"/>
  <c r="BK2281" i="2"/>
  <c r="J2199" i="2"/>
  <c r="J1947" i="2"/>
  <c r="J1734" i="2"/>
  <c r="BK972" i="2"/>
  <c r="J2319" i="2"/>
  <c r="BK2214" i="2"/>
  <c r="BK2108" i="2"/>
  <c r="BK1959" i="2"/>
  <c r="BK1789" i="2"/>
  <c r="J1600" i="2"/>
  <c r="BK932" i="2"/>
  <c r="BK847" i="2"/>
  <c r="BK275" i="2"/>
  <c r="BK2296" i="2"/>
  <c r="BK2164" i="2"/>
  <c r="BK2942" i="2"/>
  <c r="J2914" i="2"/>
  <c r="J2453" i="2"/>
  <c r="BK2198" i="2"/>
  <c r="BK1982" i="2"/>
  <c r="J1852" i="2"/>
  <c r="BK1786" i="2"/>
  <c r="BK1613" i="2"/>
  <c r="J850" i="2"/>
  <c r="J710" i="2"/>
  <c r="J336" i="2"/>
  <c r="BK2936" i="2"/>
  <c r="BK2921" i="2"/>
  <c r="BK2907" i="2"/>
  <c r="J2440" i="2"/>
  <c r="BK2306" i="2"/>
  <c r="J2230" i="2"/>
  <c r="J2166" i="2"/>
  <c r="J2102" i="2"/>
  <c r="J1904" i="2"/>
  <c r="BK1567" i="2"/>
  <c r="BK717" i="2"/>
  <c r="BK2940" i="2"/>
  <c r="BK2929" i="2"/>
  <c r="BK2916" i="2"/>
  <c r="J2836" i="2"/>
  <c r="BK2457" i="2"/>
  <c r="J2296" i="2"/>
  <c r="BK2230" i="2"/>
  <c r="BK1974" i="2"/>
  <c r="BK1913" i="2"/>
  <c r="BK1822" i="2"/>
  <c r="BK1768" i="2"/>
  <c r="BK1669" i="2"/>
  <c r="J1481" i="2"/>
  <c r="BK1024" i="2"/>
  <c r="BK913" i="2"/>
  <c r="J824" i="2"/>
  <c r="BK576" i="2"/>
  <c r="J2943" i="2"/>
  <c r="J2933" i="2"/>
  <c r="J2921" i="2"/>
  <c r="BK2688" i="2"/>
  <c r="J2306" i="2"/>
  <c r="J2164" i="2"/>
  <c r="BK2119" i="2"/>
  <c r="J1855" i="2"/>
  <c r="J1653" i="2"/>
  <c r="BK1481" i="2"/>
  <c r="J859" i="2"/>
  <c r="J463" i="2"/>
  <c r="J2819" i="2"/>
  <c r="BK2683" i="2"/>
  <c r="BK2311" i="2"/>
  <c r="BK2242" i="2"/>
  <c r="J2143" i="2"/>
  <c r="J2125" i="2"/>
  <c r="BK1954" i="2"/>
  <c r="J1857" i="2"/>
  <c r="J1794" i="2"/>
  <c r="J1669" i="2"/>
  <c r="BK974" i="2"/>
  <c r="BK896" i="2"/>
  <c r="BK745" i="2"/>
  <c r="BK583" i="2"/>
  <c r="BK341" i="2"/>
  <c r="AS107" i="1"/>
  <c r="BK128" i="3"/>
  <c r="BK310" i="4"/>
  <c r="J272" i="4"/>
  <c r="J248" i="4"/>
  <c r="BK205" i="4"/>
  <c r="BK178" i="4"/>
  <c r="BK154" i="4"/>
  <c r="BK297" i="4"/>
  <c r="BK233" i="4"/>
  <c r="BK198" i="4"/>
  <c r="BK139" i="4"/>
  <c r="J295" i="4"/>
  <c r="BK272" i="4"/>
  <c r="J207" i="4"/>
  <c r="J262" i="4"/>
  <c r="BK228" i="4"/>
  <c r="J216" i="4"/>
  <c r="BK174" i="4"/>
  <c r="J144" i="4"/>
  <c r="J233" i="4"/>
  <c r="BK214" i="4"/>
  <c r="BK185" i="4"/>
  <c r="BK301" i="4"/>
  <c r="BK277" i="4"/>
  <c r="BK235" i="4"/>
  <c r="J154" i="4"/>
  <c r="BK324" i="4"/>
  <c r="BK243" i="4"/>
  <c r="J194" i="4"/>
  <c r="J171" i="4"/>
  <c r="BK141" i="4"/>
  <c r="J298" i="4"/>
  <c r="BK255" i="4"/>
  <c r="BK136" i="4"/>
  <c r="J309" i="4"/>
  <c r="BK293" i="4"/>
  <c r="BK270" i="4"/>
  <c r="BK268" i="4"/>
  <c r="J254" i="4"/>
  <c r="BK217" i="4"/>
  <c r="J211" i="4"/>
  <c r="J166" i="4"/>
  <c r="J323" i="4"/>
  <c r="BK315" i="4"/>
  <c r="BK248" i="4"/>
  <c r="BK323" i="4"/>
  <c r="BK311" i="4"/>
  <c r="J204" i="4"/>
  <c r="J189" i="4"/>
  <c r="J178" i="4"/>
  <c r="J308" i="4"/>
  <c r="BK292" i="4"/>
  <c r="J270" i="4"/>
  <c r="J257" i="4"/>
  <c r="BK249" i="4"/>
  <c r="BK232" i="4"/>
  <c r="BK227" i="4"/>
  <c r="BK199" i="4"/>
  <c r="J177" i="4"/>
  <c r="BK137" i="4"/>
  <c r="BK237" i="5"/>
  <c r="J284" i="5"/>
  <c r="J250" i="5"/>
  <c r="BK239" i="5"/>
  <c r="BK183" i="5"/>
  <c r="BK141" i="5"/>
  <c r="BK274" i="5"/>
  <c r="J174" i="5"/>
  <c r="J138" i="5"/>
  <c r="BK245" i="5"/>
  <c r="BK150" i="5"/>
  <c r="BK289" i="5"/>
  <c r="BK272" i="5"/>
  <c r="J253" i="5"/>
  <c r="J215" i="5"/>
  <c r="BK163" i="5"/>
  <c r="BK139" i="5"/>
  <c r="J233" i="5"/>
  <c r="BK208" i="5"/>
  <c r="BK137" i="5"/>
  <c r="J271" i="5"/>
  <c r="J264" i="5"/>
  <c r="J241" i="5"/>
  <c r="J196" i="5"/>
  <c r="BK176" i="5"/>
  <c r="J157" i="5"/>
  <c r="J319" i="5"/>
  <c r="BK291" i="5"/>
  <c r="BK189" i="5"/>
  <c r="J314" i="5"/>
  <c r="J298" i="5"/>
  <c r="J277" i="5"/>
  <c r="BK222" i="5"/>
  <c r="J193" i="5"/>
  <c r="BK146" i="5"/>
  <c r="BK298" i="5"/>
  <c r="BK199" i="5"/>
  <c r="BK181" i="5"/>
  <c r="J273" i="5"/>
  <c r="BK151" i="5"/>
  <c r="J146" i="5"/>
  <c r="BK312" i="5"/>
  <c r="BK292" i="5"/>
  <c r="BK268" i="5"/>
  <c r="BK262" i="5"/>
  <c r="BK224" i="5"/>
  <c r="J271" i="6"/>
  <c r="J249" i="6"/>
  <c r="BK194" i="6"/>
  <c r="BK274" i="6"/>
  <c r="BK237" i="6"/>
  <c r="J206" i="6"/>
  <c r="J175" i="6"/>
  <c r="BK154" i="6"/>
  <c r="J250" i="6"/>
  <c r="J207" i="6"/>
  <c r="BK157" i="6"/>
  <c r="J133" i="6"/>
  <c r="J205" i="6"/>
  <c r="J136" i="6"/>
  <c r="J261" i="6"/>
  <c r="J224" i="6"/>
  <c r="J200" i="6"/>
  <c r="BK165" i="6"/>
  <c r="J269" i="6"/>
  <c r="J235" i="6"/>
  <c r="J222" i="6"/>
  <c r="J203" i="6"/>
  <c r="BK163" i="6"/>
  <c r="BK259" i="6"/>
  <c r="BK201" i="6"/>
  <c r="J166" i="6"/>
  <c r="BK152" i="6"/>
  <c r="J270" i="6"/>
  <c r="J218" i="6"/>
  <c r="J194" i="6"/>
  <c r="BK286" i="6"/>
  <c r="J274" i="6"/>
  <c r="J247" i="6"/>
  <c r="J199" i="6"/>
  <c r="J176" i="6"/>
  <c r="BK153" i="6"/>
  <c r="BK250" i="6"/>
  <c r="BK198" i="6"/>
  <c r="J189" i="6"/>
  <c r="BK183" i="6"/>
  <c r="J149" i="6"/>
  <c r="BK288" i="6"/>
  <c r="BK271" i="6"/>
  <c r="BK240" i="6"/>
  <c r="BK221" i="6"/>
  <c r="BK139" i="6"/>
  <c r="BK268" i="6"/>
  <c r="BK260" i="6"/>
  <c r="J251" i="6"/>
  <c r="BK219" i="6"/>
  <c r="BK189" i="6"/>
  <c r="J141" i="6"/>
  <c r="BK295" i="7"/>
  <c r="J243" i="7"/>
  <c r="BK228" i="7"/>
  <c r="BK210" i="7"/>
  <c r="J193" i="7"/>
  <c r="BK171" i="7"/>
  <c r="J327" i="7"/>
  <c r="J303" i="7"/>
  <c r="J273" i="7"/>
  <c r="BK243" i="7"/>
  <c r="J151" i="7"/>
  <c r="J232" i="7"/>
  <c r="BK218" i="7"/>
  <c r="BK192" i="7"/>
  <c r="J307" i="7"/>
  <c r="J284" i="7"/>
  <c r="BK263" i="7"/>
  <c r="J249" i="7"/>
  <c r="BK167" i="7"/>
  <c r="J316" i="7"/>
  <c r="BK276" i="7"/>
  <c r="BK255" i="7"/>
  <c r="J238" i="7"/>
  <c r="J203" i="7"/>
  <c r="J190" i="7"/>
  <c r="J154" i="7"/>
  <c r="J324" i="7"/>
  <c r="J290" i="7"/>
  <c r="J258" i="7"/>
  <c r="J209" i="7"/>
  <c r="J174" i="7"/>
  <c r="BK335" i="7"/>
  <c r="J309" i="7"/>
  <c r="BK226" i="7"/>
  <c r="BK199" i="7"/>
  <c r="J166" i="7"/>
  <c r="J140" i="7"/>
  <c r="BK240" i="7"/>
  <c r="J213" i="7"/>
  <c r="J188" i="7"/>
  <c r="BK170" i="7"/>
  <c r="BK160" i="7"/>
  <c r="BK148" i="7"/>
  <c r="J326" i="7"/>
  <c r="BK317" i="7"/>
  <c r="BK300" i="7"/>
  <c r="J291" i="7"/>
  <c r="J283" i="7"/>
  <c r="J281" i="7"/>
  <c r="J268" i="7"/>
  <c r="BK256" i="7"/>
  <c r="J251" i="7"/>
  <c r="J211" i="7"/>
  <c r="J171" i="7"/>
  <c r="J176" i="8"/>
  <c r="J134" i="8"/>
  <c r="BK160" i="8"/>
  <c r="BK140" i="8"/>
  <c r="J181" i="8"/>
  <c r="BK172" i="8"/>
  <c r="J160" i="8"/>
  <c r="J148" i="8"/>
  <c r="BK182" i="8"/>
  <c r="BK174" i="8"/>
  <c r="J164" i="8"/>
  <c r="J156" i="8"/>
  <c r="BK139" i="8"/>
  <c r="BK165" i="8"/>
  <c r="BK136" i="8"/>
  <c r="BK137" i="8"/>
  <c r="BK157" i="8"/>
  <c r="BK155" i="8"/>
  <c r="J145" i="8"/>
  <c r="J136" i="8"/>
  <c r="BK283" i="9"/>
  <c r="J257" i="9"/>
  <c r="BK219" i="9"/>
  <c r="BK265" i="9"/>
  <c r="J202" i="9"/>
  <c r="J252" i="9"/>
  <c r="J154" i="9"/>
  <c r="BK331" i="9"/>
  <c r="J265" i="9"/>
  <c r="BK218" i="9"/>
  <c r="BK152" i="9"/>
  <c r="J289" i="9"/>
  <c r="BK276" i="9"/>
  <c r="J137" i="10"/>
  <c r="BK159" i="10"/>
  <c r="J173" i="10"/>
  <c r="J180" i="10"/>
  <c r="J171" i="10"/>
  <c r="BK174" i="10"/>
  <c r="J148" i="10"/>
  <c r="BK148" i="10"/>
  <c r="BK213" i="11"/>
  <c r="BK175" i="11"/>
  <c r="J165" i="11"/>
  <c r="BK182" i="11"/>
  <c r="BK217" i="11"/>
  <c r="J137" i="11"/>
  <c r="J201" i="11"/>
  <c r="BK186" i="11"/>
  <c r="J224" i="11"/>
  <c r="BK165" i="11"/>
  <c r="J142" i="11"/>
  <c r="J166" i="11"/>
  <c r="BK148" i="11"/>
  <c r="J138" i="11"/>
  <c r="BK195" i="11"/>
  <c r="BK135" i="11"/>
  <c r="J182" i="11"/>
  <c r="J204" i="11"/>
  <c r="J181" i="11"/>
  <c r="BK151" i="11"/>
  <c r="BK163" i="12"/>
  <c r="J137" i="12"/>
  <c r="J131" i="12"/>
  <c r="J148" i="12"/>
  <c r="J161" i="12"/>
  <c r="BK132" i="12"/>
  <c r="BK149" i="12"/>
  <c r="J167" i="12"/>
  <c r="J238" i="13"/>
  <c r="J192" i="13"/>
  <c r="J203" i="13"/>
  <c r="BK240" i="13"/>
  <c r="BK174" i="13"/>
  <c r="J147" i="13"/>
  <c r="J141" i="13"/>
  <c r="BK208" i="13"/>
  <c r="BK133" i="13"/>
  <c r="J215" i="13"/>
  <c r="BK171" i="13"/>
  <c r="J146" i="13"/>
  <c r="BK189" i="13"/>
  <c r="BK151" i="13"/>
  <c r="BK252" i="13"/>
  <c r="J219" i="13"/>
  <c r="BK206" i="13"/>
  <c r="BK159" i="13"/>
  <c r="BK135" i="13"/>
  <c r="BK236" i="13"/>
  <c r="BK166" i="14"/>
  <c r="J191" i="14"/>
  <c r="J152" i="14"/>
  <c r="BK161" i="14"/>
  <c r="J177" i="14"/>
  <c r="J141" i="14"/>
  <c r="BK199" i="15"/>
  <c r="J182" i="15"/>
  <c r="J145" i="15"/>
  <c r="BK173" i="15"/>
  <c r="BK194" i="15"/>
  <c r="BK135" i="15"/>
  <c r="BK175" i="15"/>
  <c r="J157" i="15"/>
  <c r="BK193" i="15"/>
  <c r="BK160" i="15"/>
  <c r="BK195" i="15"/>
  <c r="BK202" i="15"/>
  <c r="J235" i="15"/>
  <c r="BK131" i="16"/>
  <c r="BK246" i="18"/>
  <c r="J251" i="18"/>
  <c r="BK304" i="18"/>
  <c r="BK142" i="18"/>
  <c r="J299" i="18"/>
  <c r="J266" i="18"/>
  <c r="BK136" i="18"/>
  <c r="BK146" i="18"/>
  <c r="BK325" i="18"/>
  <c r="J174" i="19"/>
  <c r="J169" i="19"/>
  <c r="J133" i="19"/>
  <c r="J182" i="19"/>
  <c r="J168" i="19"/>
  <c r="J160" i="19"/>
  <c r="BK141" i="19"/>
  <c r="J195" i="19"/>
  <c r="BK174" i="19"/>
  <c r="J139" i="19"/>
  <c r="BK155" i="19"/>
  <c r="BK133" i="8"/>
  <c r="BK166" i="8"/>
  <c r="BK303" i="9"/>
  <c r="J253" i="9"/>
  <c r="BK312" i="9"/>
  <c r="BK235" i="9"/>
  <c r="J209" i="9"/>
  <c r="BK313" i="9"/>
  <c r="BK181" i="9"/>
  <c r="J339" i="9"/>
  <c r="BK273" i="9"/>
  <c r="J237" i="9"/>
  <c r="BK167" i="9"/>
  <c r="J250" i="9"/>
  <c r="BK159" i="9"/>
  <c r="J337" i="9"/>
  <c r="J290" i="9"/>
  <c r="BK232" i="9"/>
  <c r="J171" i="9"/>
  <c r="BK277" i="9"/>
  <c r="J248" i="9"/>
  <c r="BK164" i="10"/>
  <c r="BK140" i="10"/>
  <c r="J154" i="10"/>
  <c r="J178" i="10"/>
  <c r="J220" i="11"/>
  <c r="J148" i="11"/>
  <c r="BK172" i="11"/>
  <c r="J177" i="11"/>
  <c r="BK210" i="11"/>
  <c r="BK221" i="11"/>
  <c r="J195" i="11"/>
  <c r="BK154" i="11"/>
  <c r="J194" i="11"/>
  <c r="BK218" i="11"/>
  <c r="J152" i="11"/>
  <c r="J184" i="11"/>
  <c r="BK220" i="11"/>
  <c r="J222" i="11"/>
  <c r="BK157" i="11"/>
  <c r="BK196" i="11"/>
  <c r="J160" i="11"/>
  <c r="BK161" i="12"/>
  <c r="BK160" i="12"/>
  <c r="J145" i="12"/>
  <c r="BK232" i="13"/>
  <c r="J201" i="13"/>
  <c r="BK161" i="13"/>
  <c r="J159" i="13"/>
  <c r="J216" i="13"/>
  <c r="BK221" i="13"/>
  <c r="J175" i="13"/>
  <c r="BK138" i="13"/>
  <c r="J209" i="13"/>
  <c r="BK154" i="13"/>
  <c r="J199" i="13"/>
  <c r="BK139" i="13"/>
  <c r="BK133" i="14"/>
  <c r="BK144" i="14"/>
  <c r="BK186" i="14"/>
  <c r="J169" i="14"/>
  <c r="J143" i="14"/>
  <c r="J156" i="14"/>
  <c r="BK178" i="14"/>
  <c r="J165" i="14"/>
  <c r="BK198" i="15"/>
  <c r="J191" i="15"/>
  <c r="BK176" i="15"/>
  <c r="J217" i="15"/>
  <c r="J160" i="15"/>
  <c r="BK203" i="15"/>
  <c r="J172" i="15"/>
  <c r="J132" i="15"/>
  <c r="BK200" i="15"/>
  <c r="J134" i="15"/>
  <c r="BK157" i="15"/>
  <c r="J163" i="15"/>
  <c r="BK136" i="15"/>
  <c r="BK137" i="15"/>
  <c r="J161" i="15"/>
  <c r="J159" i="15"/>
  <c r="J164" i="16"/>
  <c r="BK146" i="16"/>
  <c r="J137" i="16"/>
  <c r="BK155" i="16"/>
  <c r="J151" i="17"/>
  <c r="BK126" i="17"/>
  <c r="J150" i="17"/>
  <c r="J128" i="17"/>
  <c r="J146" i="17"/>
  <c r="BK134" i="17"/>
  <c r="BK220" i="18"/>
  <c r="BK248" i="18"/>
  <c r="J291" i="18"/>
  <c r="BK270" i="18"/>
  <c r="J174" i="18"/>
  <c r="J293" i="18"/>
  <c r="BK184" i="19"/>
  <c r="BK159" i="19"/>
  <c r="J136" i="19"/>
  <c r="BK144" i="19"/>
  <c r="BK150" i="8"/>
  <c r="BK266" i="9"/>
  <c r="J300" i="9"/>
  <c r="J186" i="9"/>
  <c r="J298" i="9"/>
  <c r="BK162" i="9"/>
  <c r="BK286" i="9"/>
  <c r="BK240" i="9"/>
  <c r="J218" i="9"/>
  <c r="J167" i="9"/>
  <c r="BK326" i="9"/>
  <c r="J277" i="9"/>
  <c r="BK188" i="9"/>
  <c r="BK255" i="9"/>
  <c r="J219" i="9"/>
  <c r="BK185" i="9"/>
  <c r="J319" i="9"/>
  <c r="J226" i="9"/>
  <c r="BK207" i="9"/>
  <c r="J246" i="9"/>
  <c r="BK178" i="9"/>
  <c r="J151" i="9"/>
  <c r="BK327" i="9"/>
  <c r="BK259" i="9"/>
  <c r="BK171" i="9"/>
  <c r="J333" i="9"/>
  <c r="J234" i="9"/>
  <c r="BK205" i="9"/>
  <c r="BK154" i="9"/>
  <c r="J241" i="9"/>
  <c r="BK211" i="9"/>
  <c r="J274" i="9"/>
  <c r="BK171" i="10"/>
  <c r="J159" i="10"/>
  <c r="BK139" i="10"/>
  <c r="J153" i="10"/>
  <c r="BK156" i="10"/>
  <c r="BK149" i="10"/>
  <c r="BK178" i="11"/>
  <c r="BK208" i="11"/>
  <c r="BK161" i="11"/>
  <c r="BK205" i="11"/>
  <c r="BK185" i="11"/>
  <c r="J187" i="11"/>
  <c r="BK192" i="11"/>
  <c r="J218" i="11"/>
  <c r="J214" i="11"/>
  <c r="J217" i="11"/>
  <c r="BK203" i="11"/>
  <c r="BK166" i="11"/>
  <c r="J158" i="12"/>
  <c r="J153" i="12"/>
  <c r="J230" i="13"/>
  <c r="BK203" i="13"/>
  <c r="BK177" i="13"/>
  <c r="J231" i="13"/>
  <c r="J225" i="13"/>
  <c r="J156" i="13"/>
  <c r="J244" i="13"/>
  <c r="J195" i="13"/>
  <c r="J250" i="13"/>
  <c r="J191" i="13"/>
  <c r="BK143" i="13"/>
  <c r="J140" i="14"/>
  <c r="BK136" i="14"/>
  <c r="BK130" i="14"/>
  <c r="BK155" i="14"/>
  <c r="BK138" i="14"/>
  <c r="BK195" i="14"/>
  <c r="BK142" i="14"/>
  <c r="J130" i="14"/>
  <c r="BK140" i="14"/>
  <c r="J207" i="15"/>
  <c r="BK223" i="15"/>
  <c r="BK179" i="15"/>
  <c r="BK206" i="15"/>
  <c r="J139" i="15"/>
  <c r="BK169" i="15"/>
  <c r="BK235" i="15"/>
  <c r="BK213" i="15"/>
  <c r="J233" i="15"/>
  <c r="BK228" i="15"/>
  <c r="J323" i="18"/>
  <c r="J236" i="18"/>
  <c r="J194" i="18"/>
  <c r="J337" i="18"/>
  <c r="J216" i="18"/>
  <c r="J248" i="18"/>
  <c r="J219" i="18"/>
  <c r="J320" i="18"/>
  <c r="J358" i="18"/>
  <c r="J318" i="18"/>
  <c r="J231" i="18"/>
  <c r="J134" i="18"/>
  <c r="BK219" i="18"/>
  <c r="J154" i="18"/>
  <c r="BK178" i="19"/>
  <c r="J175" i="19"/>
  <c r="BK143" i="19"/>
  <c r="BK171" i="19"/>
  <c r="J131" i="19"/>
  <c r="BK156" i="19"/>
  <c r="BK169" i="19"/>
  <c r="BK2316" i="2"/>
  <c r="BK2260" i="2"/>
  <c r="J2169" i="2"/>
  <c r="BK2105" i="2"/>
  <c r="J1913" i="2"/>
  <c r="BK1843" i="2"/>
  <c r="BK1685" i="2"/>
  <c r="BK1650" i="2"/>
  <c r="BK1586" i="2"/>
  <c r="J1452" i="2"/>
  <c r="BK1017" i="2"/>
  <c r="BK722" i="2"/>
  <c r="J466" i="2"/>
  <c r="BK268" i="2"/>
  <c r="BK2329" i="2"/>
  <c r="J2204" i="2"/>
  <c r="BK2175" i="2"/>
  <c r="J2088" i="2"/>
  <c r="J1982" i="2"/>
  <c r="J1938" i="2"/>
  <c r="BK1917" i="2"/>
  <c r="BK1904" i="2"/>
  <c r="J1838" i="2"/>
  <c r="BK1814" i="2"/>
  <c r="J1711" i="2"/>
  <c r="J1671" i="2"/>
  <c r="J1620" i="2"/>
  <c r="J1613" i="2"/>
  <c r="BK1463" i="2"/>
  <c r="J929" i="2"/>
  <c r="BK845" i="2"/>
  <c r="J603" i="2"/>
  <c r="J341" i="2"/>
  <c r="J154" i="2"/>
  <c r="BK2277" i="2"/>
  <c r="J2226" i="2"/>
  <c r="BK2115" i="2"/>
  <c r="J1884" i="2"/>
  <c r="BK1620" i="2"/>
  <c r="J826" i="2"/>
  <c r="BK2248" i="2"/>
  <c r="J2192" i="2"/>
  <c r="BK2102" i="2"/>
  <c r="J1997" i="2"/>
  <c r="BK1898" i="2"/>
  <c r="BK1692" i="2"/>
  <c r="BK1622" i="2"/>
  <c r="J1504" i="2"/>
  <c r="J881" i="2"/>
  <c r="BK824" i="2"/>
  <c r="BK728" i="2"/>
  <c r="J2688" i="2"/>
  <c r="BK2299" i="2"/>
  <c r="BK2177" i="2"/>
  <c r="J2161" i="2"/>
  <c r="BK2944" i="2"/>
  <c r="BK2927" i="2"/>
  <c r="BK2912" i="2"/>
  <c r="BK2434" i="2"/>
  <c r="J2301" i="2"/>
  <c r="J2105" i="2"/>
  <c r="J1917" i="2"/>
  <c r="J1824" i="2"/>
  <c r="J1780" i="2"/>
  <c r="J1616" i="2"/>
  <c r="J959" i="2"/>
  <c r="J722" i="2"/>
  <c r="J599" i="2"/>
  <c r="J275" i="2"/>
  <c r="J2953" i="2"/>
  <c r="J2942" i="2"/>
  <c r="J2932" i="2"/>
  <c r="BK2918" i="2"/>
  <c r="BK2895" i="2"/>
  <c r="J2594" i="2"/>
  <c r="J2367" i="2"/>
  <c r="BK2309" i="2"/>
  <c r="J2244" i="2"/>
  <c r="J2175" i="2"/>
  <c r="BK2143" i="2"/>
  <c r="J2110" i="2"/>
  <c r="BK1897" i="2"/>
  <c r="J1638" i="2"/>
  <c r="J1335" i="2"/>
  <c r="BK726" i="2"/>
  <c r="J2945" i="2"/>
  <c r="J2934" i="2"/>
  <c r="BK2928" i="2"/>
  <c r="J2918" i="2"/>
  <c r="J2899" i="2"/>
  <c r="BK2692" i="2"/>
  <c r="BK2364" i="2"/>
  <c r="J2281" i="2"/>
  <c r="BK2232" i="2"/>
  <c r="BK2167" i="2"/>
  <c r="BK1977" i="2"/>
  <c r="J1952" i="2"/>
  <c r="J1910" i="2"/>
  <c r="BK1895" i="2"/>
  <c r="J1810" i="2"/>
  <c r="J1771" i="2"/>
  <c r="BK1681" i="2"/>
  <c r="J1598" i="2"/>
  <c r="J1447" i="2"/>
  <c r="J962" i="2"/>
  <c r="BK909" i="2"/>
  <c r="J879" i="2"/>
  <c r="J752" i="2"/>
  <c r="J579" i="2"/>
  <c r="BK2953" i="2"/>
  <c r="BK2947" i="2"/>
  <c r="J2937" i="2"/>
  <c r="J2925" i="2"/>
  <c r="J2919" i="2"/>
  <c r="BK2694" i="2"/>
  <c r="J2434" i="2"/>
  <c r="J2246" i="2"/>
  <c r="BK2169" i="2"/>
  <c r="BK2140" i="2"/>
  <c r="J1929" i="2"/>
  <c r="BK1792" i="2"/>
  <c r="J1666" i="2"/>
  <c r="BK1642" i="2"/>
  <c r="BK938" i="2"/>
  <c r="J758" i="2"/>
  <c r="J736" i="2"/>
  <c r="J639" i="2"/>
  <c r="BK459" i="2"/>
  <c r="BK270" i="2"/>
  <c r="J138" i="3"/>
  <c r="J131" i="3"/>
  <c r="J134" i="3"/>
  <c r="BK137" i="3"/>
  <c r="BK139" i="3"/>
  <c r="BK313" i="4"/>
  <c r="BK275" i="4"/>
  <c r="J265" i="4"/>
  <c r="J235" i="4"/>
  <c r="J219" i="4"/>
  <c r="J183" i="4"/>
  <c r="J175" i="4"/>
  <c r="J160" i="4"/>
  <c r="J311" i="4"/>
  <c r="BK296" i="4"/>
  <c r="J236" i="4"/>
  <c r="BK201" i="4"/>
  <c r="J168" i="4"/>
  <c r="J145" i="4"/>
  <c r="BK314" i="4"/>
  <c r="BK294" i="4"/>
  <c r="BK283" i="4"/>
  <c r="J275" i="4"/>
  <c r="BK238" i="4"/>
  <c r="J284" i="4"/>
  <c r="BK250" i="4"/>
  <c r="J222" i="4"/>
  <c r="J208" i="4"/>
  <c r="BK176" i="4"/>
  <c r="BK169" i="4"/>
  <c r="J139" i="4"/>
  <c r="BK241" i="4"/>
  <c r="BK222" i="4"/>
  <c r="J210" i="4"/>
  <c r="BK175" i="4"/>
  <c r="J137" i="4"/>
  <c r="J299" i="4"/>
  <c r="J274" i="4"/>
  <c r="J243" i="4"/>
  <c r="J206" i="4"/>
  <c r="J134" i="4"/>
  <c r="J319" i="4"/>
  <c r="J273" i="4"/>
  <c r="J214" i="4"/>
  <c r="J187" i="4"/>
  <c r="BK177" i="4"/>
  <c r="BK164" i="4"/>
  <c r="BK153" i="4"/>
  <c r="BK303" i="4"/>
  <c r="J261" i="4"/>
  <c r="BK245" i="4"/>
  <c r="BK155" i="4"/>
  <c r="BK326" i="4"/>
  <c r="J306" i="4"/>
  <c r="J292" i="4"/>
  <c r="BK253" i="4"/>
  <c r="J158" i="4"/>
  <c r="BK284" i="4"/>
  <c r="J242" i="4"/>
  <c r="J253" i="4"/>
  <c r="J237" i="4"/>
  <c r="J312" i="4"/>
  <c r="BK298" i="4"/>
  <c r="BK281" i="4"/>
  <c r="BK256" i="4"/>
  <c r="J238" i="4"/>
  <c r="J226" i="4"/>
  <c r="J197" i="4"/>
  <c r="BK158" i="4"/>
  <c r="BK273" i="5"/>
  <c r="J209" i="5"/>
  <c r="BK306" i="5"/>
  <c r="J248" i="5"/>
  <c r="J230" i="5"/>
  <c r="BK159" i="5"/>
  <c r="BK278" i="5"/>
  <c r="J222" i="5"/>
  <c r="BK193" i="5"/>
  <c r="J165" i="5"/>
  <c r="J262" i="5"/>
  <c r="J202" i="5"/>
  <c r="J307" i="5"/>
  <c r="J285" i="5"/>
  <c r="J269" i="5"/>
  <c r="BK241" i="5"/>
  <c r="BK228" i="5"/>
  <c r="J187" i="5"/>
  <c r="J140" i="5"/>
  <c r="J224" i="5"/>
  <c r="J199" i="5"/>
  <c r="J139" i="5"/>
  <c r="BK270" i="5"/>
  <c r="BK261" i="5"/>
  <c r="BK251" i="5"/>
  <c r="BK186" i="5"/>
  <c r="J163" i="5"/>
  <c r="BK321" i="5"/>
  <c r="J282" i="5"/>
  <c r="J184" i="5"/>
  <c r="J317" i="5"/>
  <c r="J297" i="5"/>
  <c r="BK280" i="5"/>
  <c r="J247" i="5"/>
  <c r="J232" i="5"/>
  <c r="J207" i="5"/>
  <c r="BK171" i="5"/>
  <c r="BK138" i="5"/>
  <c r="J265" i="5"/>
  <c r="J208" i="5"/>
  <c r="J148" i="5"/>
  <c r="J211" i="5"/>
  <c r="J150" i="5"/>
  <c r="J144" i="5"/>
  <c r="BK136" i="5"/>
  <c r="BK294" i="5"/>
  <c r="BK281" i="5"/>
  <c r="J266" i="5"/>
  <c r="BK230" i="5"/>
  <c r="J168" i="5"/>
  <c r="J257" i="6"/>
  <c r="BK242" i="6"/>
  <c r="J192" i="6"/>
  <c r="J152" i="6"/>
  <c r="BK247" i="6"/>
  <c r="J236" i="6"/>
  <c r="BK224" i="6"/>
  <c r="J177" i="6"/>
  <c r="J164" i="6"/>
  <c r="BK273" i="6"/>
  <c r="BK209" i="6"/>
  <c r="J168" i="6"/>
  <c r="BK151" i="6"/>
  <c r="BK131" i="6"/>
  <c r="J216" i="6"/>
  <c r="J142" i="6"/>
  <c r="BK263" i="6"/>
  <c r="J238" i="6"/>
  <c r="BK187" i="6"/>
  <c r="J169" i="6"/>
  <c r="J277" i="6"/>
  <c r="J256" i="6"/>
  <c r="J223" i="6"/>
  <c r="BK211" i="6"/>
  <c r="BK186" i="6"/>
  <c r="BK149" i="6"/>
  <c r="BK226" i="6"/>
  <c r="J178" i="6"/>
  <c r="BK159" i="6"/>
  <c r="BK252" i="6"/>
  <c r="J213" i="6"/>
  <c r="BK192" i="6"/>
  <c r="J288" i="6"/>
  <c r="J281" i="6"/>
  <c r="J258" i="6"/>
  <c r="J234" i="6"/>
  <c r="J198" i="6"/>
  <c r="J157" i="6"/>
  <c r="J139" i="6"/>
  <c r="BK222" i="6"/>
  <c r="J186" i="6"/>
  <c r="BK170" i="6"/>
  <c r="BK133" i="6"/>
  <c r="BK249" i="6"/>
  <c r="J233" i="6"/>
  <c r="J165" i="6"/>
  <c r="J280" i="6"/>
  <c r="J259" i="6"/>
  <c r="BK231" i="6"/>
  <c r="BK205" i="6"/>
  <c r="BK184" i="6"/>
  <c r="J298" i="7"/>
  <c r="BK247" i="7"/>
  <c r="BK225" i="7"/>
  <c r="BK209" i="7"/>
  <c r="BK187" i="7"/>
  <c r="BK176" i="7"/>
  <c r="J157" i="7"/>
  <c r="J306" i="7"/>
  <c r="BK286" i="7"/>
  <c r="BK222" i="7"/>
  <c r="BK179" i="7"/>
  <c r="J163" i="7"/>
  <c r="BK290" i="7"/>
  <c r="J230" i="7"/>
  <c r="BK216" i="7"/>
  <c r="BK150" i="7"/>
  <c r="J300" i="7"/>
  <c r="BK265" i="7"/>
  <c r="J244" i="7"/>
  <c r="BK324" i="7"/>
  <c r="BK293" i="7"/>
  <c r="BK269" i="7"/>
  <c r="BK241" i="7"/>
  <c r="BK162" i="7"/>
  <c r="BK143" i="7"/>
  <c r="J321" i="7"/>
  <c r="BK309" i="7"/>
  <c r="J262" i="7"/>
  <c r="BK249" i="7"/>
  <c r="BK186" i="7"/>
  <c r="J172" i="7"/>
  <c r="J280" i="7"/>
  <c r="J271" i="7"/>
  <c r="J245" i="7"/>
  <c r="BK206" i="7"/>
  <c r="J162" i="7"/>
  <c r="BK147" i="7"/>
  <c r="J335" i="7"/>
  <c r="J317" i="7"/>
  <c r="J256" i="7"/>
  <c r="BK238" i="7"/>
  <c r="J225" i="7"/>
  <c r="J215" i="7"/>
  <c r="J197" i="7"/>
  <c r="J183" i="7"/>
  <c r="BK151" i="7"/>
  <c r="J340" i="7"/>
  <c r="BK305" i="7"/>
  <c r="J266" i="7"/>
  <c r="BK232" i="7"/>
  <c r="J179" i="7"/>
  <c r="J341" i="7"/>
  <c r="BK329" i="7"/>
  <c r="BK299" i="7"/>
  <c r="BK165" i="7"/>
  <c r="BK341" i="7"/>
  <c r="BK237" i="7"/>
  <c r="BK181" i="8"/>
  <c r="J173" i="8"/>
  <c r="BK162" i="8"/>
  <c r="BK151" i="8"/>
  <c r="J168" i="8"/>
  <c r="BK148" i="8"/>
  <c r="J132" i="8"/>
  <c r="BK153" i="8"/>
  <c r="J159" i="8"/>
  <c r="BK167" i="8"/>
  <c r="BK159" i="8"/>
  <c r="J157" i="8"/>
  <c r="BK271" i="9"/>
  <c r="J225" i="9"/>
  <c r="BK298" i="9"/>
  <c r="J343" i="9"/>
  <c r="BK223" i="9"/>
  <c r="BK160" i="9"/>
  <c r="J294" i="9"/>
  <c r="J268" i="9"/>
  <c r="BK236" i="9"/>
  <c r="J191" i="9"/>
  <c r="J308" i="9"/>
  <c r="BK181" i="10"/>
  <c r="BK169" i="10"/>
  <c r="J155" i="10"/>
  <c r="J170" i="10"/>
  <c r="J134" i="10"/>
  <c r="BK154" i="10"/>
  <c r="J172" i="10"/>
  <c r="BK145" i="10"/>
  <c r="J154" i="11"/>
  <c r="J172" i="11"/>
  <c r="J200" i="11"/>
  <c r="J178" i="11"/>
  <c r="J129" i="12"/>
  <c r="BK144" i="12"/>
  <c r="BK171" i="12"/>
  <c r="BK137" i="12"/>
  <c r="J162" i="12"/>
  <c r="BK153" i="12"/>
  <c r="BK158" i="12"/>
  <c r="BK219" i="13"/>
  <c r="J206" i="13"/>
  <c r="BK134" i="13"/>
  <c r="J182" i="13"/>
  <c r="BK150" i="13"/>
  <c r="BK175" i="13"/>
  <c r="BK229" i="13"/>
  <c r="J158" i="13"/>
  <c r="J236" i="13"/>
  <c r="J218" i="13"/>
  <c r="BK200" i="13"/>
  <c r="BK176" i="13"/>
  <c r="J140" i="13"/>
  <c r="J176" i="13"/>
  <c r="BK140" i="13"/>
  <c r="J172" i="13"/>
  <c r="J137" i="13"/>
  <c r="J212" i="13"/>
  <c r="J177" i="13"/>
  <c r="J143" i="13"/>
  <c r="J245" i="13"/>
  <c r="BK166" i="13"/>
  <c r="BK245" i="13"/>
  <c r="J194" i="13"/>
  <c r="J165" i="13"/>
  <c r="BK177" i="14"/>
  <c r="J132" i="14"/>
  <c r="BK152" i="14"/>
  <c r="J142" i="14"/>
  <c r="BK167" i="14"/>
  <c r="J184" i="14"/>
  <c r="BK148" i="14"/>
  <c r="BK170" i="14"/>
  <c r="BK132" i="14"/>
  <c r="J149" i="15"/>
  <c r="J187" i="15"/>
  <c r="J205" i="15"/>
  <c r="J136" i="15"/>
  <c r="J195" i="15"/>
  <c r="J165" i="15"/>
  <c r="BK182" i="15"/>
  <c r="J137" i="15"/>
  <c r="J178" i="15"/>
  <c r="BK154" i="15"/>
  <c r="J168" i="15"/>
  <c r="BK234" i="15"/>
  <c r="BK150" i="15"/>
  <c r="BK197" i="15"/>
  <c r="J200" i="15"/>
  <c r="BK166" i="15"/>
  <c r="J150" i="16"/>
  <c r="J156" i="16"/>
  <c r="BK143" i="16"/>
  <c r="BK147" i="16"/>
  <c r="BK159" i="16"/>
  <c r="J152" i="16"/>
  <c r="J129" i="16"/>
  <c r="J148" i="17"/>
  <c r="BK131" i="17"/>
  <c r="BK146" i="17"/>
  <c r="BK157" i="17"/>
  <c r="BK137" i="17"/>
  <c r="J142" i="17"/>
  <c r="BK286" i="18"/>
  <c r="J309" i="18"/>
  <c r="J241" i="18"/>
  <c r="BK293" i="18"/>
  <c r="J246" i="18"/>
  <c r="J169" i="18"/>
  <c r="BK299" i="18"/>
  <c r="J301" i="18"/>
  <c r="BK263" i="18"/>
  <c r="BK303" i="18"/>
  <c r="J146" i="18"/>
  <c r="J352" i="18"/>
  <c r="J363" i="18"/>
  <c r="J348" i="18"/>
  <c r="J240" i="18"/>
  <c r="BK266" i="18"/>
  <c r="BK291" i="18"/>
  <c r="J340" i="18"/>
  <c r="BK194" i="18"/>
  <c r="BK170" i="19"/>
  <c r="J153" i="19"/>
  <c r="BK132" i="19"/>
  <c r="J167" i="19"/>
  <c r="J156" i="19"/>
  <c r="J148" i="19"/>
  <c r="BK189" i="19"/>
  <c r="BK168" i="19"/>
  <c r="J137" i="19"/>
  <c r="BK181" i="19"/>
  <c r="J138" i="19"/>
  <c r="BK150" i="19"/>
  <c r="J2317" i="2"/>
  <c r="BK2226" i="2"/>
  <c r="BK2161" i="2"/>
  <c r="BK1993" i="2"/>
  <c r="BK1905" i="2"/>
  <c r="J1783" i="2"/>
  <c r="BK1657" i="2"/>
  <c r="BK1606" i="2"/>
  <c r="BK1440" i="2"/>
  <c r="BK970" i="2"/>
  <c r="J745" i="2"/>
  <c r="BK639" i="2"/>
  <c r="J277" i="2"/>
  <c r="J2299" i="2"/>
  <c r="J2300" i="2"/>
  <c r="BK2199" i="2"/>
  <c r="J2149" i="2"/>
  <c r="J2099" i="2"/>
  <c r="J1989" i="2"/>
  <c r="J1928" i="2"/>
  <c r="J1905" i="2"/>
  <c r="J1862" i="2"/>
  <c r="J1832" i="2"/>
  <c r="J1726" i="2"/>
  <c r="BK1676" i="2"/>
  <c r="J1631" i="2"/>
  <c r="BK1612" i="2"/>
  <c r="J974" i="2"/>
  <c r="J924" i="2"/>
  <c r="BK826" i="2"/>
  <c r="BK752" i="2"/>
  <c r="BK339" i="2"/>
  <c r="J2331" i="2"/>
  <c r="J2243" i="2"/>
  <c r="J2214" i="2"/>
  <c r="J1931" i="2"/>
  <c r="J1822" i="2"/>
  <c r="BK1638" i="2"/>
  <c r="J966" i="2"/>
  <c r="AS101" i="1"/>
  <c r="J1943" i="2"/>
  <c r="J1895" i="2"/>
  <c r="J1663" i="2"/>
  <c r="BK1647" i="2"/>
  <c r="BK1598" i="2"/>
  <c r="J913" i="2"/>
  <c r="J870" i="2"/>
  <c r="BK731" i="2"/>
  <c r="AS104" i="1"/>
  <c r="BK2245" i="2"/>
  <c r="J2162" i="2"/>
  <c r="J2129" i="2"/>
  <c r="BK2932" i="2"/>
  <c r="BK2925" i="2"/>
  <c r="BK2899" i="2"/>
  <c r="J2442" i="2"/>
  <c r="J2316" i="2"/>
  <c r="J2108" i="2"/>
  <c r="BK1938" i="2"/>
  <c r="BK1916" i="2"/>
  <c r="J1807" i="2"/>
  <c r="BK1765" i="2"/>
  <c r="BK1679" i="2"/>
  <c r="J1470" i="2"/>
  <c r="J760" i="2"/>
  <c r="J717" i="2"/>
  <c r="J465" i="2"/>
  <c r="BK2955" i="2"/>
  <c r="BK2951" i="2"/>
  <c r="J2939" i="2"/>
  <c r="BK2934" i="2"/>
  <c r="J2924" i="2"/>
  <c r="J2892" i="2"/>
  <c r="J2597" i="2"/>
  <c r="J2437" i="2"/>
  <c r="J2311" i="2"/>
  <c r="BK2301" i="2"/>
  <c r="BK2188" i="2"/>
  <c r="J2168" i="2"/>
  <c r="BK2131" i="2"/>
  <c r="BK1943" i="2"/>
  <c r="J1836" i="2"/>
  <c r="BK1447" i="2"/>
  <c r="J1017" i="2"/>
  <c r="J593" i="2"/>
  <c r="BK2943" i="2"/>
  <c r="BK2933" i="2"/>
  <c r="BK2924" i="2"/>
  <c r="BK2919" i="2"/>
  <c r="BK2914" i="2"/>
  <c r="J2690" i="2"/>
  <c r="J2227" i="2"/>
  <c r="BK2162" i="2"/>
  <c r="BK2149" i="2"/>
  <c r="BK1985" i="2"/>
  <c r="J1916" i="2"/>
  <c r="BK1771" i="2"/>
  <c r="BK1693" i="2"/>
  <c r="BK1615" i="2"/>
  <c r="J940" i="2"/>
  <c r="J847" i="2"/>
  <c r="J750" i="2"/>
  <c r="J339" i="2"/>
  <c r="BK2892" i="2"/>
  <c r="J2777" i="2"/>
  <c r="BK2594" i="2"/>
  <c r="BK2440" i="2"/>
  <c r="BK2300" i="2"/>
  <c r="BK2247" i="2"/>
  <c r="BK2211" i="2"/>
  <c r="J2141" i="2"/>
  <c r="J2083" i="2"/>
  <c r="J1971" i="2"/>
  <c r="J1901" i="2"/>
  <c r="J1865" i="2"/>
  <c r="J1860" i="2"/>
  <c r="BK1841" i="2"/>
  <c r="BK1687" i="2"/>
  <c r="J1676" i="2"/>
  <c r="J1624" i="2"/>
  <c r="J1608" i="2"/>
  <c r="J1019" i="2"/>
  <c r="J938" i="2"/>
  <c r="BK859" i="2"/>
  <c r="BK756" i="2"/>
  <c r="BK741" i="2"/>
  <c r="J296" i="4"/>
  <c r="BK289" i="4"/>
  <c r="BK276" i="4"/>
  <c r="BK242" i="4"/>
  <c r="J188" i="4"/>
  <c r="BK150" i="4"/>
  <c r="J281" i="4"/>
  <c r="BK240" i="4"/>
  <c r="BK223" i="4"/>
  <c r="BK212" i="4"/>
  <c r="BK183" i="4"/>
  <c r="BK165" i="4"/>
  <c r="J269" i="4"/>
  <c r="J217" i="4"/>
  <c r="J212" i="4"/>
  <c r="J195" i="4"/>
  <c r="BK146" i="4"/>
  <c r="J300" i="4"/>
  <c r="J276" i="4"/>
  <c r="J234" i="4"/>
  <c r="BK173" i="4"/>
  <c r="J148" i="4"/>
  <c r="BK320" i="4"/>
  <c r="BK274" i="4"/>
  <c r="J240" i="4"/>
  <c r="BK207" i="4"/>
  <c r="BK180" i="4"/>
  <c r="J165" i="4"/>
  <c r="BK156" i="4"/>
  <c r="BK299" i="4"/>
  <c r="BK258" i="4"/>
  <c r="BK244" i="4"/>
  <c r="J184" i="4"/>
  <c r="J135" i="4"/>
  <c r="J322" i="4"/>
  <c r="J297" i="4"/>
  <c r="BK287" i="4"/>
  <c r="BK260" i="4"/>
  <c r="J196" i="4"/>
  <c r="J326" i="4"/>
  <c r="BK317" i="4"/>
  <c r="BK265" i="4"/>
  <c r="J245" i="4"/>
  <c r="J320" i="4"/>
  <c r="BK197" i="4"/>
  <c r="J190" i="4"/>
  <c r="J180" i="4"/>
  <c r="BK304" i="4"/>
  <c r="J287" i="4"/>
  <c r="BK267" i="4"/>
  <c r="J244" i="4"/>
  <c r="J228" i="4"/>
  <c r="BK208" i="4"/>
  <c r="J193" i="4"/>
  <c r="J155" i="4"/>
  <c r="J295" i="5"/>
  <c r="J213" i="5"/>
  <c r="BK173" i="5"/>
  <c r="J261" i="5"/>
  <c r="J243" i="5"/>
  <c r="J180" i="5"/>
  <c r="BK277" i="5"/>
  <c r="J220" i="5"/>
  <c r="J186" i="5"/>
  <c r="J141" i="5"/>
  <c r="J170" i="5"/>
  <c r="BK297" i="5"/>
  <c r="J280" i="5"/>
  <c r="BK266" i="5"/>
  <c r="J237" i="5"/>
  <c r="BK200" i="5"/>
  <c r="J159" i="5"/>
  <c r="J203" i="5"/>
  <c r="J304" i="5"/>
  <c r="BK265" i="5"/>
  <c r="BK203" i="5"/>
  <c r="J173" i="5"/>
  <c r="J322" i="5"/>
  <c r="J316" i="5"/>
  <c r="BK259" i="5"/>
  <c r="J232" i="6"/>
  <c r="J156" i="6"/>
  <c r="BK238" i="6"/>
  <c r="BK225" i="6"/>
  <c r="BK213" i="6"/>
  <c r="BK173" i="6"/>
  <c r="J161" i="6"/>
  <c r="BK254" i="6"/>
  <c r="J208" i="6"/>
  <c r="J163" i="6"/>
  <c r="BK134" i="6"/>
  <c r="BK218" i="6"/>
  <c r="BK193" i="6"/>
  <c r="BK130" i="6"/>
  <c r="BK257" i="6"/>
  <c r="BK214" i="6"/>
  <c r="BK177" i="6"/>
  <c r="J266" i="6"/>
  <c r="BK236" i="6"/>
  <c r="J220" i="6"/>
  <c r="BK199" i="6"/>
  <c r="J160" i="6"/>
  <c r="J143" i="6"/>
  <c r="J204" i="6"/>
  <c r="J174" i="6"/>
  <c r="J153" i="6"/>
  <c r="BK278" i="6"/>
  <c r="BK228" i="6"/>
  <c r="J212" i="6"/>
  <c r="J193" i="6"/>
  <c r="BK284" i="6"/>
  <c r="J263" i="6"/>
  <c r="J246" i="6"/>
  <c r="J227" i="6"/>
  <c r="J180" i="6"/>
  <c r="J170" i="6"/>
  <c r="BK143" i="6"/>
  <c r="BK239" i="6"/>
  <c r="J195" i="6"/>
  <c r="BK185" i="6"/>
  <c r="BK158" i="6"/>
  <c r="J278" i="6"/>
  <c r="BK246" i="6"/>
  <c r="J229" i="6"/>
  <c r="J173" i="6"/>
  <c r="BK283" i="6"/>
  <c r="BK262" i="6"/>
  <c r="J253" i="6"/>
  <c r="J211" i="6"/>
  <c r="J185" i="6"/>
  <c r="BK180" i="6"/>
  <c r="J301" i="7"/>
  <c r="BK288" i="7"/>
  <c r="J229" i="7"/>
  <c r="J199" i="7"/>
  <c r="BK182" i="7"/>
  <c r="BK175" i="7"/>
  <c r="J155" i="7"/>
  <c r="J315" i="7"/>
  <c r="J297" i="7"/>
  <c r="J264" i="7"/>
  <c r="J205" i="7"/>
  <c r="BK169" i="7"/>
  <c r="J286" i="7"/>
  <c r="BK229" i="7"/>
  <c r="BK156" i="7"/>
  <c r="J302" i="7"/>
  <c r="J282" i="7"/>
  <c r="BK258" i="7"/>
  <c r="BK208" i="7"/>
  <c r="BK313" i="7"/>
  <c r="J279" i="7"/>
  <c r="J263" i="7"/>
  <c r="J192" i="7"/>
  <c r="J158" i="7"/>
  <c r="J328" i="7"/>
  <c r="J318" i="7"/>
  <c r="J288" i="7"/>
  <c r="BK259" i="7"/>
  <c r="BK312" i="7"/>
  <c r="BK274" i="7"/>
  <c r="BK215" i="7"/>
  <c r="J165" i="7"/>
  <c r="BK159" i="7"/>
  <c r="BK338" i="7"/>
  <c r="BK314" i="7"/>
  <c r="J275" i="7"/>
  <c r="BK239" i="7"/>
  <c r="J222" i="7"/>
  <c r="BK214" i="7"/>
  <c r="BK190" i="7"/>
  <c r="BK178" i="7"/>
  <c r="J148" i="7"/>
  <c r="J329" i="7"/>
  <c r="BK275" i="7"/>
  <c r="J236" i="7"/>
  <c r="J182" i="7"/>
  <c r="BK157" i="7"/>
  <c r="J336" i="7"/>
  <c r="BK318" i="7"/>
  <c r="BK234" i="7"/>
  <c r="J202" i="7"/>
  <c r="BK188" i="7"/>
  <c r="BK145" i="7"/>
  <c r="BK343" i="7"/>
  <c r="BK281" i="7"/>
  <c r="J208" i="7"/>
  <c r="BK197" i="7"/>
  <c r="J177" i="7"/>
  <c r="J156" i="7"/>
  <c r="J149" i="7"/>
  <c r="J143" i="7"/>
  <c r="BK316" i="7"/>
  <c r="BK298" i="7"/>
  <c r="J287" i="7"/>
  <c r="BK282" i="7"/>
  <c r="BK271" i="7"/>
  <c r="BK254" i="7"/>
  <c r="BK244" i="7"/>
  <c r="J185" i="7"/>
  <c r="J162" i="8"/>
  <c r="BK187" i="8"/>
  <c r="J150" i="8"/>
  <c r="J185" i="8"/>
  <c r="BK179" i="8"/>
  <c r="J167" i="8"/>
  <c r="J155" i="8"/>
  <c r="BK143" i="8"/>
  <c r="BK176" i="8"/>
  <c r="J171" i="8"/>
  <c r="J158" i="8"/>
  <c r="J152" i="8"/>
  <c r="BK164" i="8"/>
  <c r="J147" i="8"/>
  <c r="J174" i="8"/>
  <c r="J138" i="8"/>
  <c r="J140" i="8"/>
  <c r="J166" i="8"/>
  <c r="BK154" i="8"/>
  <c r="J146" i="8"/>
  <c r="J269" i="9"/>
  <c r="BK226" i="9"/>
  <c r="BK324" i="9"/>
  <c r="BK288" i="9"/>
  <c r="BK189" i="9"/>
  <c r="J309" i="9"/>
  <c r="J187" i="9"/>
  <c r="J288" i="9"/>
  <c r="J242" i="9"/>
  <c r="J195" i="9"/>
  <c r="BK343" i="9"/>
  <c r="J214" i="9"/>
  <c r="J156" i="9"/>
  <c r="J240" i="9"/>
  <c r="BK198" i="9"/>
  <c r="J312" i="9"/>
  <c r="J267" i="9"/>
  <c r="J141" i="10"/>
  <c r="BK134" i="10"/>
  <c r="BK167" i="10"/>
  <c r="BK138" i="10"/>
  <c r="BK178" i="10"/>
  <c r="J139" i="10"/>
  <c r="BK176" i="10"/>
  <c r="J146" i="10"/>
  <c r="J152" i="10"/>
  <c r="J149" i="10"/>
  <c r="BK222" i="11"/>
  <c r="BK164" i="11"/>
  <c r="J169" i="11"/>
  <c r="J130" i="12"/>
  <c r="J165" i="12"/>
  <c r="J160" i="12"/>
  <c r="BK134" i="12"/>
  <c r="J150" i="12"/>
  <c r="BK159" i="12"/>
  <c r="BK146" i="12"/>
  <c r="BK150" i="12"/>
  <c r="J214" i="13"/>
  <c r="BK207" i="13"/>
  <c r="J136" i="13"/>
  <c r="BK237" i="13"/>
  <c r="BK199" i="13"/>
  <c r="BK136" i="13"/>
  <c r="J178" i="13"/>
  <c r="J161" i="13"/>
  <c r="J229" i="13"/>
  <c r="J223" i="13"/>
  <c r="J189" i="13"/>
  <c r="J138" i="13"/>
  <c r="BK184" i="14"/>
  <c r="BK172" i="14"/>
  <c r="J177" i="15"/>
  <c r="BK156" i="15"/>
  <c r="J127" i="15"/>
  <c r="J174" i="15"/>
  <c r="BK221" i="15"/>
  <c r="BK192" i="15"/>
  <c r="BK139" i="15"/>
  <c r="BK196" i="15"/>
  <c r="BK130" i="15"/>
  <c r="J131" i="15"/>
  <c r="J179" i="15"/>
  <c r="BK129" i="15"/>
  <c r="BK155" i="15"/>
  <c r="BK138" i="15"/>
  <c r="BK171" i="15"/>
  <c r="J201" i="15"/>
  <c r="J175" i="15"/>
  <c r="BK149" i="15"/>
  <c r="J130" i="16"/>
  <c r="BK150" i="16"/>
  <c r="J134" i="16"/>
  <c r="J143" i="16"/>
  <c r="J158" i="16"/>
  <c r="J141" i="16"/>
  <c r="BK134" i="16"/>
  <c r="J152" i="17"/>
  <c r="J133" i="17"/>
  <c r="J149" i="17"/>
  <c r="BK149" i="17"/>
  <c r="J134" i="17"/>
  <c r="BK148" i="17"/>
  <c r="BK139" i="17"/>
  <c r="BK153" i="17"/>
  <c r="BK348" i="18"/>
  <c r="BK290" i="18"/>
  <c r="BK163" i="18"/>
  <c r="J257" i="18"/>
  <c r="J220" i="18"/>
  <c r="BK139" i="18"/>
  <c r="J229" i="18"/>
  <c r="J332" i="18"/>
  <c r="BK154" i="18"/>
  <c r="J260" i="18"/>
  <c r="BK350" i="18"/>
  <c r="J139" i="18"/>
  <c r="BK330" i="18"/>
  <c r="BK301" i="18"/>
  <c r="J286" i="18"/>
  <c r="BK278" i="18"/>
  <c r="J197" i="18"/>
  <c r="J313" i="18"/>
  <c r="BK179" i="19"/>
  <c r="J176" i="19"/>
  <c r="BK164" i="19"/>
  <c r="BK142" i="19"/>
  <c r="J193" i="19"/>
  <c r="BK153" i="19"/>
  <c r="J177" i="19"/>
  <c r="BK151" i="19"/>
  <c r="BK134" i="19"/>
  <c r="J157" i="19"/>
  <c r="J179" i="19"/>
  <c r="BK157" i="19"/>
  <c r="BK182" i="19"/>
  <c r="BK148" i="19"/>
  <c r="J161" i="19"/>
  <c r="J149" i="8"/>
  <c r="BK319" i="9"/>
  <c r="BK252" i="9"/>
  <c r="J198" i="9"/>
  <c r="J266" i="9"/>
  <c r="BK344" i="9"/>
  <c r="BK210" i="9"/>
  <c r="J323" i="9"/>
  <c r="J263" i="9"/>
  <c r="BK234" i="9"/>
  <c r="J159" i="9"/>
  <c r="J324" i="9"/>
  <c r="BK281" i="9"/>
  <c r="BK173" i="9"/>
  <c r="BK239" i="9"/>
  <c r="BK180" i="9"/>
  <c r="J236" i="9"/>
  <c r="BK179" i="9"/>
  <c r="BK244" i="9"/>
  <c r="J172" i="9"/>
  <c r="J336" i="9"/>
  <c r="J275" i="9"/>
  <c r="J207" i="9"/>
  <c r="BK148" i="9"/>
  <c r="BK263" i="9"/>
  <c r="J166" i="9"/>
  <c r="BK338" i="9"/>
  <c r="J228" i="9"/>
  <c r="BK304" i="9"/>
  <c r="J235" i="9"/>
  <c r="J167" i="10"/>
  <c r="J135" i="10"/>
  <c r="J145" i="10"/>
  <c r="BK142" i="10"/>
  <c r="BK137" i="10"/>
  <c r="J163" i="10"/>
  <c r="J181" i="10"/>
  <c r="J165" i="10"/>
  <c r="J183" i="10"/>
  <c r="J158" i="10"/>
  <c r="BK174" i="11"/>
  <c r="BK167" i="11"/>
  <c r="BK201" i="11"/>
  <c r="J146" i="11"/>
  <c r="J140" i="11"/>
  <c r="J207" i="11"/>
  <c r="BK198" i="11"/>
  <c r="BK159" i="11"/>
  <c r="BK207" i="11"/>
  <c r="BK150" i="11"/>
  <c r="J211" i="11"/>
  <c r="J163" i="11"/>
  <c r="J221" i="11"/>
  <c r="BK143" i="11"/>
  <c r="J157" i="11"/>
  <c r="J192" i="11"/>
  <c r="BK199" i="11"/>
  <c r="BK179" i="11"/>
  <c r="BK146" i="11"/>
  <c r="BK131" i="12"/>
  <c r="BK135" i="12"/>
  <c r="J146" i="12"/>
  <c r="BK164" i="12"/>
  <c r="J135" i="12"/>
  <c r="BK151" i="12"/>
  <c r="J168" i="12"/>
  <c r="J136" i="12"/>
  <c r="J217" i="13"/>
  <c r="J237" i="13"/>
  <c r="J154" i="13"/>
  <c r="BK205" i="13"/>
  <c r="J155" i="13"/>
  <c r="BK185" i="13"/>
  <c r="J131" i="13"/>
  <c r="J207" i="13"/>
  <c r="BK157" i="13"/>
  <c r="BK225" i="13"/>
  <c r="J167" i="13"/>
  <c r="BK137" i="13"/>
  <c r="BK156" i="14"/>
  <c r="J176" i="14"/>
  <c r="J139" i="14"/>
  <c r="BK149" i="14"/>
  <c r="J179" i="14"/>
  <c r="J138" i="14"/>
  <c r="BK137" i="14"/>
  <c r="J158" i="14"/>
  <c r="BK154" i="14"/>
  <c r="J167" i="14"/>
  <c r="J154" i="14"/>
  <c r="J215" i="15"/>
  <c r="J153" i="15"/>
  <c r="J204" i="15"/>
  <c r="J218" i="15"/>
  <c r="BK145" i="15"/>
  <c r="BK204" i="15"/>
  <c r="BK168" i="15"/>
  <c r="BK218" i="15"/>
  <c r="BK183" i="15"/>
  <c r="BK233" i="15"/>
  <c r="J167" i="15"/>
  <c r="BK201" i="15"/>
  <c r="J130" i="15"/>
  <c r="BK161" i="15"/>
  <c r="BK215" i="15"/>
  <c r="J143" i="15"/>
  <c r="BK222" i="15"/>
  <c r="J221" i="15"/>
  <c r="BK184" i="15"/>
  <c r="BK158" i="15"/>
  <c r="J166" i="16"/>
  <c r="J153" i="16"/>
  <c r="BK136" i="16"/>
  <c r="BK145" i="16"/>
  <c r="BK166" i="16"/>
  <c r="J144" i="16"/>
  <c r="BK152" i="17"/>
  <c r="J147" i="17"/>
  <c r="BK132" i="17"/>
  <c r="BK130" i="17"/>
  <c r="BK142" i="17"/>
  <c r="BK155" i="17"/>
  <c r="BK124" i="17"/>
  <c r="J138" i="17"/>
  <c r="BK334" i="18"/>
  <c r="BK239" i="18"/>
  <c r="BK295" i="18"/>
  <c r="J175" i="18"/>
  <c r="J304" i="18"/>
  <c r="BK174" i="18"/>
  <c r="BK352" i="18"/>
  <c r="BK137" i="18"/>
  <c r="BK315" i="18"/>
  <c r="BK306" i="18"/>
  <c r="BK151" i="18"/>
  <c r="BK332" i="18"/>
  <c r="J136" i="18"/>
  <c r="J354" i="18"/>
  <c r="J303" i="18"/>
  <c r="J208" i="18"/>
  <c r="BK132" i="18"/>
  <c r="J290" i="18"/>
  <c r="J329" i="18"/>
  <c r="BK187" i="18"/>
  <c r="J172" i="19"/>
  <c r="J147" i="19"/>
  <c r="J146" i="19"/>
  <c r="BK167" i="19"/>
  <c r="BK172" i="19"/>
  <c r="J191" i="19"/>
  <c r="J155" i="19"/>
  <c r="BK177" i="19"/>
  <c r="BK158" i="19"/>
  <c r="J189" i="19"/>
  <c r="BK162" i="19"/>
  <c r="J135" i="19"/>
  <c r="BK138" i="19"/>
  <c r="J2318" i="2"/>
  <c r="J2184" i="2"/>
  <c r="J2115" i="2"/>
  <c r="J1985" i="2"/>
  <c r="J1912" i="2"/>
  <c r="BK1799" i="2"/>
  <c r="BK1763" i="2"/>
  <c r="BK1631" i="2"/>
  <c r="J1489" i="2"/>
  <c r="J972" i="2"/>
  <c r="J748" i="2"/>
  <c r="J689" i="2"/>
  <c r="J574" i="2"/>
  <c r="J256" i="2"/>
  <c r="J2304" i="2"/>
  <c r="J2198" i="2"/>
  <c r="BK2145" i="2"/>
  <c r="J2119" i="2"/>
  <c r="BK2072" i="2"/>
  <c r="BK1947" i="2"/>
  <c r="BK1925" i="2"/>
  <c r="J1899" i="2"/>
  <c r="BK1849" i="2"/>
  <c r="BK1807" i="2"/>
  <c r="BK1704" i="2"/>
  <c r="BK1632" i="2"/>
  <c r="J1615" i="2"/>
  <c r="BK1522" i="2"/>
  <c r="BK966" i="2"/>
  <c r="BK868" i="2"/>
  <c r="BK754" i="2"/>
  <c r="BK345" i="2"/>
  <c r="J268" i="2"/>
  <c r="BK2317" i="2"/>
  <c r="BK2269" i="2"/>
  <c r="J2218" i="2"/>
  <c r="J2163" i="2"/>
  <c r="J1830" i="2"/>
  <c r="BK1726" i="2"/>
  <c r="BK1337" i="2"/>
  <c r="J270" i="2"/>
  <c r="BK2293" i="2"/>
  <c r="J2234" i="2"/>
  <c r="J2137" i="2"/>
  <c r="J2094" i="2"/>
  <c r="J1923" i="2"/>
  <c r="BK1838" i="2"/>
  <c r="J1657" i="2"/>
  <c r="BK1618" i="2"/>
  <c r="BK1454" i="2"/>
  <c r="BK879" i="2"/>
  <c r="BK736" i="2"/>
  <c r="BK466" i="2"/>
  <c r="BK2437" i="2"/>
  <c r="J2247" i="2"/>
  <c r="BK2166" i="2"/>
  <c r="J2127" i="2"/>
  <c r="J2929" i="2"/>
  <c r="BK2777" i="2"/>
  <c r="J2328" i="2"/>
  <c r="J2193" i="2"/>
  <c r="J1933" i="2"/>
  <c r="BK1810" i="2"/>
  <c r="J1768" i="2"/>
  <c r="BK1663" i="2"/>
  <c r="J1586" i="2"/>
  <c r="J754" i="2"/>
  <c r="J583" i="2"/>
  <c r="J258" i="2"/>
  <c r="BK2952" i="2"/>
  <c r="J2940" i="2"/>
  <c r="J2935" i="2"/>
  <c r="J2926" i="2"/>
  <c r="J2916" i="2"/>
  <c r="J2822" i="2"/>
  <c r="BK2442" i="2"/>
  <c r="BK2328" i="2"/>
  <c r="J2248" i="2"/>
  <c r="BK2186" i="2"/>
  <c r="J2165" i="2"/>
  <c r="BK2099" i="2"/>
  <c r="BK1899" i="2"/>
  <c r="BK1576" i="2"/>
  <c r="J1022" i="2"/>
  <c r="BK606" i="2"/>
  <c r="BK463" i="2"/>
  <c r="BK2941" i="2"/>
  <c r="J2923" i="2"/>
  <c r="BK2917" i="2"/>
  <c r="BK2849" i="2"/>
  <c r="BK2690" i="2"/>
  <c r="J2303" i="2"/>
  <c r="J2269" i="2"/>
  <c r="J2231" i="2"/>
  <c r="BK2184" i="2"/>
  <c r="BK1997" i="2"/>
  <c r="J1954" i="2"/>
  <c r="BK1901" i="2"/>
  <c r="J1887" i="2"/>
  <c r="J1796" i="2"/>
  <c r="BK1691" i="2"/>
  <c r="J1650" i="2"/>
  <c r="J1523" i="2"/>
  <c r="BK1444" i="2"/>
  <c r="BK1335" i="2"/>
  <c r="BK940" i="2"/>
  <c r="BK924" i="2"/>
  <c r="J868" i="2"/>
  <c r="BK601" i="2"/>
  <c r="J2952" i="2"/>
  <c r="BK2939" i="2"/>
  <c r="J2936" i="2"/>
  <c r="J2922" i="2"/>
  <c r="J2849" i="2"/>
  <c r="J2773" i="2"/>
  <c r="J2309" i="2"/>
  <c r="BK2234" i="2"/>
  <c r="J2160" i="2"/>
  <c r="J2145" i="2"/>
  <c r="J2090" i="2"/>
  <c r="BK1928" i="2"/>
  <c r="J1789" i="2"/>
  <c r="J1685" i="2"/>
  <c r="BK1470" i="2"/>
  <c r="J911" i="2"/>
  <c r="J756" i="2"/>
  <c r="BK456" i="2"/>
  <c r="BK2915" i="2"/>
  <c r="J2692" i="2"/>
  <c r="J2457" i="2"/>
  <c r="BK2319" i="2"/>
  <c r="J2263" i="2"/>
  <c r="BK2213" i="2"/>
  <c r="J2186" i="2"/>
  <c r="BK2134" i="2"/>
  <c r="J2072" i="2"/>
  <c r="J1966" i="2"/>
  <c r="J1868" i="2"/>
  <c r="BK1855" i="2"/>
  <c r="J1814" i="2"/>
  <c r="J1691" i="2"/>
  <c r="J1681" i="2"/>
  <c r="BK1616" i="2"/>
  <c r="J1606" i="2"/>
  <c r="J970" i="2"/>
  <c r="BK927" i="2"/>
  <c r="J832" i="2"/>
  <c r="BK750" i="2"/>
  <c r="BK710" i="2"/>
  <c r="BK588" i="2"/>
  <c r="BK460" i="2"/>
  <c r="J273" i="2"/>
  <c r="BK141" i="3"/>
  <c r="J137" i="3"/>
  <c r="BK134" i="3"/>
  <c r="BK131" i="3"/>
  <c r="BK133" i="3"/>
  <c r="BK136" i="3"/>
  <c r="J293" i="4"/>
  <c r="J279" i="4"/>
  <c r="J263" i="4"/>
  <c r="J220" i="4"/>
  <c r="J181" i="4"/>
  <c r="J174" i="4"/>
  <c r="BK157" i="4"/>
  <c r="J314" i="4"/>
  <c r="J258" i="4"/>
  <c r="BK215" i="4"/>
  <c r="J199" i="4"/>
  <c r="BK149" i="4"/>
  <c r="J142" i="4"/>
  <c r="J313" i="4"/>
  <c r="J278" i="4"/>
  <c r="BK251" i="4"/>
  <c r="J230" i="4"/>
  <c r="BK166" i="4"/>
  <c r="BK307" i="4"/>
  <c r="BK261" i="4"/>
  <c r="BK224" i="4"/>
  <c r="BK219" i="4"/>
  <c r="J185" i="4"/>
  <c r="BK171" i="4"/>
  <c r="J157" i="4"/>
  <c r="J301" i="4"/>
  <c r="BK221" i="4"/>
  <c r="J213" i="4"/>
  <c r="J153" i="4"/>
  <c r="BK308" i="4"/>
  <c r="BK279" i="4"/>
  <c r="J256" i="4"/>
  <c r="J225" i="4"/>
  <c r="BK152" i="4"/>
  <c r="BK327" i="4"/>
  <c r="J315" i="4"/>
  <c r="J221" i="4"/>
  <c r="J201" i="4"/>
  <c r="BK179" i="4"/>
  <c r="J169" i="4"/>
  <c r="BK312" i="4"/>
  <c r="BK236" i="4"/>
  <c r="BK190" i="4"/>
  <c r="J325" i="4"/>
  <c r="BK305" i="4"/>
  <c r="J288" i="4"/>
  <c r="BK257" i="4"/>
  <c r="BK147" i="4"/>
  <c r="BK318" i="4"/>
  <c r="BK254" i="4"/>
  <c r="J241" i="4"/>
  <c r="BK319" i="4"/>
  <c r="BK194" i="4"/>
  <c r="BK184" i="4"/>
  <c r="J173" i="4"/>
  <c r="BK309" i="4"/>
  <c r="BK288" i="4"/>
  <c r="BK273" i="4"/>
  <c r="J252" i="4"/>
  <c r="BK239" i="4"/>
  <c r="BK225" i="4"/>
  <c r="BK196" i="4"/>
  <c r="J156" i="4"/>
  <c r="BK144" i="4"/>
  <c r="BK271" i="5"/>
  <c r="BK174" i="5"/>
  <c r="BK282" i="5"/>
  <c r="J245" i="5"/>
  <c r="J200" i="5"/>
  <c r="BK303" i="5"/>
  <c r="BK249" i="5"/>
  <c r="BK196" i="5"/>
  <c r="J143" i="5"/>
  <c r="BK248" i="5"/>
  <c r="J176" i="5"/>
  <c r="BK301" i="5"/>
  <c r="J287" i="5"/>
  <c r="J257" i="5"/>
  <c r="BK235" i="5"/>
  <c r="J201" i="5"/>
  <c r="J161" i="5"/>
  <c r="J226" i="5"/>
  <c r="BK198" i="5"/>
  <c r="BK135" i="5"/>
  <c r="J268" i="5"/>
  <c r="BK253" i="5"/>
  <c r="J235" i="5"/>
  <c r="BK194" i="5"/>
  <c r="BK161" i="5"/>
  <c r="BK324" i="5"/>
  <c r="BK307" i="5"/>
  <c r="BK213" i="5"/>
  <c r="BK322" i="5"/>
  <c r="J306" i="5"/>
  <c r="J289" i="5"/>
  <c r="BK275" i="5"/>
  <c r="J239" i="5"/>
  <c r="BK226" i="5"/>
  <c r="BK206" i="5"/>
  <c r="BK316" i="5"/>
  <c r="J270" i="5"/>
  <c r="BK215" i="5"/>
  <c r="J183" i="5"/>
  <c r="BK304" i="5"/>
  <c r="J274" i="5"/>
  <c r="J154" i="5"/>
  <c r="J147" i="5"/>
  <c r="BK314" i="5"/>
  <c r="J296" i="5"/>
  <c r="J283" i="5"/>
  <c r="BK257" i="5"/>
  <c r="BK201" i="5"/>
  <c r="BK256" i="6"/>
  <c r="J244" i="6"/>
  <c r="BK191" i="6"/>
  <c r="BK148" i="6"/>
  <c r="BK244" i="6"/>
  <c r="BK229" i="6"/>
  <c r="BK197" i="6"/>
  <c r="J171" i="6"/>
  <c r="BK150" i="6"/>
  <c r="J240" i="6"/>
  <c r="BK204" i="6"/>
  <c r="J162" i="6"/>
  <c r="J138" i="6"/>
  <c r="J262" i="6"/>
  <c r="BK208" i="6"/>
  <c r="J167" i="6"/>
  <c r="BK275" i="6"/>
  <c r="J245" i="6"/>
  <c r="BK210" i="6"/>
  <c r="BK179" i="6"/>
  <c r="J148" i="6"/>
  <c r="BK267" i="6"/>
  <c r="J260" i="6"/>
  <c r="J231" i="6"/>
  <c r="BK217" i="6"/>
  <c r="BK206" i="6"/>
  <c r="J187" i="6"/>
  <c r="BK162" i="6"/>
  <c r="J273" i="6"/>
  <c r="J221" i="6"/>
  <c r="J172" i="6"/>
  <c r="J145" i="6"/>
  <c r="BK276" i="6"/>
  <c r="BK223" i="6"/>
  <c r="BK202" i="6"/>
  <c r="J151" i="6"/>
  <c r="J265" i="6"/>
  <c r="J248" i="6"/>
  <c r="BK203" i="6"/>
  <c r="J181" i="6"/>
  <c r="BK164" i="6"/>
  <c r="BK138" i="6"/>
  <c r="BK301" i="7"/>
  <c r="J269" i="7"/>
  <c r="BK201" i="7"/>
  <c r="BK172" i="7"/>
  <c r="BK332" i="7"/>
  <c r="J231" i="7"/>
  <c r="J217" i="7"/>
  <c r="BK152" i="7"/>
  <c r="BK333" i="7"/>
  <c r="BK296" i="7"/>
  <c r="J276" i="7"/>
  <c r="J253" i="7"/>
  <c r="BK184" i="7"/>
  <c r="J296" i="7"/>
  <c r="J272" i="7"/>
  <c r="BK252" i="7"/>
  <c r="BK212" i="7"/>
  <c r="J194" i="7"/>
  <c r="BK155" i="7"/>
  <c r="BK141" i="7"/>
  <c r="J313" i="7"/>
  <c r="BK287" i="7"/>
  <c r="BK235" i="7"/>
  <c r="J176" i="7"/>
  <c r="J308" i="7"/>
  <c r="BK268" i="7"/>
  <c r="BK250" i="7"/>
  <c r="J216" i="7"/>
  <c r="BK166" i="7"/>
  <c r="J160" i="7"/>
  <c r="BK340" i="7"/>
  <c r="J278" i="7"/>
  <c r="J247" i="7"/>
  <c r="BK236" i="7"/>
  <c r="J221" i="7"/>
  <c r="BK213" i="7"/>
  <c r="J196" i="7"/>
  <c r="J184" i="7"/>
  <c r="BK149" i="7"/>
  <c r="BK336" i="7"/>
  <c r="BK302" i="7"/>
  <c r="BK251" i="7"/>
  <c r="BK195" i="7"/>
  <c r="BK161" i="7"/>
  <c r="J152" i="7"/>
  <c r="BK328" i="7"/>
  <c r="J252" i="7"/>
  <c r="BK203" i="7"/>
  <c r="BK173" i="7"/>
  <c r="BK339" i="7"/>
  <c r="J242" i="7"/>
  <c r="BK217" i="7"/>
  <c r="J206" i="7"/>
  <c r="BK183" i="7"/>
  <c r="BK174" i="7"/>
  <c r="J164" i="7"/>
  <c r="J150" i="7"/>
  <c r="J333" i="7"/>
  <c r="J314" i="7"/>
  <c r="BK308" i="7"/>
  <c r="J292" i="7"/>
  <c r="BK284" i="7"/>
  <c r="BK272" i="7"/>
  <c r="BK260" i="7"/>
  <c r="J250" i="7"/>
  <c r="BK242" i="7"/>
  <c r="BK189" i="7"/>
  <c r="J178" i="8"/>
  <c r="J142" i="8"/>
  <c r="J177" i="8"/>
  <c r="BK144" i="8"/>
  <c r="BK183" i="8"/>
  <c r="J175" i="8"/>
  <c r="BK163" i="8"/>
  <c r="J154" i="8"/>
  <c r="J183" i="8"/>
  <c r="BK175" i="8"/>
  <c r="J170" i="8"/>
  <c r="J153" i="8"/>
  <c r="BK145" i="8"/>
  <c r="J143" i="8"/>
  <c r="BK134" i="8"/>
  <c r="BK156" i="8"/>
  <c r="J137" i="8"/>
  <c r="BK135" i="8"/>
  <c r="BK147" i="8"/>
  <c r="J306" i="9"/>
  <c r="BK251" i="9"/>
  <c r="BK308" i="9"/>
  <c r="BK253" i="9"/>
  <c r="BK337" i="9"/>
  <c r="BK214" i="9"/>
  <c r="J169" i="9"/>
  <c r="BK315" i="9"/>
  <c r="J272" i="9"/>
  <c r="BK237" i="9"/>
  <c r="BK217" i="9"/>
  <c r="J152" i="9"/>
  <c r="BK323" i="9"/>
  <c r="J276" i="9"/>
  <c r="BK257" i="9"/>
  <c r="BK208" i="9"/>
  <c r="BK325" i="9"/>
  <c r="BK285" i="9"/>
  <c r="J217" i="9"/>
  <c r="BK156" i="9"/>
  <c r="J189" i="9"/>
  <c r="BK149" i="9"/>
  <c r="BK279" i="9"/>
  <c r="BK241" i="9"/>
  <c r="J160" i="9"/>
  <c r="J331" i="9"/>
  <c r="J204" i="9"/>
  <c r="J149" i="9"/>
  <c r="BK296" i="9"/>
  <c r="J175" i="9"/>
  <c r="J303" i="9"/>
  <c r="J245" i="9"/>
  <c r="J230" i="9"/>
  <c r="BK170" i="10"/>
  <c r="BK173" i="10"/>
  <c r="BK157" i="10"/>
  <c r="BK135" i="10"/>
  <c r="BK158" i="10"/>
  <c r="BK168" i="10"/>
  <c r="J136" i="10"/>
  <c r="J174" i="10"/>
  <c r="BK161" i="10"/>
  <c r="J144" i="10"/>
  <c r="J156" i="10"/>
  <c r="J160" i="10"/>
  <c r="J205" i="11"/>
  <c r="BK168" i="11"/>
  <c r="BK181" i="11"/>
  <c r="BK204" i="11"/>
  <c r="BK163" i="11"/>
  <c r="J185" i="11"/>
  <c r="J135" i="11"/>
  <c r="BK200" i="11"/>
  <c r="BK158" i="11"/>
  <c r="BK214" i="11"/>
  <c r="J175" i="11"/>
  <c r="J143" i="11"/>
  <c r="J138" i="12"/>
  <c r="J164" i="12"/>
  <c r="J157" i="12"/>
  <c r="J147" i="12"/>
  <c r="BK141" i="12"/>
  <c r="BK136" i="12"/>
  <c r="J144" i="12"/>
  <c r="J140" i="12"/>
  <c r="BK175" i="12"/>
  <c r="BK156" i="12"/>
  <c r="BK138" i="12"/>
  <c r="J174" i="12"/>
  <c r="J151" i="12"/>
  <c r="BK155" i="12"/>
  <c r="BK143" i="12"/>
  <c r="J156" i="12"/>
  <c r="BK224" i="13"/>
  <c r="BK216" i="13"/>
  <c r="J162" i="13"/>
  <c r="BK204" i="13"/>
  <c r="BK132" i="13"/>
  <c r="BK202" i="13"/>
  <c r="J169" i="13"/>
  <c r="BK184" i="13"/>
  <c r="BK234" i="13"/>
  <c r="J171" i="13"/>
  <c r="BK144" i="13"/>
  <c r="BK129" i="13"/>
  <c r="J210" i="13"/>
  <c r="BK191" i="13"/>
  <c r="J180" i="13"/>
  <c r="J150" i="13"/>
  <c r="J190" i="13"/>
  <c r="BK153" i="13"/>
  <c r="J240" i="13"/>
  <c r="BK158" i="13"/>
  <c r="BK250" i="13"/>
  <c r="BK211" i="13"/>
  <c r="BK195" i="13"/>
  <c r="J151" i="13"/>
  <c r="J132" i="13"/>
  <c r="BK231" i="13"/>
  <c r="BK193" i="13"/>
  <c r="BK156" i="13"/>
  <c r="BK227" i="13"/>
  <c r="BK192" i="13"/>
  <c r="BK152" i="13"/>
  <c r="J178" i="14"/>
  <c r="J134" i="14"/>
  <c r="BK151" i="14"/>
  <c r="BK162" i="14"/>
  <c r="BK145" i="14"/>
  <c r="J175" i="14"/>
  <c r="BK175" i="14"/>
  <c r="J137" i="14"/>
  <c r="BK165" i="14"/>
  <c r="BK191" i="14"/>
  <c r="J161" i="14"/>
  <c r="BK179" i="14"/>
  <c r="J198" i="15"/>
  <c r="BK165" i="15"/>
  <c r="BK143" i="15"/>
  <c r="BK230" i="15"/>
  <c r="J140" i="15"/>
  <c r="BK185" i="15"/>
  <c r="J155" i="15"/>
  <c r="J234" i="15"/>
  <c r="J162" i="15"/>
  <c r="J138" i="15"/>
  <c r="J184" i="15"/>
  <c r="BK140" i="15"/>
  <c r="J213" i="15"/>
  <c r="BK163" i="15"/>
  <c r="BK205" i="15"/>
  <c r="J193" i="15"/>
  <c r="J170" i="15"/>
  <c r="BK153" i="15"/>
  <c r="BK152" i="16"/>
  <c r="BK154" i="16"/>
  <c r="J148" i="16"/>
  <c r="BK132" i="16"/>
  <c r="J128" i="16"/>
  <c r="J157" i="16"/>
  <c r="BK139" i="16"/>
  <c r="J132" i="16"/>
  <c r="BK133" i="17"/>
  <c r="J144" i="17"/>
  <c r="J302" i="18"/>
  <c r="BK231" i="18"/>
  <c r="J356" i="18"/>
  <c r="BK260" i="18"/>
  <c r="BK175" i="18"/>
  <c r="J184" i="18"/>
  <c r="BK134" i="18"/>
  <c r="BK318" i="18"/>
  <c r="BK329" i="18"/>
  <c r="J270" i="18"/>
  <c r="BK358" i="18"/>
  <c r="BK216" i="18"/>
  <c r="BK344" i="18"/>
  <c r="BK309" i="18"/>
  <c r="BK236" i="18"/>
  <c r="J281" i="18"/>
  <c r="J163" i="18"/>
  <c r="J148" i="18"/>
  <c r="BK131" i="19"/>
  <c r="BK161" i="19"/>
  <c r="J173" i="19"/>
  <c r="BK187" i="19"/>
  <c r="J134" i="19"/>
  <c r="J158" i="19"/>
  <c r="BK191" i="19"/>
  <c r="J187" i="19"/>
  <c r="J170" i="19"/>
  <c r="J132" i="19"/>
  <c r="BK172" i="9"/>
  <c r="BK175" i="9"/>
  <c r="BK317" i="9"/>
  <c r="BK204" i="9"/>
  <c r="BK157" i="9"/>
  <c r="BK289" i="9"/>
  <c r="BK261" i="9"/>
  <c r="J231" i="9"/>
  <c r="J185" i="9"/>
  <c r="J325" i="9"/>
  <c r="J283" i="9"/>
  <c r="J244" i="9"/>
  <c r="J249" i="9"/>
  <c r="BK230" i="9"/>
  <c r="BK186" i="9"/>
  <c r="BK290" i="9"/>
  <c r="J224" i="9"/>
  <c r="J178" i="9"/>
  <c r="BK225" i="9"/>
  <c r="J157" i="9"/>
  <c r="J317" i="9"/>
  <c r="J208" i="9"/>
  <c r="J147" i="9"/>
  <c r="BK233" i="9"/>
  <c r="BK195" i="9"/>
  <c r="BK339" i="9"/>
  <c r="J247" i="9"/>
  <c r="J173" i="9"/>
  <c r="J279" i="9"/>
  <c r="J271" i="9"/>
  <c r="BK242" i="9"/>
  <c r="J223" i="9"/>
  <c r="J176" i="10"/>
  <c r="J150" i="10"/>
  <c r="J147" i="10"/>
  <c r="J161" i="10"/>
  <c r="BK136" i="10"/>
  <c r="BK166" i="10"/>
  <c r="BK180" i="10"/>
  <c r="BK163" i="10"/>
  <c r="J142" i="10"/>
  <c r="J143" i="10"/>
  <c r="J180" i="11"/>
  <c r="J206" i="11"/>
  <c r="J162" i="11"/>
  <c r="BK190" i="11"/>
  <c r="J167" i="11"/>
  <c r="J189" i="11"/>
  <c r="J203" i="11"/>
  <c r="J190" i="11"/>
  <c r="BK160" i="11"/>
  <c r="J210" i="11"/>
  <c r="BK169" i="11"/>
  <c r="BK138" i="11"/>
  <c r="BK177" i="11"/>
  <c r="BK224" i="11"/>
  <c r="BK162" i="11"/>
  <c r="J225" i="11"/>
  <c r="BK193" i="11"/>
  <c r="BK144" i="11"/>
  <c r="J193" i="11"/>
  <c r="BK211" i="11"/>
  <c r="BK197" i="11"/>
  <c r="BK180" i="11"/>
  <c r="J161" i="11"/>
  <c r="J139" i="11"/>
  <c r="BK145" i="12"/>
  <c r="BK169" i="12"/>
  <c r="BK165" i="12"/>
  <c r="J149" i="12"/>
  <c r="J142" i="12"/>
  <c r="BK139" i="12"/>
  <c r="BK147" i="12"/>
  <c r="J141" i="12"/>
  <c r="J139" i="12"/>
  <c r="J169" i="12"/>
  <c r="BK142" i="12"/>
  <c r="J134" i="12"/>
  <c r="BK168" i="12"/>
  <c r="BK140" i="12"/>
  <c r="J152" i="12"/>
  <c r="BK130" i="12"/>
  <c r="BK152" i="12"/>
  <c r="BK223" i="13"/>
  <c r="J213" i="13"/>
  <c r="BK218" i="13"/>
  <c r="J170" i="13"/>
  <c r="BK238" i="13"/>
  <c r="J181" i="13"/>
  <c r="BK146" i="13"/>
  <c r="J135" i="13"/>
  <c r="BK212" i="13"/>
  <c r="J153" i="13"/>
  <c r="BK131" i="13"/>
  <c r="BK214" i="13"/>
  <c r="BK194" i="13"/>
  <c r="J173" i="13"/>
  <c r="J157" i="13"/>
  <c r="J193" i="13"/>
  <c r="BK147" i="13"/>
  <c r="BK230" i="13"/>
  <c r="J251" i="13"/>
  <c r="BK213" i="13"/>
  <c r="BK197" i="13"/>
  <c r="J133" i="13"/>
  <c r="BK233" i="13"/>
  <c r="BK201" i="13"/>
  <c r="BK248" i="13"/>
  <c r="J204" i="13"/>
  <c r="BK179" i="13"/>
  <c r="BK155" i="13"/>
  <c r="BK173" i="14"/>
  <c r="J182" i="14"/>
  <c r="J146" i="14"/>
  <c r="BK134" i="14"/>
  <c r="J194" i="14"/>
  <c r="BK182" i="14"/>
  <c r="J171" i="14"/>
  <c r="BK131" i="14"/>
  <c r="BK139" i="14"/>
  <c r="BK171" i="14"/>
  <c r="BK153" i="14"/>
  <c r="J195" i="14"/>
  <c r="BK135" i="14"/>
  <c r="BK176" i="14"/>
  <c r="BK146" i="14"/>
  <c r="BK224" i="15"/>
  <c r="J188" i="15"/>
  <c r="BK133" i="15"/>
  <c r="BK151" i="15"/>
  <c r="J224" i="15"/>
  <c r="BK128" i="15"/>
  <c r="J164" i="15"/>
  <c r="BK132" i="15"/>
  <c r="BK178" i="15"/>
  <c r="J169" i="15"/>
  <c r="J156" i="15"/>
  <c r="BK209" i="15"/>
  <c r="BK174" i="15"/>
  <c r="BK141" i="15"/>
  <c r="J129" i="15"/>
  <c r="J155" i="16"/>
  <c r="J145" i="16"/>
  <c r="BK129" i="16"/>
  <c r="BK130" i="16"/>
  <c r="BK153" i="16"/>
  <c r="J133" i="16"/>
  <c r="J136" i="17"/>
  <c r="J141" i="17"/>
  <c r="BK138" i="17"/>
  <c r="BK144" i="17"/>
  <c r="BK141" i="17"/>
  <c r="J125" i="17"/>
  <c r="J140" i="17"/>
  <c r="J124" i="17"/>
  <c r="J130" i="17"/>
  <c r="J295" i="18"/>
  <c r="BK212" i="18"/>
  <c r="BK297" i="18"/>
  <c r="J233" i="18"/>
  <c r="BK340" i="18"/>
  <c r="BK227" i="18"/>
  <c r="J132" i="18"/>
  <c r="BK337" i="18"/>
  <c r="J200" i="18"/>
  <c r="BK354" i="18"/>
  <c r="J325" i="18"/>
  <c r="BK302" i="18"/>
  <c r="BK363" i="18"/>
  <c r="J224" i="18"/>
  <c r="BK140" i="18"/>
  <c r="J334" i="18"/>
  <c r="J306" i="18"/>
  <c r="BK200" i="18"/>
  <c r="J239" i="18"/>
  <c r="J342" i="9"/>
  <c r="BK201" i="9"/>
  <c r="BK147" i="9"/>
  <c r="J327" i="9"/>
  <c r="J239" i="9"/>
  <c r="J177" i="9"/>
  <c r="J162" i="9"/>
  <c r="J238" i="9"/>
  <c r="J169" i="10"/>
  <c r="BK151" i="10"/>
  <c r="BK146" i="10"/>
  <c r="J151" i="10"/>
  <c r="BK160" i="10"/>
  <c r="J166" i="10"/>
  <c r="J144" i="11"/>
  <c r="J133" i="12"/>
  <c r="J154" i="12"/>
  <c r="BK133" i="12"/>
  <c r="J185" i="13"/>
  <c r="J183" i="13"/>
  <c r="BK180" i="13"/>
  <c r="J243" i="13"/>
  <c r="J142" i="13"/>
  <c r="J227" i="13"/>
  <c r="BK181" i="13"/>
  <c r="BK228" i="13"/>
  <c r="BK190" i="13"/>
  <c r="J129" i="13"/>
  <c r="J180" i="14"/>
  <c r="BK158" i="14"/>
  <c r="J131" i="14"/>
  <c r="BK169" i="14"/>
  <c r="BK194" i="14"/>
  <c r="J228" i="15"/>
  <c r="J211" i="15"/>
  <c r="BK172" i="15"/>
  <c r="J131" i="16"/>
  <c r="BK133" i="16"/>
  <c r="BK164" i="16"/>
  <c r="BK148" i="16"/>
  <c r="J153" i="17"/>
  <c r="J131" i="17"/>
  <c r="J127" i="17"/>
  <c r="J157" i="17"/>
  <c r="J350" i="18"/>
  <c r="J315" i="18"/>
  <c r="J151" i="18"/>
  <c r="BK254" i="18"/>
  <c r="BK233" i="18"/>
  <c r="BK169" i="18"/>
  <c r="BK184" i="18"/>
  <c r="J164" i="19"/>
  <c r="BK136" i="19"/>
  <c r="J150" i="19"/>
  <c r="J171" i="19"/>
  <c r="J159" i="19"/>
  <c r="J143" i="19"/>
  <c r="J144" i="19"/>
  <c r="BK180" i="19"/>
  <c r="J142" i="19"/>
  <c r="BK152" i="19"/>
  <c r="J2327" i="2"/>
  <c r="J2213" i="2"/>
  <c r="BK2160" i="2"/>
  <c r="BK2088" i="2"/>
  <c r="BK1910" i="2"/>
  <c r="BK1796" i="2"/>
  <c r="J1635" i="2"/>
  <c r="BK1596" i="2"/>
  <c r="BK1504" i="2"/>
  <c r="BK1019" i="2"/>
  <c r="J731" i="2"/>
  <c r="J612" i="2"/>
  <c r="J453" i="2"/>
  <c r="BK2302" i="2"/>
  <c r="J2277" i="2"/>
  <c r="BK2193" i="2"/>
  <c r="BK2125" i="2"/>
  <c r="J2096" i="2"/>
  <c r="J1995" i="2"/>
  <c r="J1959" i="2"/>
  <c r="BK1912" i="2"/>
  <c r="J1898" i="2"/>
  <c r="BK1836" i="2"/>
  <c r="J1786" i="2"/>
  <c r="J1687" i="2"/>
  <c r="J1642" i="2"/>
  <c r="J1618" i="2"/>
  <c r="BK1489" i="2"/>
  <c r="J933" i="2"/>
  <c r="J909" i="2"/>
  <c r="BK760" i="2"/>
  <c r="J456" i="2"/>
  <c r="BK258" i="2"/>
  <c r="BK2303" i="2"/>
  <c r="J2271" i="2"/>
  <c r="J2229" i="2"/>
  <c r="BK2168" i="2"/>
  <c r="BK2113" i="2"/>
  <c r="BK1818" i="2"/>
  <c r="J1444" i="2"/>
  <c r="J588" i="2"/>
  <c r="J2260" i="2"/>
  <c r="BK2217" i="2"/>
  <c r="BK2176" i="2"/>
  <c r="BK2090" i="2"/>
  <c r="J1925" i="2"/>
  <c r="BK1832" i="2"/>
  <c r="BK1653" i="2"/>
  <c r="BK911" i="2"/>
  <c r="J741" i="2"/>
  <c r="BK712" i="2"/>
  <c r="J2455" i="2"/>
  <c r="J2273" i="2"/>
  <c r="J2167" i="2"/>
  <c r="BK2151" i="2"/>
  <c r="BK2123" i="2"/>
  <c r="J2930" i="2"/>
  <c r="BK2923" i="2"/>
  <c r="BK2836" i="2"/>
  <c r="BK2327" i="2"/>
  <c r="BK2190" i="2"/>
  <c r="J1922" i="2"/>
  <c r="J1816" i="2"/>
  <c r="BK1783" i="2"/>
  <c r="BK1734" i="2"/>
  <c r="J1522" i="2"/>
  <c r="J726" i="2"/>
  <c r="J606" i="2"/>
  <c r="J459" i="2"/>
  <c r="J2955" i="2"/>
  <c r="J2947" i="2"/>
  <c r="BK2937" i="2"/>
  <c r="BK2930" i="2"/>
  <c r="J2920" i="2"/>
  <c r="J2915" i="2"/>
  <c r="BK2776" i="2"/>
  <c r="BK2773" i="2"/>
  <c r="BK2331" i="2"/>
  <c r="BK2304" i="2"/>
  <c r="J2232" i="2"/>
  <c r="J2174" i="2"/>
  <c r="BK2127" i="2"/>
  <c r="BK1931" i="2"/>
  <c r="BK1865" i="2"/>
  <c r="J1337" i="2"/>
  <c r="BK933" i="2"/>
  <c r="BK599" i="2"/>
  <c r="J2944" i="2"/>
  <c r="BK2935" i="2"/>
  <c r="BK2926" i="2"/>
  <c r="J2907" i="2"/>
  <c r="BK2819" i="2"/>
  <c r="BK2686" i="2"/>
  <c r="J2302" i="2"/>
  <c r="BK2244" i="2"/>
  <c r="BK2229" i="2"/>
  <c r="BK2141" i="2"/>
  <c r="BK1961" i="2"/>
  <c r="J1921" i="2"/>
  <c r="J1818" i="2"/>
  <c r="BK1794" i="2"/>
  <c r="J1765" i="2"/>
  <c r="BK1671" i="2"/>
  <c r="J1567" i="2"/>
  <c r="BK1452" i="2"/>
  <c r="J896" i="2"/>
  <c r="BK870" i="2"/>
  <c r="BK612" i="2"/>
  <c r="J2951" i="2"/>
  <c r="BK2938" i="2"/>
  <c r="J2927" i="2"/>
  <c r="BK2920" i="2"/>
  <c r="J2776" i="2"/>
  <c r="BK2455" i="2"/>
  <c r="BK2273" i="2"/>
  <c r="BK2163" i="2"/>
  <c r="J2150" i="2"/>
  <c r="J2113" i="2"/>
  <c r="BK1971" i="2"/>
  <c r="BK1923" i="2"/>
  <c r="J1841" i="2"/>
  <c r="J1763" i="2"/>
  <c r="J1647" i="2"/>
  <c r="J1463" i="2"/>
  <c r="J845" i="2"/>
  <c r="J728" i="2"/>
  <c r="J345" i="2"/>
  <c r="J2912" i="2"/>
  <c r="J2817" i="2"/>
  <c r="J2686" i="2"/>
  <c r="BK2318" i="2"/>
  <c r="J2261" i="2"/>
  <c r="BK2227" i="2"/>
  <c r="J2188" i="2"/>
  <c r="J2140" i="2"/>
  <c r="BK1995" i="2"/>
  <c r="J1961" i="2"/>
  <c r="BK1884" i="2"/>
  <c r="BK1862" i="2"/>
  <c r="BK1852" i="2"/>
  <c r="J1799" i="2"/>
  <c r="BK1683" i="2"/>
  <c r="J1612" i="2"/>
  <c r="BK1600" i="2"/>
  <c r="BK959" i="2"/>
  <c r="BK921" i="2"/>
  <c r="BK758" i="2"/>
  <c r="BK689" i="2"/>
  <c r="BK569" i="2"/>
  <c r="BK453" i="2"/>
  <c r="BK154" i="2"/>
  <c r="J139" i="3"/>
  <c r="J136" i="3"/>
  <c r="BK132" i="3"/>
  <c r="J128" i="3"/>
  <c r="BK135" i="3"/>
  <c r="J135" i="3"/>
  <c r="BK295" i="4"/>
  <c r="J267" i="4"/>
  <c r="BK230" i="4"/>
  <c r="BK204" i="4"/>
  <c r="BK142" i="4"/>
  <c r="J307" i="4"/>
  <c r="BK237" i="4"/>
  <c r="J202" i="4"/>
  <c r="BK193" i="4"/>
  <c r="BK148" i="4"/>
  <c r="J303" i="4"/>
  <c r="J286" i="4"/>
  <c r="BK269" i="4"/>
  <c r="BK209" i="4"/>
  <c r="BK163" i="4"/>
  <c r="J305" i="4"/>
  <c r="J259" i="4"/>
  <c r="BK229" i="4"/>
  <c r="BK220" i="4"/>
  <c r="J146" i="4"/>
  <c r="J255" i="4"/>
  <c r="BK216" i="4"/>
  <c r="BK202" i="4"/>
  <c r="J149" i="4"/>
  <c r="BK278" i="4"/>
  <c r="BK246" i="4"/>
  <c r="BK189" i="4"/>
  <c r="J136" i="4"/>
  <c r="BK322" i="4"/>
  <c r="BK300" i="4"/>
  <c r="J239" i="4"/>
  <c r="BK211" i="4"/>
  <c r="BK182" i="4"/>
  <c r="J170" i="4"/>
  <c r="BK160" i="4"/>
  <c r="BK302" i="4"/>
  <c r="BK264" i="4"/>
  <c r="J247" i="4"/>
  <c r="BK191" i="4"/>
  <c r="J327" i="4"/>
  <c r="BK321" i="4"/>
  <c r="J277" i="4"/>
  <c r="J218" i="4"/>
  <c r="BK206" i="4"/>
  <c r="BK195" i="4"/>
  <c r="J324" i="4"/>
  <c r="J316" i="4"/>
  <c r="J264" i="4"/>
  <c r="BK226" i="4"/>
  <c r="J250" i="4"/>
  <c r="BK192" i="4"/>
  <c r="J182" i="4"/>
  <c r="J176" i="4"/>
  <c r="BK134" i="4"/>
  <c r="J294" i="4"/>
  <c r="BK282" i="4"/>
  <c r="J260" i="4"/>
  <c r="BK247" i="4"/>
  <c r="BK234" i="4"/>
  <c r="J223" i="4"/>
  <c r="J192" i="4"/>
  <c r="J147" i="4"/>
  <c r="J272" i="5"/>
  <c r="BK220" i="5"/>
  <c r="J155" i="5"/>
  <c r="BK247" i="5"/>
  <c r="BK216" i="5"/>
  <c r="BK178" i="5"/>
  <c r="BK279" i="5"/>
  <c r="BK211" i="5"/>
  <c r="BK170" i="5"/>
  <c r="J286" i="5"/>
  <c r="BK243" i="5"/>
  <c r="BK147" i="5"/>
  <c r="BK295" i="5"/>
  <c r="J279" i="5"/>
  <c r="BK264" i="5"/>
  <c r="BK180" i="5"/>
  <c r="J303" i="5"/>
  <c r="BK209" i="5"/>
  <c r="J191" i="5"/>
  <c r="BK284" i="5"/>
  <c r="J252" i="5"/>
  <c r="J198" i="5"/>
  <c r="J181" i="5"/>
  <c r="BK166" i="5"/>
  <c r="BK154" i="5"/>
  <c r="J292" i="5"/>
  <c r="J194" i="5"/>
  <c r="J324" i="5"/>
  <c r="J310" i="5"/>
  <c r="BK300" i="5"/>
  <c r="BK287" i="5"/>
  <c r="BK255" i="5"/>
  <c r="BK233" i="5"/>
  <c r="J218" i="5"/>
  <c r="J151" i="5"/>
  <c r="J312" i="5"/>
  <c r="J216" i="5"/>
  <c r="BK187" i="5"/>
  <c r="BK309" i="5"/>
  <c r="BK285" i="5"/>
  <c r="J166" i="5"/>
  <c r="BK148" i="5"/>
  <c r="J137" i="5"/>
  <c r="J301" i="5"/>
  <c r="J275" i="5"/>
  <c r="J260" i="5"/>
  <c r="J206" i="5"/>
  <c r="BK272" i="6"/>
  <c r="BK243" i="6"/>
  <c r="BK175" i="6"/>
  <c r="J243" i="6"/>
  <c r="J228" i="6"/>
  <c r="J217" i="6"/>
  <c r="BK176" i="6"/>
  <c r="J131" i="6"/>
  <c r="J210" i="6"/>
  <c r="BK166" i="6"/>
  <c r="BK155" i="6"/>
  <c r="J267" i="6"/>
  <c r="J209" i="6"/>
  <c r="BK178" i="6"/>
  <c r="BK269" i="6"/>
  <c r="J241" i="6"/>
  <c r="J215" i="6"/>
  <c r="J183" i="6"/>
  <c r="BK168" i="6"/>
  <c r="J272" i="6"/>
  <c r="BK261" i="6"/>
  <c r="BK230" i="6"/>
  <c r="BK207" i="6"/>
  <c r="BK181" i="6"/>
  <c r="J159" i="6"/>
  <c r="BK253" i="6"/>
  <c r="J155" i="6"/>
  <c r="BK280" i="6"/>
  <c r="BK232" i="6"/>
  <c r="J196" i="6"/>
  <c r="J134" i="6"/>
  <c r="J279" i="6"/>
  <c r="BK255" i="6"/>
  <c r="J242" i="6"/>
  <c r="J202" i="6"/>
  <c r="J179" i="6"/>
  <c r="BK161" i="6"/>
  <c r="J268" i="6"/>
  <c r="BK220" i="6"/>
  <c r="J188" i="6"/>
  <c r="BK171" i="6"/>
  <c r="BK167" i="6"/>
  <c r="BK136" i="6"/>
  <c r="BK277" i="6"/>
  <c r="BK245" i="6"/>
  <c r="BK215" i="6"/>
  <c r="BK141" i="6"/>
  <c r="BK281" i="6"/>
  <c r="BK266" i="6"/>
  <c r="J255" i="6"/>
  <c r="J225" i="6"/>
  <c r="BK188" i="6"/>
  <c r="J182" i="6"/>
  <c r="BK307" i="7"/>
  <c r="J294" i="7"/>
  <c r="BK233" i="7"/>
  <c r="J224" i="7"/>
  <c r="BK198" i="7"/>
  <c r="BK177" i="7"/>
  <c r="J169" i="7"/>
  <c r="BK330" i="7"/>
  <c r="J305" i="7"/>
  <c r="BK291" i="7"/>
  <c r="J239" i="7"/>
  <c r="J198" i="7"/>
  <c r="BK168" i="7"/>
  <c r="J299" i="7"/>
  <c r="J267" i="7"/>
  <c r="BK220" i="7"/>
  <c r="J186" i="7"/>
  <c r="J146" i="7"/>
  <c r="BK285" i="7"/>
  <c r="BK278" i="7"/>
  <c r="J254" i="7"/>
  <c r="J220" i="7"/>
  <c r="BK325" i="7"/>
  <c r="BK280" i="7"/>
  <c r="BK266" i="7"/>
  <c r="J248" i="7"/>
  <c r="J226" i="7"/>
  <c r="BK202" i="7"/>
  <c r="BK164" i="7"/>
  <c r="J142" i="7"/>
  <c r="BK319" i="7"/>
  <c r="BK311" i="7"/>
  <c r="J257" i="7"/>
  <c r="J233" i="7"/>
  <c r="J175" i="7"/>
  <c r="BK303" i="7"/>
  <c r="BK273" i="7"/>
  <c r="J260" i="7"/>
  <c r="BK207" i="7"/>
  <c r="BK180" i="7"/>
  <c r="J161" i="7"/>
  <c r="J339" i="7"/>
  <c r="BK326" i="7"/>
  <c r="BK310" i="7"/>
  <c r="J255" i="7"/>
  <c r="J237" i="7"/>
  <c r="BK224" i="7"/>
  <c r="J218" i="7"/>
  <c r="BK204" i="7"/>
  <c r="BK185" i="7"/>
  <c r="J153" i="7"/>
  <c r="J337" i="7"/>
  <c r="J304" i="7"/>
  <c r="J265" i="7"/>
  <c r="BK231" i="7"/>
  <c r="J170" i="7"/>
  <c r="BK146" i="7"/>
  <c r="J319" i="7"/>
  <c r="BK246" i="7"/>
  <c r="J201" i="7"/>
  <c r="J187" i="7"/>
  <c r="BK142" i="7"/>
  <c r="J330" i="7"/>
  <c r="J234" i="7"/>
  <c r="BK146" i="8"/>
  <c r="J179" i="8"/>
  <c r="J172" i="8"/>
  <c r="J163" i="8"/>
  <c r="J144" i="8"/>
  <c r="BK152" i="8"/>
  <c r="BK171" i="8"/>
  <c r="BK170" i="8"/>
  <c r="BK138" i="8"/>
  <c r="J141" i="8"/>
  <c r="BK268" i="9"/>
  <c r="BK199" i="9"/>
  <c r="J278" i="9"/>
  <c r="BK164" i="9"/>
  <c r="J205" i="9"/>
  <c r="J148" i="9"/>
  <c r="BK287" i="9"/>
  <c r="J262" i="9"/>
  <c r="BK229" i="9"/>
  <c r="BK193" i="9"/>
  <c r="BK336" i="9"/>
  <c r="J287" i="9"/>
  <c r="J273" i="9"/>
  <c r="J281" i="9"/>
  <c r="BK238" i="9"/>
  <c r="J200" i="9"/>
  <c r="BK321" i="9"/>
  <c r="BK231" i="9"/>
  <c r="J211" i="9"/>
  <c r="BK177" i="9"/>
  <c r="BK202" i="9"/>
  <c r="J340" i="9"/>
  <c r="BK272" i="9"/>
  <c r="J193" i="9"/>
  <c r="J338" i="9"/>
  <c r="J232" i="9"/>
  <c r="J188" i="9"/>
  <c r="J329" i="9"/>
  <c r="BK246" i="9"/>
  <c r="J206" i="9"/>
  <c r="BK309" i="9"/>
  <c r="BK262" i="9"/>
  <c r="J176" i="11"/>
  <c r="J198" i="11"/>
  <c r="J136" i="11"/>
  <c r="J197" i="11"/>
  <c r="BK142" i="11"/>
  <c r="BK137" i="11"/>
  <c r="J168" i="11"/>
  <c r="J196" i="11"/>
  <c r="BK194" i="11"/>
  <c r="J150" i="11"/>
  <c r="J183" i="11"/>
  <c r="J149" i="11"/>
  <c r="J163" i="12"/>
  <c r="J143" i="12"/>
  <c r="BK157" i="12"/>
  <c r="J175" i="12"/>
  <c r="J159" i="12"/>
  <c r="J171" i="12"/>
  <c r="BK148" i="12"/>
  <c r="J155" i="12"/>
  <c r="J221" i="13"/>
  <c r="J184" i="13"/>
  <c r="J205" i="13"/>
  <c r="J130" i="13"/>
  <c r="BK178" i="13"/>
  <c r="BK148" i="13"/>
  <c r="BK170" i="13"/>
  <c r="BK215" i="13"/>
  <c r="BK141" i="13"/>
  <c r="J228" i="13"/>
  <c r="BK209" i="13"/>
  <c r="BK182" i="13"/>
  <c r="J166" i="13"/>
  <c r="J200" i="13"/>
  <c r="J174" i="13"/>
  <c r="BK160" i="13"/>
  <c r="J192" i="14"/>
  <c r="J163" i="14"/>
  <c r="J144" i="14"/>
  <c r="J173" i="14"/>
  <c r="BK192" i="14"/>
  <c r="J133" i="14"/>
  <c r="J136" i="14"/>
  <c r="BK163" i="14"/>
  <c r="J223" i="15"/>
  <c r="J196" i="15"/>
  <c r="BK226" i="15"/>
  <c r="J166" i="15"/>
  <c r="J154" i="15"/>
  <c r="J128" i="15"/>
  <c r="J173" i="15"/>
  <c r="J220" i="15"/>
  <c r="BK181" i="15"/>
  <c r="J135" i="15"/>
  <c r="J194" i="15"/>
  <c r="J190" i="15"/>
  <c r="BK148" i="15"/>
  <c r="BK187" i="15"/>
  <c r="J148" i="15"/>
  <c r="J209" i="15"/>
  <c r="J133" i="15"/>
  <c r="BK217" i="15"/>
  <c r="J192" i="15"/>
  <c r="J171" i="15"/>
  <c r="BK146" i="15"/>
  <c r="J159" i="16"/>
  <c r="J147" i="16"/>
  <c r="J146" i="16"/>
  <c r="J161" i="16"/>
  <c r="J135" i="16"/>
  <c r="J137" i="17"/>
  <c r="BK128" i="17"/>
  <c r="J129" i="17"/>
  <c r="J135" i="17"/>
  <c r="J126" i="17"/>
  <c r="J155" i="17"/>
  <c r="BK356" i="18"/>
  <c r="BK229" i="18"/>
  <c r="J254" i="18"/>
  <c r="BK167" i="18"/>
  <c r="J144" i="18"/>
  <c r="J278" i="18"/>
  <c r="J192" i="19"/>
  <c r="BK146" i="19"/>
  <c r="J184" i="19"/>
  <c r="BK175" i="19"/>
  <c r="BK188" i="19"/>
  <c r="BK147" i="19"/>
  <c r="J163" i="19"/>
  <c r="BK139" i="19"/>
  <c r="J151" i="19"/>
  <c r="J188" i="19"/>
  <c r="BK2307" i="2"/>
  <c r="BK2174" i="2"/>
  <c r="J1977" i="2"/>
  <c r="BK1868" i="2"/>
  <c r="BK1711" i="2"/>
  <c r="BK1610" i="2"/>
  <c r="J1024" i="2"/>
  <c r="J883" i="2"/>
  <c r="BK652" i="2"/>
  <c r="BK465" i="2"/>
  <c r="BK2271" i="2"/>
  <c r="J2211" i="2"/>
  <c r="BK2192" i="2"/>
  <c r="J2123" i="2"/>
  <c r="BK2083" i="2"/>
  <c r="BK1933" i="2"/>
  <c r="J1911" i="2"/>
  <c r="BK1857" i="2"/>
  <c r="J1693" i="2"/>
  <c r="BK1666" i="2"/>
  <c r="BK1608" i="2"/>
  <c r="J927" i="2"/>
  <c r="J769" i="2"/>
  <c r="BK277" i="2"/>
  <c r="J2305" i="2"/>
  <c r="J2242" i="2"/>
  <c r="J2134" i="2"/>
  <c r="BK1929" i="2"/>
  <c r="BK1816" i="2"/>
  <c r="BK832" i="2"/>
  <c r="BK2243" i="2"/>
  <c r="J2177" i="2"/>
  <c r="BK1989" i="2"/>
  <c r="BK1911" i="2"/>
  <c r="BK1635" i="2"/>
  <c r="BK962" i="2"/>
  <c r="BK850" i="2"/>
  <c r="BK593" i="2"/>
  <c r="J2329" i="2"/>
  <c r="BK2231" i="2"/>
  <c r="BK2150" i="2"/>
  <c r="BK2931" i="2"/>
  <c r="J2683" i="2"/>
  <c r="J2293" i="2"/>
  <c r="BK1966" i="2"/>
  <c r="J1792" i="2"/>
  <c r="J1622" i="2"/>
  <c r="BK764" i="2"/>
  <c r="J652" i="2"/>
  <c r="J460" i="2"/>
  <c r="J2938" i="2"/>
  <c r="J2917" i="2"/>
  <c r="BK2817" i="2"/>
  <c r="J2364" i="2"/>
  <c r="BK2305" i="2"/>
  <c r="J2190" i="2"/>
  <c r="BK2137" i="2"/>
  <c r="BK2096" i="2"/>
  <c r="J1454" i="2"/>
  <c r="BK929" i="2"/>
  <c r="BK579" i="2"/>
  <c r="J2931" i="2"/>
  <c r="BK2922" i="2"/>
  <c r="J2895" i="2"/>
  <c r="BK2367" i="2"/>
  <c r="BK2263" i="2"/>
  <c r="J2217" i="2"/>
  <c r="J2131" i="2"/>
  <c r="BK1922" i="2"/>
  <c r="BK1830" i="2"/>
  <c r="BK1780" i="2"/>
  <c r="J1632" i="2"/>
  <c r="J1440" i="2"/>
  <c r="J932" i="2"/>
  <c r="BK883" i="2"/>
  <c r="BK748" i="2"/>
  <c r="BK574" i="2"/>
  <c r="J2941" i="2"/>
  <c r="J2928" i="2"/>
  <c r="BK2822" i="2"/>
  <c r="BK2597" i="2"/>
  <c r="BK2218" i="2"/>
  <c r="J2151" i="2"/>
  <c r="BK1952" i="2"/>
  <c r="J1849" i="2"/>
  <c r="J1692" i="2"/>
  <c r="J1610" i="2"/>
  <c r="BK769" i="2"/>
  <c r="J569" i="2"/>
  <c r="BK2945" i="2"/>
  <c r="J2694" i="2"/>
  <c r="BK2453" i="2"/>
  <c r="J2307" i="2"/>
  <c r="BK2246" i="2"/>
  <c r="BK2204" i="2"/>
  <c r="BK2129" i="2"/>
  <c r="J1993" i="2"/>
  <c r="J1897" i="2"/>
  <c r="J1843" i="2"/>
  <c r="J1704" i="2"/>
  <c r="J1596" i="2"/>
  <c r="J764" i="2"/>
  <c r="J712" i="2"/>
  <c r="J576" i="2"/>
  <c r="BK336" i="2"/>
  <c r="J132" i="3"/>
  <c r="BK138" i="3"/>
  <c r="J133" i="3"/>
  <c r="J141" i="3"/>
  <c r="J289" i="4"/>
  <c r="J268" i="4"/>
  <c r="J227" i="4"/>
  <c r="BK187" i="4"/>
  <c r="J163" i="4"/>
  <c r="BK145" i="4"/>
  <c r="BK306" i="4"/>
  <c r="J203" i="4"/>
  <c r="J150" i="4"/>
  <c r="BK135" i="4"/>
  <c r="J291" i="4"/>
  <c r="BK252" i="4"/>
  <c r="BK203" i="4"/>
  <c r="J310" i="4"/>
  <c r="J232" i="4"/>
  <c r="J191" i="4"/>
  <c r="BK170" i="4"/>
  <c r="BK138" i="4"/>
  <c r="BK231" i="4"/>
  <c r="J209" i="4"/>
  <c r="J138" i="4"/>
  <c r="BK291" i="4"/>
  <c r="J249" i="4"/>
  <c r="J172" i="4"/>
  <c r="BK325" i="4"/>
  <c r="J318" i="4"/>
  <c r="BK218" i="4"/>
  <c r="BK188" i="4"/>
  <c r="BK168" i="4"/>
  <c r="J304" i="4"/>
  <c r="BK259" i="4"/>
  <c r="BK210" i="4"/>
  <c r="J141" i="4"/>
  <c r="BK316" i="4"/>
  <c r="J282" i="4"/>
  <c r="BK263" i="4"/>
  <c r="J229" i="4"/>
  <c r="BK213" i="4"/>
  <c r="J205" i="4"/>
  <c r="J164" i="4"/>
  <c r="J321" i="4"/>
  <c r="J283" i="4"/>
  <c r="J251" i="4"/>
  <c r="J215" i="4"/>
  <c r="J317" i="4"/>
  <c r="J198" i="4"/>
  <c r="BK181" i="4"/>
  <c r="BK172" i="4"/>
  <c r="J302" i="4"/>
  <c r="BK286" i="4"/>
  <c r="BK262" i="4"/>
  <c r="J246" i="4"/>
  <c r="J231" i="4"/>
  <c r="J224" i="4"/>
  <c r="J179" i="4"/>
  <c r="J152" i="4"/>
  <c r="J278" i="5"/>
  <c r="BK260" i="5"/>
  <c r="BK202" i="5"/>
  <c r="BK144" i="5"/>
  <c r="J249" i="5"/>
  <c r="BK212" i="5"/>
  <c r="J136" i="5"/>
  <c r="J255" i="5"/>
  <c r="J171" i="5"/>
  <c r="BK140" i="5"/>
  <c r="J204" i="5"/>
  <c r="J135" i="5"/>
  <c r="J294" i="5"/>
  <c r="J267" i="5"/>
  <c r="BK252" i="5"/>
  <c r="BK232" i="5"/>
  <c r="BK165" i="5"/>
  <c r="BK157" i="5"/>
  <c r="BK283" i="5"/>
  <c r="BK218" i="5"/>
  <c r="BK184" i="5"/>
  <c r="BK296" i="5"/>
  <c r="J259" i="5"/>
  <c r="BK204" i="5"/>
  <c r="J178" i="5"/>
  <c r="BK155" i="5"/>
  <c r="BK310" i="5"/>
  <c r="BK269" i="5"/>
  <c r="BK191" i="5"/>
  <c r="BK319" i="5"/>
  <c r="J309" i="5"/>
  <c r="J281" i="5"/>
  <c r="J251" i="5"/>
  <c r="J212" i="5"/>
  <c r="BK168" i="5"/>
  <c r="BK317" i="5"/>
  <c r="BK250" i="5"/>
  <c r="J189" i="5"/>
  <c r="J321" i="5"/>
  <c r="BK286" i="5"/>
  <c r="BK207" i="5"/>
  <c r="BK143" i="5"/>
  <c r="J300" i="5"/>
  <c r="J291" i="5"/>
  <c r="BK267" i="5"/>
  <c r="J228" i="5"/>
  <c r="J275" i="6"/>
  <c r="J252" i="6"/>
  <c r="BK241" i="6"/>
  <c r="BK160" i="6"/>
  <c r="BK251" i="6"/>
  <c r="BK233" i="6"/>
  <c r="BK216" i="6"/>
  <c r="BK169" i="6"/>
  <c r="J130" i="6"/>
  <c r="J230" i="6"/>
  <c r="BK200" i="6"/>
  <c r="J158" i="6"/>
  <c r="BK145" i="6"/>
  <c r="J219" i="6"/>
  <c r="BK195" i="6"/>
  <c r="BK265" i="6"/>
  <c r="BK235" i="6"/>
  <c r="BK182" i="6"/>
  <c r="J276" i="6"/>
  <c r="BK264" i="6"/>
  <c r="BK234" i="6"/>
  <c r="BK212" i="6"/>
  <c r="BK174" i="6"/>
  <c r="BK142" i="6"/>
  <c r="BK196" i="6"/>
  <c r="BK156" i="6"/>
  <c r="J284" i="6"/>
  <c r="J214" i="6"/>
  <c r="J201" i="6"/>
  <c r="J191" i="6"/>
  <c r="J283" i="6"/>
  <c r="J264" i="6"/>
  <c r="J254" i="6"/>
  <c r="J226" i="6"/>
  <c r="J197" i="6"/>
  <c r="BK172" i="6"/>
  <c r="J150" i="6"/>
  <c r="BK279" i="6"/>
  <c r="J237" i="6"/>
  <c r="J190" i="6"/>
  <c r="J184" i="6"/>
  <c r="BK147" i="6"/>
  <c r="J286" i="6"/>
  <c r="BK248" i="6"/>
  <c r="J239" i="6"/>
  <c r="J154" i="6"/>
  <c r="BK270" i="6"/>
  <c r="BK258" i="6"/>
  <c r="BK227" i="6"/>
  <c r="BK190" i="6"/>
  <c r="J147" i="6"/>
  <c r="BK257" i="7"/>
  <c r="BK230" i="7"/>
  <c r="J214" i="7"/>
  <c r="BK196" i="7"/>
  <c r="BK181" i="7"/>
  <c r="BK153" i="7"/>
  <c r="BK304" i="7"/>
  <c r="BK292" i="7"/>
  <c r="BK267" i="7"/>
  <c r="BK211" i="7"/>
  <c r="J173" i="7"/>
  <c r="J293" i="7"/>
  <c r="J235" i="7"/>
  <c r="BK219" i="7"/>
  <c r="J147" i="7"/>
  <c r="BK306" i="7"/>
  <c r="BK283" i="7"/>
  <c r="J270" i="7"/>
  <c r="BK245" i="7"/>
  <c r="J159" i="7"/>
  <c r="J295" i="7"/>
  <c r="J277" i="7"/>
  <c r="J259" i="7"/>
  <c r="J227" i="7"/>
  <c r="J207" i="7"/>
  <c r="J167" i="7"/>
  <c r="BK144" i="7"/>
  <c r="J325" i="7"/>
  <c r="J312" i="7"/>
  <c r="J274" i="7"/>
  <c r="J210" i="7"/>
  <c r="BK140" i="7"/>
  <c r="BK294" i="7"/>
  <c r="BK262" i="7"/>
  <c r="BK248" i="7"/>
  <c r="J181" i="7"/>
  <c r="BK163" i="7"/>
  <c r="J343" i="7"/>
  <c r="J332" i="7"/>
  <c r="BK315" i="7"/>
  <c r="BK270" i="7"/>
  <c r="J241" i="7"/>
  <c r="J228" i="7"/>
  <c r="J219" i="7"/>
  <c r="BK205" i="7"/>
  <c r="J195" i="7"/>
  <c r="J180" i="7"/>
  <c r="J144" i="7"/>
  <c r="BK327" i="7"/>
  <c r="BK277" i="7"/>
  <c r="J240" i="7"/>
  <c r="BK194" i="7"/>
  <c r="BK158" i="7"/>
  <c r="BK337" i="7"/>
  <c r="J311" i="7"/>
  <c r="BK227" i="7"/>
  <c r="J189" i="7"/>
  <c r="J141" i="7"/>
  <c r="J338" i="7"/>
  <c r="BK221" i="7"/>
  <c r="J212" i="7"/>
  <c r="J204" i="7"/>
  <c r="J178" i="7"/>
  <c r="J168" i="7"/>
  <c r="BK154" i="7"/>
  <c r="J145" i="7"/>
  <c r="BK321" i="7"/>
  <c r="J310" i="7"/>
  <c r="BK297" i="7"/>
  <c r="J285" i="7"/>
  <c r="BK279" i="7"/>
  <c r="BK264" i="7"/>
  <c r="BK253" i="7"/>
  <c r="J246" i="7"/>
  <c r="BK193" i="7"/>
  <c r="J187" i="8"/>
  <c r="J165" i="8"/>
  <c r="BK168" i="8"/>
  <c r="BK149" i="8"/>
  <c r="J182" i="8"/>
  <c r="BK178" i="8"/>
  <c r="J161" i="8"/>
  <c r="J151" i="8"/>
  <c r="BK185" i="8"/>
  <c r="BK177" i="8"/>
  <c r="BK169" i="8"/>
  <c r="BK161" i="8"/>
  <c r="J135" i="8"/>
  <c r="BK142" i="8"/>
  <c r="BK141" i="8"/>
  <c r="BK158" i="8"/>
  <c r="J169" i="8"/>
  <c r="BK173" i="8"/>
  <c r="BK132" i="8"/>
  <c r="J133" i="8"/>
  <c r="BK267" i="9"/>
  <c r="J313" i="9"/>
  <c r="BK249" i="9"/>
  <c r="J326" i="9"/>
  <c r="J181" i="9"/>
  <c r="J146" i="9"/>
  <c r="BK278" i="9"/>
  <c r="J251" i="9"/>
  <c r="BK224" i="9"/>
  <c r="J164" i="9"/>
  <c r="J296" i="9"/>
  <c r="BK274" i="9"/>
  <c r="J285" i="9"/>
  <c r="BK248" i="9"/>
  <c r="BK187" i="9"/>
  <c r="J315" i="9"/>
  <c r="J229" i="9"/>
  <c r="J201" i="9"/>
  <c r="BK166" i="9"/>
  <c r="J286" i="9"/>
  <c r="BK250" i="9"/>
  <c r="BK340" i="9"/>
  <c r="BK209" i="9"/>
  <c r="BK200" i="9"/>
  <c r="BK342" i="9"/>
  <c r="BK306" i="9"/>
  <c r="BK227" i="9"/>
  <c r="BK300" i="9"/>
  <c r="J233" i="9"/>
  <c r="J162" i="10"/>
  <c r="BK165" i="10"/>
  <c r="BK143" i="10"/>
  <c r="J138" i="10"/>
  <c r="J157" i="10"/>
  <c r="J164" i="10"/>
  <c r="J140" i="10"/>
  <c r="BK155" i="10"/>
  <c r="BK183" i="11"/>
  <c r="BK216" i="11"/>
  <c r="J216" i="11"/>
  <c r="BK187" i="11"/>
  <c r="J199" i="11"/>
  <c r="J213" i="11"/>
  <c r="BK225" i="11"/>
  <c r="BK136" i="11"/>
  <c r="BK140" i="11"/>
  <c r="J141" i="11"/>
  <c r="J174" i="11"/>
  <c r="BK162" i="12"/>
  <c r="BK154" i="12"/>
  <c r="J233" i="13"/>
  <c r="J187" i="13"/>
  <c r="J152" i="13"/>
  <c r="BK130" i="13"/>
  <c r="BK251" i="13"/>
  <c r="J202" i="13"/>
  <c r="J139" i="13"/>
  <c r="BK243" i="13"/>
  <c r="BK164" i="13"/>
  <c r="J232" i="13"/>
  <c r="BK210" i="13"/>
  <c r="BK162" i="13"/>
  <c r="BK141" i="14"/>
  <c r="J166" i="14"/>
  <c r="J145" i="14"/>
  <c r="J189" i="14"/>
  <c r="BK174" i="14"/>
  <c r="BK168" i="14"/>
  <c r="J153" i="14"/>
  <c r="J174" i="14"/>
  <c r="J148" i="14"/>
  <c r="J185" i="15"/>
  <c r="J141" i="15"/>
  <c r="BK127" i="15"/>
  <c r="J151" i="15"/>
  <c r="J199" i="15"/>
  <c r="BK164" i="15"/>
  <c r="J206" i="15"/>
  <c r="BK177" i="15"/>
  <c r="BK188" i="15"/>
  <c r="J146" i="15"/>
  <c r="J183" i="15"/>
  <c r="BK211" i="15"/>
  <c r="BK207" i="15"/>
  <c r="BK167" i="15"/>
  <c r="BK161" i="16"/>
  <c r="BK158" i="16"/>
  <c r="BK141" i="16"/>
  <c r="BK144" i="16"/>
  <c r="BK156" i="16"/>
  <c r="BK137" i="16"/>
  <c r="BK129" i="17"/>
  <c r="BK135" i="17"/>
  <c r="BK125" i="17"/>
  <c r="BK136" i="17"/>
  <c r="BK151" i="17"/>
  <c r="J132" i="17"/>
  <c r="BK127" i="17"/>
  <c r="BK281" i="18"/>
  <c r="J243" i="18"/>
  <c r="BK148" i="18"/>
  <c r="BK251" i="18"/>
  <c r="J167" i="18"/>
  <c r="J142" i="18"/>
  <c r="J191" i="18"/>
  <c r="J187" i="18"/>
  <c r="BK323" i="18"/>
  <c r="J297" i="18"/>
  <c r="J227" i="18"/>
  <c r="BK257" i="18"/>
  <c r="BK328" i="18"/>
  <c r="J161" i="18"/>
  <c r="BK163" i="19"/>
  <c r="J152" i="19"/>
  <c r="J181" i="19"/>
  <c r="BK165" i="19"/>
  <c r="BK135" i="19"/>
  <c r="J165" i="19"/>
  <c r="BK193" i="19"/>
  <c r="J141" i="19"/>
  <c r="BK160" i="19"/>
  <c r="BK133" i="19"/>
  <c r="P2950" i="2" l="1"/>
  <c r="BK344" i="2"/>
  <c r="J344" i="2"/>
  <c r="J101" i="2"/>
  <c r="P969" i="2"/>
  <c r="BK1788" i="2"/>
  <c r="J1788" i="2"/>
  <c r="J109" i="2"/>
  <c r="T1842" i="2"/>
  <c r="T1896" i="2"/>
  <c r="BK1924" i="2"/>
  <c r="J1924" i="2" s="1"/>
  <c r="J113" i="2" s="1"/>
  <c r="P1924" i="2"/>
  <c r="BK2142" i="2"/>
  <c r="J2142" i="2"/>
  <c r="J117" i="2"/>
  <c r="P2233" i="2"/>
  <c r="T2330" i="2"/>
  <c r="BK2693" i="2"/>
  <c r="J2693" i="2" s="1"/>
  <c r="J122" i="2" s="1"/>
  <c r="P2818" i="2"/>
  <c r="BK2913" i="2"/>
  <c r="J2913" i="2" s="1"/>
  <c r="J126" i="2" s="1"/>
  <c r="P130" i="3"/>
  <c r="P129" i="3" s="1"/>
  <c r="P125" i="3" s="1"/>
  <c r="AU97" i="1" s="1"/>
  <c r="BK133" i="4"/>
  <c r="J133" i="4"/>
  <c r="J100" i="4" s="1"/>
  <c r="R140" i="4"/>
  <c r="P151" i="4"/>
  <c r="R167" i="4"/>
  <c r="BK271" i="4"/>
  <c r="J271" i="4"/>
  <c r="J109" i="4"/>
  <c r="BK149" i="5"/>
  <c r="J149" i="5"/>
  <c r="J101" i="5" s="1"/>
  <c r="T149" i="5"/>
  <c r="R153" i="5"/>
  <c r="R231" i="5"/>
  <c r="T299" i="5"/>
  <c r="R129" i="6"/>
  <c r="T282" i="6"/>
  <c r="T191" i="7"/>
  <c r="R200" i="7"/>
  <c r="P261" i="7"/>
  <c r="BK323" i="7"/>
  <c r="J323" i="7"/>
  <c r="J110" i="7" s="1"/>
  <c r="T334" i="7"/>
  <c r="P131" i="8"/>
  <c r="R145" i="9"/>
  <c r="R144" i="9" s="1"/>
  <c r="P197" i="9"/>
  <c r="T216" i="9"/>
  <c r="BK254" i="9"/>
  <c r="J254" i="9"/>
  <c r="J111" i="9"/>
  <c r="R254" i="9"/>
  <c r="T293" i="9"/>
  <c r="P302" i="9"/>
  <c r="T335" i="9"/>
  <c r="T147" i="11"/>
  <c r="BK156" i="11"/>
  <c r="J156" i="11" s="1"/>
  <c r="J105" i="11" s="1"/>
  <c r="T166" i="12"/>
  <c r="P128" i="13"/>
  <c r="P145" i="13"/>
  <c r="P235" i="13"/>
  <c r="T249" i="13"/>
  <c r="P147" i="14"/>
  <c r="T150" i="14"/>
  <c r="R147" i="15"/>
  <c r="BK127" i="16"/>
  <c r="J127" i="16" s="1"/>
  <c r="J98" i="16" s="1"/>
  <c r="T143" i="17"/>
  <c r="T131" i="18"/>
  <c r="T312" i="18"/>
  <c r="R344" i="2"/>
  <c r="R605" i="2"/>
  <c r="R831" i="2"/>
  <c r="P937" i="2"/>
  <c r="T1656" i="2"/>
  <c r="P1842" i="2"/>
  <c r="P1896" i="2"/>
  <c r="T1900" i="2"/>
  <c r="T1924" i="2"/>
  <c r="P2095" i="2"/>
  <c r="T2142" i="2"/>
  <c r="R2330" i="2"/>
  <c r="R2441" i="2"/>
  <c r="T2693" i="2"/>
  <c r="R2906" i="2"/>
  <c r="BK143" i="4"/>
  <c r="J143" i="4" s="1"/>
  <c r="J102" i="4" s="1"/>
  <c r="T151" i="4"/>
  <c r="T167" i="4"/>
  <c r="P271" i="4"/>
  <c r="R134" i="5"/>
  <c r="R149" i="5"/>
  <c r="P153" i="5"/>
  <c r="BK231" i="5"/>
  <c r="J231" i="5"/>
  <c r="J104" i="5" s="1"/>
  <c r="T263" i="5"/>
  <c r="R315" i="5"/>
  <c r="R320" i="5"/>
  <c r="R146" i="6"/>
  <c r="P139" i="7"/>
  <c r="T223" i="7"/>
  <c r="R289" i="7"/>
  <c r="BK331" i="7"/>
  <c r="J331" i="7" s="1"/>
  <c r="J111" i="7" s="1"/>
  <c r="T331" i="7"/>
  <c r="P180" i="8"/>
  <c r="R184" i="9"/>
  <c r="T222" i="9"/>
  <c r="P254" i="9"/>
  <c r="BK293" i="9"/>
  <c r="R311" i="9"/>
  <c r="BK134" i="11"/>
  <c r="J134" i="11"/>
  <c r="J100" i="11" s="1"/>
  <c r="BK147" i="11"/>
  <c r="J147" i="11"/>
  <c r="J102" i="11"/>
  <c r="P156" i="11"/>
  <c r="P155" i="11"/>
  <c r="R219" i="11"/>
  <c r="BK166" i="12"/>
  <c r="J166" i="12"/>
  <c r="J101" i="12" s="1"/>
  <c r="BK173" i="12"/>
  <c r="BK172" i="12"/>
  <c r="J172" i="12" s="1"/>
  <c r="J103" i="12" s="1"/>
  <c r="R149" i="13"/>
  <c r="BK164" i="14"/>
  <c r="J164" i="14" s="1"/>
  <c r="J102" i="14" s="1"/>
  <c r="T193" i="14"/>
  <c r="R126" i="15"/>
  <c r="BK232" i="15"/>
  <c r="BK231" i="15" s="1"/>
  <c r="J231" i="15" s="1"/>
  <c r="J103" i="15" s="1"/>
  <c r="BK143" i="17"/>
  <c r="J143" i="17" s="1"/>
  <c r="J99" i="17" s="1"/>
  <c r="BK298" i="18"/>
  <c r="J298" i="18" s="1"/>
  <c r="J100" i="18" s="1"/>
  <c r="P130" i="19"/>
  <c r="R149" i="19"/>
  <c r="BK145" i="13"/>
  <c r="J145" i="13" s="1"/>
  <c r="J99" i="13" s="1"/>
  <c r="R235" i="13"/>
  <c r="R249" i="13"/>
  <c r="P129" i="14"/>
  <c r="T164" i="14"/>
  <c r="T190" i="14"/>
  <c r="T187" i="14" s="1"/>
  <c r="BK126" i="15"/>
  <c r="J126" i="15" s="1"/>
  <c r="J98" i="15" s="1"/>
  <c r="T144" i="15"/>
  <c r="T232" i="15"/>
  <c r="T231" i="15" s="1"/>
  <c r="T124" i="15" s="1"/>
  <c r="R142" i="16"/>
  <c r="BK123" i="17"/>
  <c r="J123" i="17" s="1"/>
  <c r="J98" i="17" s="1"/>
  <c r="R312" i="18"/>
  <c r="R130" i="19"/>
  <c r="T154" i="19"/>
  <c r="P145" i="9"/>
  <c r="P144" i="9" s="1"/>
  <c r="BK197" i="9"/>
  <c r="J197" i="9" s="1"/>
  <c r="J106" i="9" s="1"/>
  <c r="P216" i="9"/>
  <c r="P264" i="9"/>
  <c r="BK302" i="9"/>
  <c r="J302" i="9"/>
  <c r="J115" i="9"/>
  <c r="T311" i="9"/>
  <c r="T341" i="9"/>
  <c r="BK132" i="10"/>
  <c r="T134" i="11"/>
  <c r="T133" i="11"/>
  <c r="BK173" i="11"/>
  <c r="J173" i="11" s="1"/>
  <c r="J108" i="11" s="1"/>
  <c r="T219" i="11"/>
  <c r="T128" i="12"/>
  <c r="T127" i="12"/>
  <c r="R128" i="13"/>
  <c r="BK235" i="13"/>
  <c r="J235" i="13"/>
  <c r="J101" i="13" s="1"/>
  <c r="P249" i="13"/>
  <c r="BK150" i="14"/>
  <c r="J150" i="14" s="1"/>
  <c r="J100" i="14" s="1"/>
  <c r="P160" i="14"/>
  <c r="BK193" i="14"/>
  <c r="J193" i="14" s="1"/>
  <c r="J107" i="14" s="1"/>
  <c r="T147" i="15"/>
  <c r="P127" i="16"/>
  <c r="T123" i="17"/>
  <c r="T122" i="17" s="1"/>
  <c r="T121" i="17" s="1"/>
  <c r="R131" i="18"/>
  <c r="P312" i="18"/>
  <c r="R140" i="19"/>
  <c r="BK154" i="19"/>
  <c r="J154" i="19" s="1"/>
  <c r="J102" i="19" s="1"/>
  <c r="T344" i="2"/>
  <c r="T605" i="2"/>
  <c r="P831" i="2"/>
  <c r="BK937" i="2"/>
  <c r="J937" i="2" s="1"/>
  <c r="J104" i="2" s="1"/>
  <c r="T937" i="2"/>
  <c r="P1656" i="2"/>
  <c r="T1788" i="2"/>
  <c r="BK1896" i="2"/>
  <c r="J1896" i="2" s="1"/>
  <c r="J111" i="2" s="1"/>
  <c r="BK1994" i="2"/>
  <c r="J1994" i="2"/>
  <c r="J114" i="2" s="1"/>
  <c r="BK2109" i="2"/>
  <c r="J2109" i="2" s="1"/>
  <c r="J116" i="2" s="1"/>
  <c r="T2109" i="2"/>
  <c r="T2233" i="2"/>
  <c r="T2456" i="2"/>
  <c r="T2818" i="2"/>
  <c r="R2913" i="2"/>
  <c r="P133" i="4"/>
  <c r="T140" i="4"/>
  <c r="R151" i="4"/>
  <c r="BK162" i="4"/>
  <c r="J162" i="4"/>
  <c r="J106" i="4" s="1"/>
  <c r="R162" i="4"/>
  <c r="T200" i="4"/>
  <c r="BK134" i="5"/>
  <c r="J134" i="5" s="1"/>
  <c r="J100" i="5" s="1"/>
  <c r="BK153" i="5"/>
  <c r="J153" i="5" s="1"/>
  <c r="J102" i="5" s="1"/>
  <c r="T153" i="5"/>
  <c r="T231" i="5"/>
  <c r="P299" i="5"/>
  <c r="T146" i="6"/>
  <c r="T139" i="7"/>
  <c r="R223" i="7"/>
  <c r="P289" i="7"/>
  <c r="BK334" i="7"/>
  <c r="J334" i="7"/>
  <c r="J112" i="7" s="1"/>
  <c r="BK180" i="8"/>
  <c r="J180" i="8" s="1"/>
  <c r="J103" i="8" s="1"/>
  <c r="BK145" i="9"/>
  <c r="J145" i="9"/>
  <c r="J103" i="9" s="1"/>
  <c r="BK222" i="9"/>
  <c r="J222" i="9"/>
  <c r="J110" i="9" s="1"/>
  <c r="T173" i="11"/>
  <c r="T170" i="11"/>
  <c r="R223" i="11"/>
  <c r="R145" i="13"/>
  <c r="BK242" i="13"/>
  <c r="J242" i="13"/>
  <c r="J104" i="13"/>
  <c r="BK249" i="13"/>
  <c r="J249" i="13" s="1"/>
  <c r="J106" i="13" s="1"/>
  <c r="BK147" i="14"/>
  <c r="J147" i="14" s="1"/>
  <c r="J99" i="14" s="1"/>
  <c r="R150" i="14"/>
  <c r="T160" i="14"/>
  <c r="BK190" i="14"/>
  <c r="J190" i="14" s="1"/>
  <c r="J106" i="14" s="1"/>
  <c r="P193" i="14"/>
  <c r="P147" i="15"/>
  <c r="R127" i="16"/>
  <c r="R126" i="16" s="1"/>
  <c r="R125" i="16" s="1"/>
  <c r="R123" i="17"/>
  <c r="R269" i="18"/>
  <c r="BK145" i="19"/>
  <c r="J145" i="19" s="1"/>
  <c r="J100" i="19" s="1"/>
  <c r="P149" i="19"/>
  <c r="R166" i="19"/>
  <c r="BK186" i="19"/>
  <c r="P269" i="18"/>
  <c r="T130" i="19"/>
  <c r="R145" i="19"/>
  <c r="R154" i="19"/>
  <c r="P186" i="19"/>
  <c r="BK153" i="2"/>
  <c r="J153" i="2"/>
  <c r="J100" i="2" s="1"/>
  <c r="P344" i="2"/>
  <c r="T969" i="2"/>
  <c r="R1842" i="2"/>
  <c r="R1994" i="2"/>
  <c r="P2109" i="2"/>
  <c r="BK2233" i="2"/>
  <c r="J2233" i="2" s="1"/>
  <c r="J118" i="2" s="1"/>
  <c r="P2330" i="2"/>
  <c r="BK2441" i="2"/>
  <c r="J2441" i="2"/>
  <c r="J120" i="2" s="1"/>
  <c r="P2441" i="2"/>
  <c r="T2441" i="2"/>
  <c r="R2693" i="2"/>
  <c r="BK2906" i="2"/>
  <c r="J2906" i="2"/>
  <c r="J125" i="2" s="1"/>
  <c r="T2906" i="2"/>
  <c r="T133" i="4"/>
  <c r="P143" i="4"/>
  <c r="BK200" i="4"/>
  <c r="J200" i="4"/>
  <c r="J108" i="4" s="1"/>
  <c r="T271" i="4"/>
  <c r="T134" i="5"/>
  <c r="P169" i="5"/>
  <c r="BK263" i="5"/>
  <c r="J263" i="5"/>
  <c r="J105" i="5" s="1"/>
  <c r="R299" i="5"/>
  <c r="T320" i="5"/>
  <c r="BK146" i="6"/>
  <c r="J146" i="6"/>
  <c r="J102" i="6"/>
  <c r="P282" i="6"/>
  <c r="BK191" i="7"/>
  <c r="J191" i="7"/>
  <c r="J103" i="7" s="1"/>
  <c r="BK223" i="7"/>
  <c r="J223" i="7"/>
  <c r="J105" i="7" s="1"/>
  <c r="T261" i="7"/>
  <c r="R323" i="7"/>
  <c r="P334" i="7"/>
  <c r="R180" i="8"/>
  <c r="P222" i="9"/>
  <c r="P221" i="9" s="1"/>
  <c r="T254" i="9"/>
  <c r="P293" i="9"/>
  <c r="T302" i="9"/>
  <c r="BK335" i="9"/>
  <c r="J335" i="9"/>
  <c r="J117" i="9" s="1"/>
  <c r="P341" i="9"/>
  <c r="T132" i="10"/>
  <c r="T131" i="10" s="1"/>
  <c r="T130" i="10" s="1"/>
  <c r="P173" i="11"/>
  <c r="P170" i="11" s="1"/>
  <c r="BK223" i="11"/>
  <c r="J223" i="11" s="1"/>
  <c r="J110" i="11" s="1"/>
  <c r="P128" i="12"/>
  <c r="P149" i="13"/>
  <c r="R242" i="13"/>
  <c r="R241" i="13" s="1"/>
  <c r="R129" i="14"/>
  <c r="P164" i="14"/>
  <c r="R190" i="14"/>
  <c r="R187" i="14"/>
  <c r="BK147" i="15"/>
  <c r="J147" i="15" s="1"/>
  <c r="J100" i="15" s="1"/>
  <c r="BK142" i="16"/>
  <c r="J142" i="16"/>
  <c r="J101" i="16"/>
  <c r="R143" i="17"/>
  <c r="BK131" i="18"/>
  <c r="J131" i="18"/>
  <c r="J98" i="18" s="1"/>
  <c r="R298" i="18"/>
  <c r="R339" i="18"/>
  <c r="R335" i="18" s="1"/>
  <c r="T140" i="19"/>
  <c r="T166" i="19"/>
  <c r="T190" i="19"/>
  <c r="P153" i="2"/>
  <c r="BK969" i="2"/>
  <c r="J969" i="2" s="1"/>
  <c r="J105" i="2" s="1"/>
  <c r="R1656" i="2"/>
  <c r="R1788" i="2"/>
  <c r="P1900" i="2"/>
  <c r="T1994" i="2"/>
  <c r="T2095" i="2"/>
  <c r="R2142" i="2"/>
  <c r="BK2456" i="2"/>
  <c r="J2456" i="2"/>
  <c r="J121" i="2"/>
  <c r="P2693" i="2"/>
  <c r="P2913" i="2"/>
  <c r="R130" i="3"/>
  <c r="R129" i="3"/>
  <c r="R125" i="3" s="1"/>
  <c r="P140" i="4"/>
  <c r="BK151" i="4"/>
  <c r="J151" i="4" s="1"/>
  <c r="J103" i="4" s="1"/>
  <c r="P162" i="4"/>
  <c r="T162" i="4"/>
  <c r="T161" i="4" s="1"/>
  <c r="P200" i="4"/>
  <c r="BK169" i="5"/>
  <c r="J169" i="5" s="1"/>
  <c r="J103" i="5" s="1"/>
  <c r="P231" i="5"/>
  <c r="BK299" i="5"/>
  <c r="J299" i="5"/>
  <c r="J106" i="5" s="1"/>
  <c r="T315" i="5"/>
  <c r="P320" i="5"/>
  <c r="P129" i="6"/>
  <c r="BK282" i="6"/>
  <c r="J282" i="6"/>
  <c r="J103" i="6" s="1"/>
  <c r="R139" i="7"/>
  <c r="BK200" i="7"/>
  <c r="J200" i="7" s="1"/>
  <c r="J104" i="7" s="1"/>
  <c r="BK261" i="7"/>
  <c r="J261" i="7" s="1"/>
  <c r="J106" i="7" s="1"/>
  <c r="T289" i="7"/>
  <c r="P323" i="7"/>
  <c r="R334" i="7"/>
  <c r="T131" i="8"/>
  <c r="T145" i="9"/>
  <c r="T144" i="9" s="1"/>
  <c r="R197" i="9"/>
  <c r="BK264" i="9"/>
  <c r="J264" i="9" s="1"/>
  <c r="J112" i="9" s="1"/>
  <c r="R293" i="9"/>
  <c r="R302" i="9"/>
  <c r="BK341" i="9"/>
  <c r="J341" i="9"/>
  <c r="J118" i="9"/>
  <c r="R166" i="12"/>
  <c r="T173" i="12"/>
  <c r="T172" i="12" s="1"/>
  <c r="BK149" i="13"/>
  <c r="J149" i="13" s="1"/>
  <c r="J100" i="13" s="1"/>
  <c r="P242" i="13"/>
  <c r="P241" i="13" s="1"/>
  <c r="BK129" i="14"/>
  <c r="R164" i="14"/>
  <c r="T126" i="15"/>
  <c r="T125" i="15"/>
  <c r="R232" i="15"/>
  <c r="R231" i="15" s="1"/>
  <c r="P131" i="18"/>
  <c r="P130" i="18" s="1"/>
  <c r="P298" i="18"/>
  <c r="T339" i="18"/>
  <c r="T335" i="18" s="1"/>
  <c r="P145" i="19"/>
  <c r="T149" i="19"/>
  <c r="R190" i="19"/>
  <c r="T269" i="18"/>
  <c r="BK339" i="18"/>
  <c r="J339" i="18" s="1"/>
  <c r="J106" i="18" s="1"/>
  <c r="BK140" i="19"/>
  <c r="J140" i="19" s="1"/>
  <c r="J99" i="19" s="1"/>
  <c r="T145" i="19"/>
  <c r="P154" i="19"/>
  <c r="R186" i="19"/>
  <c r="R185" i="19"/>
  <c r="T153" i="2"/>
  <c r="R969" i="2"/>
  <c r="BK1842" i="2"/>
  <c r="J1842" i="2" s="1"/>
  <c r="J110" i="2" s="1"/>
  <c r="R1896" i="2"/>
  <c r="R1900" i="2"/>
  <c r="R1924" i="2"/>
  <c r="BK2095" i="2"/>
  <c r="J2095" i="2" s="1"/>
  <c r="J115" i="2" s="1"/>
  <c r="R2109" i="2"/>
  <c r="R2233" i="2"/>
  <c r="P2456" i="2"/>
  <c r="R2818" i="2"/>
  <c r="T2913" i="2"/>
  <c r="T130" i="3"/>
  <c r="T129" i="3"/>
  <c r="T125" i="3" s="1"/>
  <c r="R133" i="4"/>
  <c r="R143" i="4"/>
  <c r="BK167" i="4"/>
  <c r="J167" i="4" s="1"/>
  <c r="J107" i="4" s="1"/>
  <c r="R200" i="4"/>
  <c r="P134" i="5"/>
  <c r="R169" i="5"/>
  <c r="P263" i="5"/>
  <c r="BK315" i="5"/>
  <c r="J315" i="5"/>
  <c r="J107" i="5" s="1"/>
  <c r="P146" i="6"/>
  <c r="P191" i="7"/>
  <c r="P200" i="7"/>
  <c r="BK131" i="8"/>
  <c r="J131" i="8"/>
  <c r="J102" i="8" s="1"/>
  <c r="T184" i="9"/>
  <c r="R216" i="9"/>
  <c r="T264" i="9"/>
  <c r="P311" i="9"/>
  <c r="R335" i="9"/>
  <c r="R341" i="9"/>
  <c r="P132" i="10"/>
  <c r="P131" i="10"/>
  <c r="P130" i="10" s="1"/>
  <c r="AU106" i="1" s="1"/>
  <c r="P134" i="11"/>
  <c r="R173" i="11"/>
  <c r="R170" i="11"/>
  <c r="T223" i="11"/>
  <c r="P166" i="12"/>
  <c r="P173" i="12"/>
  <c r="P172" i="12"/>
  <c r="BK128" i="13"/>
  <c r="J128" i="13" s="1"/>
  <c r="J98" i="13" s="1"/>
  <c r="T145" i="13"/>
  <c r="T129" i="14"/>
  <c r="T128" i="14"/>
  <c r="T127" i="14" s="1"/>
  <c r="T147" i="14"/>
  <c r="BK160" i="14"/>
  <c r="J160" i="14" s="1"/>
  <c r="J101" i="14" s="1"/>
  <c r="P190" i="14"/>
  <c r="P187" i="14" s="1"/>
  <c r="P144" i="15"/>
  <c r="P142" i="16"/>
  <c r="P143" i="17"/>
  <c r="BK312" i="18"/>
  <c r="J312" i="18"/>
  <c r="J102" i="18" s="1"/>
  <c r="T186" i="19"/>
  <c r="T185" i="19"/>
  <c r="R153" i="2"/>
  <c r="BK605" i="2"/>
  <c r="J605" i="2"/>
  <c r="J102" i="2" s="1"/>
  <c r="P605" i="2"/>
  <c r="BK831" i="2"/>
  <c r="J831" i="2" s="1"/>
  <c r="J103" i="2" s="1"/>
  <c r="T831" i="2"/>
  <c r="R937" i="2"/>
  <c r="BK1656" i="2"/>
  <c r="J1656" i="2"/>
  <c r="J106" i="2" s="1"/>
  <c r="P1788" i="2"/>
  <c r="BK1900" i="2"/>
  <c r="J1900" i="2" s="1"/>
  <c r="J112" i="2" s="1"/>
  <c r="P1994" i="2"/>
  <c r="R2095" i="2"/>
  <c r="P2142" i="2"/>
  <c r="BK2330" i="2"/>
  <c r="J2330" i="2" s="1"/>
  <c r="J119" i="2" s="1"/>
  <c r="R2456" i="2"/>
  <c r="BK2818" i="2"/>
  <c r="J2818" i="2" s="1"/>
  <c r="J123" i="2" s="1"/>
  <c r="P2906" i="2"/>
  <c r="BK130" i="3"/>
  <c r="J130" i="3"/>
  <c r="J102" i="3" s="1"/>
  <c r="BK140" i="4"/>
  <c r="J140" i="4"/>
  <c r="J101" i="4" s="1"/>
  <c r="T143" i="4"/>
  <c r="P167" i="4"/>
  <c r="R271" i="4"/>
  <c r="P149" i="5"/>
  <c r="T169" i="5"/>
  <c r="R263" i="5"/>
  <c r="P315" i="5"/>
  <c r="BK320" i="5"/>
  <c r="J320" i="5" s="1"/>
  <c r="J109" i="5" s="1"/>
  <c r="BK129" i="6"/>
  <c r="J129" i="6" s="1"/>
  <c r="J100" i="6" s="1"/>
  <c r="T129" i="6"/>
  <c r="T128" i="6" s="1"/>
  <c r="T127" i="6" s="1"/>
  <c r="R282" i="6"/>
  <c r="BK139" i="7"/>
  <c r="R191" i="7"/>
  <c r="T200" i="7"/>
  <c r="R261" i="7"/>
  <c r="T323" i="7"/>
  <c r="T322" i="7"/>
  <c r="R331" i="7"/>
  <c r="T180" i="8"/>
  <c r="BK184" i="9"/>
  <c r="R222" i="9"/>
  <c r="R221" i="9" s="1"/>
  <c r="R134" i="11"/>
  <c r="P147" i="11"/>
  <c r="T156" i="11"/>
  <c r="T155" i="11"/>
  <c r="BK219" i="11"/>
  <c r="J219" i="11" s="1"/>
  <c r="J109" i="11" s="1"/>
  <c r="P223" i="11"/>
  <c r="BK128" i="12"/>
  <c r="J128" i="12"/>
  <c r="J100" i="12" s="1"/>
  <c r="T128" i="13"/>
  <c r="T235" i="13"/>
  <c r="R147" i="14"/>
  <c r="P150" i="14"/>
  <c r="R160" i="14"/>
  <c r="R193" i="14"/>
  <c r="BK144" i="15"/>
  <c r="J144" i="15"/>
  <c r="J99" i="15" s="1"/>
  <c r="T142" i="16"/>
  <c r="BK269" i="18"/>
  <c r="J269" i="18" s="1"/>
  <c r="J99" i="18" s="1"/>
  <c r="BK130" i="19"/>
  <c r="BK166" i="19"/>
  <c r="J166" i="19" s="1"/>
  <c r="J103" i="19" s="1"/>
  <c r="BK190" i="19"/>
  <c r="J190" i="19" s="1"/>
  <c r="J107" i="19" s="1"/>
  <c r="P223" i="7"/>
  <c r="BK289" i="7"/>
  <c r="J289" i="7"/>
  <c r="J107" i="7" s="1"/>
  <c r="P331" i="7"/>
  <c r="R131" i="8"/>
  <c r="R130" i="8" s="1"/>
  <c r="R129" i="8" s="1"/>
  <c r="P184" i="9"/>
  <c r="P183" i="9" s="1"/>
  <c r="T197" i="9"/>
  <c r="BK216" i="9"/>
  <c r="J216" i="9" s="1"/>
  <c r="J108" i="9" s="1"/>
  <c r="R264" i="9"/>
  <c r="BK311" i="9"/>
  <c r="J311" i="9" s="1"/>
  <c r="J116" i="9" s="1"/>
  <c r="P335" i="9"/>
  <c r="R132" i="10"/>
  <c r="R131" i="10"/>
  <c r="R130" i="10" s="1"/>
  <c r="R147" i="11"/>
  <c r="R156" i="11"/>
  <c r="R155" i="11" s="1"/>
  <c r="P219" i="11"/>
  <c r="R128" i="12"/>
  <c r="R127" i="12" s="1"/>
  <c r="R126" i="12" s="1"/>
  <c r="R173" i="12"/>
  <c r="R172" i="12"/>
  <c r="T149" i="13"/>
  <c r="T242" i="13"/>
  <c r="T241" i="13"/>
  <c r="P126" i="15"/>
  <c r="P125" i="15" s="1"/>
  <c r="P124" i="15" s="1"/>
  <c r="AU112" i="1" s="1"/>
  <c r="R144" i="15"/>
  <c r="P232" i="15"/>
  <c r="P231" i="15" s="1"/>
  <c r="T127" i="16"/>
  <c r="T126" i="16"/>
  <c r="T125" i="16" s="1"/>
  <c r="P123" i="17"/>
  <c r="P122" i="17"/>
  <c r="P121" i="17" s="1"/>
  <c r="AU114" i="1" s="1"/>
  <c r="T298" i="18"/>
  <c r="P339" i="18"/>
  <c r="P335" i="18" s="1"/>
  <c r="P140" i="19"/>
  <c r="BK149" i="19"/>
  <c r="J149" i="19" s="1"/>
  <c r="J101" i="19" s="1"/>
  <c r="P166" i="19"/>
  <c r="P190" i="19"/>
  <c r="BK2946" i="2"/>
  <c r="J2946" i="2" s="1"/>
  <c r="J127" i="2" s="1"/>
  <c r="BK144" i="6"/>
  <c r="J144" i="6"/>
  <c r="J101" i="6" s="1"/>
  <c r="BK287" i="6"/>
  <c r="J287" i="6" s="1"/>
  <c r="J105" i="6" s="1"/>
  <c r="BK229" i="15"/>
  <c r="J229" i="15" s="1"/>
  <c r="J102" i="15" s="1"/>
  <c r="BK165" i="16"/>
  <c r="J165" i="16" s="1"/>
  <c r="J105" i="16" s="1"/>
  <c r="BK182" i="10"/>
  <c r="BK179" i="10" s="1"/>
  <c r="J179" i="10" s="1"/>
  <c r="J105" i="10" s="1"/>
  <c r="J182" i="10"/>
  <c r="J106" i="10" s="1"/>
  <c r="BK171" i="11"/>
  <c r="J171" i="11" s="1"/>
  <c r="J107" i="11" s="1"/>
  <c r="BK239" i="13"/>
  <c r="J239" i="13" s="1"/>
  <c r="J102" i="13" s="1"/>
  <c r="BK140" i="16"/>
  <c r="J140" i="16" s="1"/>
  <c r="J100" i="16" s="1"/>
  <c r="BK333" i="18"/>
  <c r="J333" i="18"/>
  <c r="J103" i="18" s="1"/>
  <c r="BK177" i="10"/>
  <c r="J177" i="10" s="1"/>
  <c r="J104" i="10" s="1"/>
  <c r="BK188" i="14"/>
  <c r="BK187" i="14" s="1"/>
  <c r="J187" i="14" s="1"/>
  <c r="J104" i="14" s="1"/>
  <c r="BK138" i="16"/>
  <c r="J138" i="16" s="1"/>
  <c r="J99" i="16" s="1"/>
  <c r="BK160" i="16"/>
  <c r="J160" i="16" s="1"/>
  <c r="J102" i="16" s="1"/>
  <c r="BK336" i="18"/>
  <c r="BK335" i="18" s="1"/>
  <c r="J335" i="18" s="1"/>
  <c r="J104" i="18" s="1"/>
  <c r="BK357" i="18"/>
  <c r="J357" i="18"/>
  <c r="J107" i="18" s="1"/>
  <c r="BK2954" i="2"/>
  <c r="J2954" i="2"/>
  <c r="J129" i="2"/>
  <c r="BK342" i="7"/>
  <c r="J342" i="7"/>
  <c r="J113" i="7" s="1"/>
  <c r="BK175" i="10"/>
  <c r="J175" i="10"/>
  <c r="J103" i="10" s="1"/>
  <c r="BK145" i="11"/>
  <c r="J145" i="11"/>
  <c r="J101" i="11" s="1"/>
  <c r="BK185" i="14"/>
  <c r="J185" i="14"/>
  <c r="J103" i="14"/>
  <c r="BK156" i="17"/>
  <c r="J156" i="17"/>
  <c r="J101" i="17" s="1"/>
  <c r="BK1785" i="2"/>
  <c r="J1785" i="2"/>
  <c r="J107" i="2" s="1"/>
  <c r="BK127" i="3"/>
  <c r="J127" i="3"/>
  <c r="J100" i="3" s="1"/>
  <c r="BK318" i="5"/>
  <c r="J318" i="5"/>
  <c r="J108" i="5"/>
  <c r="BK320" i="7"/>
  <c r="J320" i="7"/>
  <c r="J108" i="7" s="1"/>
  <c r="BK170" i="12"/>
  <c r="J170" i="12"/>
  <c r="J102" i="12" s="1"/>
  <c r="BK154" i="17"/>
  <c r="J154" i="17"/>
  <c r="J100" i="17" s="1"/>
  <c r="BK2894" i="2"/>
  <c r="J2894" i="2"/>
  <c r="J124" i="2"/>
  <c r="BK159" i="4"/>
  <c r="J159" i="4"/>
  <c r="J104" i="4" s="1"/>
  <c r="BK184" i="8"/>
  <c r="J184" i="8"/>
  <c r="J104" i="8" s="1"/>
  <c r="BK194" i="19"/>
  <c r="J194" i="19"/>
  <c r="J108" i="19" s="1"/>
  <c r="BK285" i="6"/>
  <c r="J285" i="6"/>
  <c r="J104" i="6"/>
  <c r="BK213" i="9"/>
  <c r="J213" i="9"/>
  <c r="J107" i="9" s="1"/>
  <c r="BK140" i="3"/>
  <c r="J140" i="3"/>
  <c r="J103" i="3" s="1"/>
  <c r="BK323" i="5"/>
  <c r="J323" i="5"/>
  <c r="J110" i="5" s="1"/>
  <c r="BK153" i="11"/>
  <c r="J153" i="11"/>
  <c r="J103" i="11"/>
  <c r="BK247" i="13"/>
  <c r="J247" i="13"/>
  <c r="J105" i="13" s="1"/>
  <c r="BK308" i="18"/>
  <c r="J308" i="18"/>
  <c r="J101" i="18" s="1"/>
  <c r="BK186" i="8"/>
  <c r="J186" i="8"/>
  <c r="J105" i="8" s="1"/>
  <c r="BK227" i="15"/>
  <c r="J227" i="15"/>
  <c r="J101" i="15" s="1"/>
  <c r="BK163" i="16"/>
  <c r="J163" i="16"/>
  <c r="J104" i="16" s="1"/>
  <c r="BK362" i="18"/>
  <c r="BK361" i="18"/>
  <c r="J361" i="18" s="1"/>
  <c r="J108" i="18" s="1"/>
  <c r="BK183" i="19"/>
  <c r="J183" i="19"/>
  <c r="J104" i="19" s="1"/>
  <c r="BF148" i="19"/>
  <c r="BF167" i="19"/>
  <c r="BF171" i="19"/>
  <c r="BF174" i="19"/>
  <c r="BF175" i="19"/>
  <c r="BF182" i="19"/>
  <c r="BK130" i="18"/>
  <c r="J130" i="18" s="1"/>
  <c r="J97" i="18" s="1"/>
  <c r="J336" i="18"/>
  <c r="J105" i="18"/>
  <c r="J122" i="19"/>
  <c r="BF139" i="19"/>
  <c r="BF155" i="19"/>
  <c r="BF191" i="19"/>
  <c r="BF143" i="19"/>
  <c r="BF131" i="19"/>
  <c r="BF138" i="19"/>
  <c r="BF150" i="19"/>
  <c r="BF165" i="19"/>
  <c r="F92" i="19"/>
  <c r="BF135" i="19"/>
  <c r="BF146" i="19"/>
  <c r="BF193" i="19"/>
  <c r="BF195" i="19"/>
  <c r="BF132" i="19"/>
  <c r="J362" i="18"/>
  <c r="J109" i="18"/>
  <c r="BF151" i="19"/>
  <c r="BF156" i="19"/>
  <c r="BF159" i="19"/>
  <c r="BF163" i="19"/>
  <c r="BF170" i="19"/>
  <c r="BF178" i="19"/>
  <c r="BF180" i="19"/>
  <c r="BF184" i="19"/>
  <c r="BF188" i="19"/>
  <c r="BF192" i="19"/>
  <c r="BF144" i="19"/>
  <c r="BF153" i="19"/>
  <c r="BF161" i="19"/>
  <c r="BF172" i="19"/>
  <c r="BF173" i="19"/>
  <c r="BF176" i="19"/>
  <c r="BF133" i="19"/>
  <c r="BF136" i="19"/>
  <c r="BF142" i="19"/>
  <c r="BF147" i="19"/>
  <c r="BF152" i="19"/>
  <c r="BF157" i="19"/>
  <c r="BF158" i="19"/>
  <c r="BF160" i="19"/>
  <c r="BF162" i="19"/>
  <c r="BF164" i="19"/>
  <c r="BF168" i="19"/>
  <c r="BF169" i="19"/>
  <c r="BF177" i="19"/>
  <c r="BF179" i="19"/>
  <c r="BF181" i="19"/>
  <c r="BF187" i="19"/>
  <c r="E85" i="19"/>
  <c r="BF134" i="19"/>
  <c r="BF137" i="19"/>
  <c r="BF141" i="19"/>
  <c r="BF189" i="19"/>
  <c r="BK122" i="17"/>
  <c r="BK121" i="17"/>
  <c r="J121" i="17" s="1"/>
  <c r="J96" i="17" s="1"/>
  <c r="BF137" i="18"/>
  <c r="BF144" i="18"/>
  <c r="BF163" i="18"/>
  <c r="BF169" i="18"/>
  <c r="BF293" i="18"/>
  <c r="BF299" i="18"/>
  <c r="BF301" i="18"/>
  <c r="BF304" i="18"/>
  <c r="BF313" i="18"/>
  <c r="BF315" i="18"/>
  <c r="J123" i="18"/>
  <c r="BF175" i="18"/>
  <c r="BF240" i="18"/>
  <c r="BF358" i="18"/>
  <c r="BF140" i="18"/>
  <c r="BF184" i="18"/>
  <c r="BF187" i="18"/>
  <c r="BF212" i="18"/>
  <c r="BF363" i="18"/>
  <c r="E119" i="18"/>
  <c r="BF197" i="18"/>
  <c r="BF219" i="18"/>
  <c r="BF248" i="18"/>
  <c r="BF306" i="18"/>
  <c r="BF337" i="18"/>
  <c r="BF344" i="18"/>
  <c r="BF348" i="18"/>
  <c r="BF352" i="18"/>
  <c r="BF281" i="18"/>
  <c r="BF291" i="18"/>
  <c r="BF323" i="18"/>
  <c r="BF325" i="18"/>
  <c r="BF328" i="18"/>
  <c r="BF356" i="18"/>
  <c r="F126" i="18"/>
  <c r="BF132" i="18"/>
  <c r="BF148" i="18"/>
  <c r="BF167" i="18"/>
  <c r="BF194" i="18"/>
  <c r="BF208" i="18"/>
  <c r="BF263" i="18"/>
  <c r="BF278" i="18"/>
  <c r="BF286" i="18"/>
  <c r="BF295" i="18"/>
  <c r="BF318" i="18"/>
  <c r="BF334" i="18"/>
  <c r="BF340" i="18"/>
  <c r="BF134" i="18"/>
  <c r="BF146" i="18"/>
  <c r="BF174" i="18"/>
  <c r="BF309" i="18"/>
  <c r="BF329" i="18"/>
  <c r="BF346" i="18"/>
  <c r="BF139" i="18"/>
  <c r="BF151" i="18"/>
  <c r="BF161" i="18"/>
  <c r="BF224" i="18"/>
  <c r="BF350" i="18"/>
  <c r="BF191" i="18"/>
  <c r="BF200" i="18"/>
  <c r="BF216" i="18"/>
  <c r="BF227" i="18"/>
  <c r="BF229" i="18"/>
  <c r="BF236" i="18"/>
  <c r="BF243" i="18"/>
  <c r="BF254" i="18"/>
  <c r="BF302" i="18"/>
  <c r="BF303" i="18"/>
  <c r="BF332" i="18"/>
  <c r="BF354" i="18"/>
  <c r="BF136" i="18"/>
  <c r="BF154" i="18"/>
  <c r="BF239" i="18"/>
  <c r="BF241" i="18"/>
  <c r="BF297" i="18"/>
  <c r="BF320" i="18"/>
  <c r="BF142" i="18"/>
  <c r="BF220" i="18"/>
  <c r="BF266" i="18"/>
  <c r="BF270" i="18"/>
  <c r="BF231" i="18"/>
  <c r="BF233" i="18"/>
  <c r="BF246" i="18"/>
  <c r="BF251" i="18"/>
  <c r="BF257" i="18"/>
  <c r="BF260" i="18"/>
  <c r="BF290" i="18"/>
  <c r="BF330" i="18"/>
  <c r="BF132" i="17"/>
  <c r="BF139" i="17"/>
  <c r="BF149" i="17"/>
  <c r="E111" i="17"/>
  <c r="BF133" i="17"/>
  <c r="BF157" i="17"/>
  <c r="J89" i="17"/>
  <c r="BF128" i="17"/>
  <c r="BF148" i="17"/>
  <c r="F92" i="17"/>
  <c r="BF138" i="17"/>
  <c r="BF144" i="17"/>
  <c r="BF145" i="17"/>
  <c r="BF124" i="17"/>
  <c r="BF129" i="17"/>
  <c r="BF130" i="17"/>
  <c r="BF137" i="17"/>
  <c r="BF141" i="17"/>
  <c r="BF151" i="17"/>
  <c r="BF152" i="17"/>
  <c r="BF135" i="17"/>
  <c r="BF136" i="17"/>
  <c r="BF140" i="17"/>
  <c r="BF142" i="17"/>
  <c r="BF150" i="17"/>
  <c r="BF155" i="17"/>
  <c r="BF127" i="17"/>
  <c r="BF131" i="17"/>
  <c r="BF134" i="17"/>
  <c r="BF147" i="17"/>
  <c r="BF125" i="17"/>
  <c r="BF126" i="17"/>
  <c r="BF146" i="17"/>
  <c r="BF153" i="17"/>
  <c r="AZ114" i="1"/>
  <c r="F92" i="16"/>
  <c r="E85" i="16"/>
  <c r="BF130" i="16"/>
  <c r="BF132" i="16"/>
  <c r="BF135" i="16"/>
  <c r="BF137" i="16"/>
  <c r="BF139" i="16"/>
  <c r="BF141" i="16"/>
  <c r="BF144" i="16"/>
  <c r="BF145" i="16"/>
  <c r="BF146" i="16"/>
  <c r="BF147" i="16"/>
  <c r="BF148" i="16"/>
  <c r="BF152" i="16"/>
  <c r="BF156" i="16"/>
  <c r="BF157" i="16"/>
  <c r="BF164" i="16"/>
  <c r="J232" i="15"/>
  <c r="J104" i="15"/>
  <c r="J89" i="16"/>
  <c r="BF133" i="16"/>
  <c r="BF136" i="16"/>
  <c r="BF158" i="16"/>
  <c r="BF161" i="16"/>
  <c r="BK125" i="15"/>
  <c r="BK124" i="15" s="1"/>
  <c r="J124" i="15" s="1"/>
  <c r="J96" i="15" s="1"/>
  <c r="BF128" i="16"/>
  <c r="BF129" i="16"/>
  <c r="BF131" i="16"/>
  <c r="BF134" i="16"/>
  <c r="BF143" i="16"/>
  <c r="BF150" i="16"/>
  <c r="BF153" i="16"/>
  <c r="BF154" i="16"/>
  <c r="BF155" i="16"/>
  <c r="BF159" i="16"/>
  <c r="BF166" i="16"/>
  <c r="BF131" i="15"/>
  <c r="BF139" i="15"/>
  <c r="BF142" i="15"/>
  <c r="BF151" i="15"/>
  <c r="BF157" i="15"/>
  <c r="BF162" i="15"/>
  <c r="BF164" i="15"/>
  <c r="BF165" i="15"/>
  <c r="BF173" i="15"/>
  <c r="BF195" i="15"/>
  <c r="BF202" i="15"/>
  <c r="BF218" i="15"/>
  <c r="BF223" i="15"/>
  <c r="BF228" i="15"/>
  <c r="E114" i="15"/>
  <c r="BF128" i="15"/>
  <c r="BF130" i="15"/>
  <c r="BF146" i="15"/>
  <c r="BF154" i="15"/>
  <c r="BF156" i="15"/>
  <c r="BF163" i="15"/>
  <c r="BF172" i="15"/>
  <c r="BF198" i="15"/>
  <c r="BF205" i="15"/>
  <c r="BF226" i="15"/>
  <c r="BF230" i="15"/>
  <c r="J118" i="15"/>
  <c r="BF127" i="15"/>
  <c r="BF145" i="15"/>
  <c r="BF206" i="15"/>
  <c r="F92" i="15"/>
  <c r="BF153" i="15"/>
  <c r="BF158" i="15"/>
  <c r="BF176" i="15"/>
  <c r="BF182" i="15"/>
  <c r="BF190" i="15"/>
  <c r="BF192" i="15"/>
  <c r="BF199" i="15"/>
  <c r="BF203" i="15"/>
  <c r="BF233" i="15"/>
  <c r="BF234" i="15"/>
  <c r="BF235" i="15"/>
  <c r="J188" i="14"/>
  <c r="J105" i="14" s="1"/>
  <c r="BF149" i="15"/>
  <c r="BF179" i="15"/>
  <c r="BF181" i="15"/>
  <c r="BF197" i="15"/>
  <c r="BF215" i="15"/>
  <c r="BF220" i="15"/>
  <c r="BF222" i="15"/>
  <c r="BF138" i="15"/>
  <c r="BF143" i="15"/>
  <c r="BF150" i="15"/>
  <c r="BF155" i="15"/>
  <c r="BF169" i="15"/>
  <c r="BF211" i="15"/>
  <c r="BF137" i="15"/>
  <c r="BF177" i="15"/>
  <c r="BF178" i="15"/>
  <c r="BF187" i="15"/>
  <c r="BF196" i="15"/>
  <c r="BF132" i="15"/>
  <c r="BF134" i="15"/>
  <c r="BF135" i="15"/>
  <c r="BF136" i="15"/>
  <c r="BF140" i="15"/>
  <c r="BF166" i="15"/>
  <c r="BF171" i="15"/>
  <c r="BF184" i="15"/>
  <c r="BF188" i="15"/>
  <c r="BF191" i="15"/>
  <c r="BF207" i="15"/>
  <c r="BF217" i="15"/>
  <c r="BF129" i="15"/>
  <c r="BF141" i="15"/>
  <c r="BF148" i="15"/>
  <c r="BF159" i="15"/>
  <c r="BF160" i="15"/>
  <c r="BF161" i="15"/>
  <c r="BF167" i="15"/>
  <c r="BF175" i="15"/>
  <c r="BF185" i="15"/>
  <c r="J129" i="14"/>
  <c r="J98" i="14"/>
  <c r="BF168" i="15"/>
  <c r="BF174" i="15"/>
  <c r="BF213" i="15"/>
  <c r="BF133" i="15"/>
  <c r="BF170" i="15"/>
  <c r="BF183" i="15"/>
  <c r="BF193" i="15"/>
  <c r="BF201" i="15"/>
  <c r="BF204" i="15"/>
  <c r="BF209" i="15"/>
  <c r="BF224" i="15"/>
  <c r="BF194" i="15"/>
  <c r="BF200" i="15"/>
  <c r="BF221" i="15"/>
  <c r="F92" i="14"/>
  <c r="BF138" i="14"/>
  <c r="BF143" i="14"/>
  <c r="BF162" i="14"/>
  <c r="BF167" i="14"/>
  <c r="BF175" i="14"/>
  <c r="BF192" i="14"/>
  <c r="BF194" i="14"/>
  <c r="J89" i="14"/>
  <c r="BF140" i="14"/>
  <c r="BF142" i="14"/>
  <c r="BF144" i="14"/>
  <c r="BK241" i="13"/>
  <c r="J241" i="13"/>
  <c r="J103" i="13" s="1"/>
  <c r="BF130" i="14"/>
  <c r="BF131" i="14"/>
  <c r="BF133" i="14"/>
  <c r="BF134" i="14"/>
  <c r="BF135" i="14"/>
  <c r="BF136" i="14"/>
  <c r="BF145" i="14"/>
  <c r="BF149" i="14"/>
  <c r="BF163" i="14"/>
  <c r="BF166" i="14"/>
  <c r="BF168" i="14"/>
  <c r="BF171" i="14"/>
  <c r="BF173" i="14"/>
  <c r="BF174" i="14"/>
  <c r="BF176" i="14"/>
  <c r="BF186" i="14"/>
  <c r="BF180" i="14"/>
  <c r="BF146" i="14"/>
  <c r="BF155" i="14"/>
  <c r="BF156" i="14"/>
  <c r="BF177" i="14"/>
  <c r="E85" i="14"/>
  <c r="BF151" i="14"/>
  <c r="BF158" i="14"/>
  <c r="BF178" i="14"/>
  <c r="BF195" i="14"/>
  <c r="BF154" i="14"/>
  <c r="BF161" i="14"/>
  <c r="BF170" i="14"/>
  <c r="BF179" i="14"/>
  <c r="BF182" i="14"/>
  <c r="BK127" i="13"/>
  <c r="J127" i="13" s="1"/>
  <c r="J97" i="13" s="1"/>
  <c r="BF132" i="14"/>
  <c r="BF141" i="14"/>
  <c r="BF153" i="14"/>
  <c r="BF165" i="14"/>
  <c r="BF184" i="14"/>
  <c r="BF137" i="14"/>
  <c r="BF139" i="14"/>
  <c r="BF148" i="14"/>
  <c r="BF152" i="14"/>
  <c r="BF169" i="14"/>
  <c r="BF172" i="14"/>
  <c r="BF189" i="14"/>
  <c r="BF191" i="14"/>
  <c r="BK127" i="12"/>
  <c r="J127" i="12" s="1"/>
  <c r="J99" i="12" s="1"/>
  <c r="J173" i="12"/>
  <c r="J104" i="12" s="1"/>
  <c r="F92" i="13"/>
  <c r="J120" i="13"/>
  <c r="BF132" i="13"/>
  <c r="BF148" i="13"/>
  <c r="BF165" i="13"/>
  <c r="BF167" i="13"/>
  <c r="BF177" i="13"/>
  <c r="BF184" i="13"/>
  <c r="BF206" i="13"/>
  <c r="BF211" i="13"/>
  <c r="BF218" i="13"/>
  <c r="BF224" i="13"/>
  <c r="BF244" i="13"/>
  <c r="BF158" i="13"/>
  <c r="BF182" i="13"/>
  <c r="BF191" i="13"/>
  <c r="BF197" i="13"/>
  <c r="BF204" i="13"/>
  <c r="BF214" i="13"/>
  <c r="BF237" i="13"/>
  <c r="BF248" i="13"/>
  <c r="BF250" i="13"/>
  <c r="BF129" i="13"/>
  <c r="BF133" i="13"/>
  <c r="BF160" i="13"/>
  <c r="BF178" i="13"/>
  <c r="BF179" i="13"/>
  <c r="BF181" i="13"/>
  <c r="BF185" i="13"/>
  <c r="BF192" i="13"/>
  <c r="BF199" i="13"/>
  <c r="BF200" i="13"/>
  <c r="BF203" i="13"/>
  <c r="BF215" i="13"/>
  <c r="BF228" i="13"/>
  <c r="BF231" i="13"/>
  <c r="BF240" i="13"/>
  <c r="BF252" i="13"/>
  <c r="BF134" i="13"/>
  <c r="BF135" i="13"/>
  <c r="BF169" i="13"/>
  <c r="BF183" i="13"/>
  <c r="BF225" i="13"/>
  <c r="BF245" i="13"/>
  <c r="BF251" i="13"/>
  <c r="BF131" i="13"/>
  <c r="BF174" i="13"/>
  <c r="BF230" i="13"/>
  <c r="BF232" i="13"/>
  <c r="BF194" i="13"/>
  <c r="BF208" i="13"/>
  <c r="BF212" i="13"/>
  <c r="BF221" i="13"/>
  <c r="BF234" i="13"/>
  <c r="E85" i="13"/>
  <c r="BF143" i="13"/>
  <c r="BF146" i="13"/>
  <c r="BF154" i="13"/>
  <c r="BF159" i="13"/>
  <c r="BF172" i="13"/>
  <c r="BF207" i="13"/>
  <c r="BF227" i="13"/>
  <c r="BF236" i="13"/>
  <c r="BF138" i="13"/>
  <c r="BF139" i="13"/>
  <c r="BF141" i="13"/>
  <c r="BF144" i="13"/>
  <c r="BF147" i="13"/>
  <c r="BF150" i="13"/>
  <c r="BF155" i="13"/>
  <c r="BF156" i="13"/>
  <c r="BF157" i="13"/>
  <c r="BF161" i="13"/>
  <c r="BF171" i="13"/>
  <c r="BF176" i="13"/>
  <c r="BF180" i="13"/>
  <c r="BF189" i="13"/>
  <c r="BF193" i="13"/>
  <c r="BF202" i="13"/>
  <c r="BF205" i="13"/>
  <c r="BF213" i="13"/>
  <c r="BF217" i="13"/>
  <c r="BF223" i="13"/>
  <c r="BF238" i="13"/>
  <c r="BF130" i="13"/>
  <c r="BF152" i="13"/>
  <c r="BF162" i="13"/>
  <c r="BF170" i="13"/>
  <c r="BF190" i="13"/>
  <c r="BF195" i="13"/>
  <c r="BF137" i="13"/>
  <c r="BF140" i="13"/>
  <c r="BF151" i="13"/>
  <c r="BF164" i="13"/>
  <c r="BF166" i="13"/>
  <c r="BF201" i="13"/>
  <c r="BF210" i="13"/>
  <c r="BF216" i="13"/>
  <c r="BF219" i="13"/>
  <c r="BF136" i="13"/>
  <c r="BF142" i="13"/>
  <c r="BF153" i="13"/>
  <c r="BF173" i="13"/>
  <c r="BF175" i="13"/>
  <c r="BF187" i="13"/>
  <c r="BF209" i="13"/>
  <c r="BF229" i="13"/>
  <c r="BF233" i="13"/>
  <c r="BF243" i="13"/>
  <c r="E85" i="12"/>
  <c r="F94" i="12"/>
  <c r="BF129" i="12"/>
  <c r="BF140" i="12"/>
  <c r="BF143" i="12"/>
  <c r="BF137" i="12"/>
  <c r="BF139" i="12"/>
  <c r="BK170" i="11"/>
  <c r="J170" i="11"/>
  <c r="J106" i="11"/>
  <c r="BF130" i="12"/>
  <c r="BF133" i="12"/>
  <c r="BF136" i="12"/>
  <c r="BF141" i="12"/>
  <c r="BF142" i="12"/>
  <c r="BF144" i="12"/>
  <c r="BF152" i="12"/>
  <c r="BF155" i="12"/>
  <c r="BF162" i="12"/>
  <c r="J120" i="12"/>
  <c r="BF131" i="12"/>
  <c r="BF145" i="12"/>
  <c r="BF146" i="12"/>
  <c r="BF147" i="12"/>
  <c r="BF149" i="12"/>
  <c r="BF154" i="12"/>
  <c r="BF159" i="12"/>
  <c r="BF161" i="12"/>
  <c r="BF163" i="12"/>
  <c r="BF174" i="12"/>
  <c r="BF175" i="12"/>
  <c r="BF168" i="12"/>
  <c r="BK155" i="11"/>
  <c r="J155" i="11"/>
  <c r="J104" i="11" s="1"/>
  <c r="BF160" i="12"/>
  <c r="BF169" i="12"/>
  <c r="BF132" i="12"/>
  <c r="BF135" i="12"/>
  <c r="BF158" i="12"/>
  <c r="BF165" i="12"/>
  <c r="BK133" i="11"/>
  <c r="BK132" i="11"/>
  <c r="J132" i="11" s="1"/>
  <c r="J98" i="11" s="1"/>
  <c r="BF157" i="12"/>
  <c r="BF171" i="12"/>
  <c r="BF134" i="12"/>
  <c r="BF138" i="12"/>
  <c r="BF148" i="12"/>
  <c r="BF150" i="12"/>
  <c r="BF151" i="12"/>
  <c r="BF153" i="12"/>
  <c r="BF156" i="12"/>
  <c r="BF164" i="12"/>
  <c r="BF167" i="12"/>
  <c r="BF137" i="11"/>
  <c r="BF140" i="11"/>
  <c r="BF142" i="11"/>
  <c r="BF162" i="11"/>
  <c r="BF184" i="11"/>
  <c r="BF194" i="11"/>
  <c r="BF154" i="11"/>
  <c r="BF159" i="11"/>
  <c r="BF165" i="11"/>
  <c r="BF225" i="11"/>
  <c r="F94" i="11"/>
  <c r="BF136" i="11"/>
  <c r="BF149" i="11"/>
  <c r="BF163" i="11"/>
  <c r="BF167" i="11"/>
  <c r="BF174" i="11"/>
  <c r="BF179" i="11"/>
  <c r="BF182" i="11"/>
  <c r="BF183" i="11"/>
  <c r="BF185" i="11"/>
  <c r="BF226" i="11"/>
  <c r="BF146" i="11"/>
  <c r="BF197" i="11"/>
  <c r="BF199" i="11"/>
  <c r="BF205" i="11"/>
  <c r="J132" i="10"/>
  <c r="J102" i="10" s="1"/>
  <c r="E85" i="11"/>
  <c r="BF139" i="11"/>
  <c r="BF157" i="11"/>
  <c r="BF158" i="11"/>
  <c r="BF164" i="11"/>
  <c r="BF166" i="11"/>
  <c r="BF214" i="11"/>
  <c r="BF222" i="11"/>
  <c r="BF224" i="11"/>
  <c r="BF169" i="11"/>
  <c r="BF180" i="11"/>
  <c r="BF181" i="11"/>
  <c r="BF193" i="11"/>
  <c r="BF196" i="11"/>
  <c r="BF204" i="11"/>
  <c r="BF208" i="11"/>
  <c r="BF216" i="11"/>
  <c r="BF148" i="11"/>
  <c r="BF160" i="11"/>
  <c r="BF161" i="11"/>
  <c r="BF172" i="11"/>
  <c r="BF176" i="11"/>
  <c r="BF190" i="11"/>
  <c r="BF206" i="11"/>
  <c r="BF220" i="11"/>
  <c r="BF135" i="11"/>
  <c r="BF138" i="11"/>
  <c r="BF192" i="11"/>
  <c r="BF210" i="11"/>
  <c r="BF213" i="11"/>
  <c r="BF217" i="11"/>
  <c r="BF141" i="11"/>
  <c r="BF144" i="11"/>
  <c r="BF151" i="11"/>
  <c r="BF200" i="11"/>
  <c r="BF203" i="11"/>
  <c r="BF207" i="11"/>
  <c r="J126" i="11"/>
  <c r="BF150" i="11"/>
  <c r="BF152" i="11"/>
  <c r="BF178" i="11"/>
  <c r="BF186" i="11"/>
  <c r="BF218" i="11"/>
  <c r="BF221" i="11"/>
  <c r="BF168" i="11"/>
  <c r="BF175" i="11"/>
  <c r="BF177" i="11"/>
  <c r="BF187" i="11"/>
  <c r="BF189" i="11"/>
  <c r="BF198" i="11"/>
  <c r="BF201" i="11"/>
  <c r="BF211" i="11"/>
  <c r="BF143" i="11"/>
  <c r="BF195" i="11"/>
  <c r="J184" i="9"/>
  <c r="J105" i="9" s="1"/>
  <c r="BK221" i="9"/>
  <c r="J221" i="9"/>
  <c r="J109" i="9"/>
  <c r="BK144" i="9"/>
  <c r="J293" i="9"/>
  <c r="J114" i="9"/>
  <c r="J124" i="10"/>
  <c r="BF141" i="10"/>
  <c r="BF146" i="10"/>
  <c r="BF157" i="10"/>
  <c r="BF181" i="10"/>
  <c r="BF150" i="10"/>
  <c r="BF167" i="10"/>
  <c r="BF168" i="10"/>
  <c r="BF183" i="10"/>
  <c r="BF138" i="10"/>
  <c r="BF147" i="10"/>
  <c r="BF153" i="10"/>
  <c r="BF155" i="10"/>
  <c r="BF158" i="10"/>
  <c r="E85" i="10"/>
  <c r="BF135" i="10"/>
  <c r="BF144" i="10"/>
  <c r="BF149" i="10"/>
  <c r="BF151" i="10"/>
  <c r="BF156" i="10"/>
  <c r="BF159" i="10"/>
  <c r="BF164" i="10"/>
  <c r="BF166" i="10"/>
  <c r="BF171" i="10"/>
  <c r="BF133" i="10"/>
  <c r="BF152" i="10"/>
  <c r="BF174" i="10"/>
  <c r="BF134" i="10"/>
  <c r="BF140" i="10"/>
  <c r="BF143" i="10"/>
  <c r="BF154" i="10"/>
  <c r="BF160" i="10"/>
  <c r="BF169" i="10"/>
  <c r="F127" i="10"/>
  <c r="BF136" i="10"/>
  <c r="BF137" i="10"/>
  <c r="BF161" i="10"/>
  <c r="BF162" i="10"/>
  <c r="BF163" i="10"/>
  <c r="BF176" i="10"/>
  <c r="BF139" i="10"/>
  <c r="BF170" i="10"/>
  <c r="BF178" i="10"/>
  <c r="BF142" i="10"/>
  <c r="BF145" i="10"/>
  <c r="BF148" i="10"/>
  <c r="BF165" i="10"/>
  <c r="BF172" i="10"/>
  <c r="BF173" i="10"/>
  <c r="BF180" i="10"/>
  <c r="BK130" i="8"/>
  <c r="BK129" i="8"/>
  <c r="J129" i="8" s="1"/>
  <c r="J34" i="8" s="1"/>
  <c r="BF175" i="9"/>
  <c r="BF228" i="9"/>
  <c r="BF253" i="9"/>
  <c r="BF261" i="9"/>
  <c r="BF265" i="9"/>
  <c r="BF266" i="9"/>
  <c r="BF269" i="9"/>
  <c r="BF272" i="9"/>
  <c r="BF283" i="9"/>
  <c r="BF286" i="9"/>
  <c r="BF289" i="9"/>
  <c r="BF298" i="9"/>
  <c r="J136" i="9"/>
  <c r="BF146" i="9"/>
  <c r="BF147" i="9"/>
  <c r="BF149" i="9"/>
  <c r="BF159" i="9"/>
  <c r="BF201" i="9"/>
  <c r="BF207" i="9"/>
  <c r="BF208" i="9"/>
  <c r="BF224" i="9"/>
  <c r="BF236" i="9"/>
  <c r="BF242" i="9"/>
  <c r="BF288" i="9"/>
  <c r="BF300" i="9"/>
  <c r="BF308" i="9"/>
  <c r="BF325" i="9"/>
  <c r="BF186" i="9"/>
  <c r="BF237" i="9"/>
  <c r="BF239" i="9"/>
  <c r="BF247" i="9"/>
  <c r="BF259" i="9"/>
  <c r="BF317" i="9"/>
  <c r="BF329" i="9"/>
  <c r="BF337" i="9"/>
  <c r="BF338" i="9"/>
  <c r="BF343" i="9"/>
  <c r="BF200" i="9"/>
  <c r="BF202" i="9"/>
  <c r="BF204" i="9"/>
  <c r="BF210" i="9"/>
  <c r="BF257" i="9"/>
  <c r="BF262" i="9"/>
  <c r="BF267" i="9"/>
  <c r="BF276" i="9"/>
  <c r="BF323" i="9"/>
  <c r="BF333" i="9"/>
  <c r="BF336" i="9"/>
  <c r="BF339" i="9"/>
  <c r="BF342" i="9"/>
  <c r="E85" i="9"/>
  <c r="BF160" i="9"/>
  <c r="BF177" i="9"/>
  <c r="BF185" i="9"/>
  <c r="BF191" i="9"/>
  <c r="BF198" i="9"/>
  <c r="BF223" i="9"/>
  <c r="BF241" i="9"/>
  <c r="BF248" i="9"/>
  <c r="BF319" i="9"/>
  <c r="F96" i="9"/>
  <c r="BF157" i="9"/>
  <c r="BF164" i="9"/>
  <c r="BF169" i="9"/>
  <c r="BF188" i="9"/>
  <c r="BF193" i="9"/>
  <c r="BF218" i="9"/>
  <c r="BF219" i="9"/>
  <c r="BF229" i="9"/>
  <c r="BF233" i="9"/>
  <c r="BF238" i="9"/>
  <c r="BF244" i="9"/>
  <c r="BF277" i="9"/>
  <c r="BF281" i="9"/>
  <c r="BF166" i="9"/>
  <c r="BF172" i="9"/>
  <c r="BF209" i="9"/>
  <c r="BF214" i="9"/>
  <c r="BF232" i="9"/>
  <c r="BF240" i="9"/>
  <c r="BF246" i="9"/>
  <c r="BF251" i="9"/>
  <c r="BF252" i="9"/>
  <c r="BF287" i="9"/>
  <c r="BF290" i="9"/>
  <c r="BF296" i="9"/>
  <c r="BF309" i="9"/>
  <c r="BF162" i="9"/>
  <c r="BF167" i="9"/>
  <c r="BF171" i="9"/>
  <c r="BF179" i="9"/>
  <c r="BF181" i="9"/>
  <c r="BF255" i="9"/>
  <c r="BF263" i="9"/>
  <c r="BF268" i="9"/>
  <c r="BF278" i="9"/>
  <c r="BF285" i="9"/>
  <c r="BF313" i="9"/>
  <c r="BF321" i="9"/>
  <c r="BF331" i="9"/>
  <c r="BF148" i="9"/>
  <c r="BF180" i="9"/>
  <c r="BF205" i="9"/>
  <c r="BF206" i="9"/>
  <c r="BF211" i="9"/>
  <c r="BF225" i="9"/>
  <c r="BF235" i="9"/>
  <c r="BF303" i="9"/>
  <c r="BF304" i="9"/>
  <c r="BF306" i="9"/>
  <c r="BF312" i="9"/>
  <c r="BF326" i="9"/>
  <c r="BF152" i="9"/>
  <c r="BF154" i="9"/>
  <c r="BF173" i="9"/>
  <c r="BF195" i="9"/>
  <c r="BF199" i="9"/>
  <c r="BF226" i="9"/>
  <c r="BF234" i="9"/>
  <c r="BF324" i="9"/>
  <c r="BF327" i="9"/>
  <c r="BF340" i="9"/>
  <c r="BF344" i="9"/>
  <c r="BF151" i="9"/>
  <c r="BF156" i="9"/>
  <c r="BF178" i="9"/>
  <c r="BF187" i="9"/>
  <c r="BF271" i="9"/>
  <c r="BF273" i="9"/>
  <c r="BF274" i="9"/>
  <c r="BF279" i="9"/>
  <c r="BF294" i="9"/>
  <c r="BF189" i="9"/>
  <c r="BF217" i="9"/>
  <c r="BF227" i="9"/>
  <c r="BF230" i="9"/>
  <c r="BF231" i="9"/>
  <c r="BF245" i="9"/>
  <c r="BF249" i="9"/>
  <c r="BF250" i="9"/>
  <c r="BF275" i="9"/>
  <c r="BF315" i="9"/>
  <c r="BF148" i="8"/>
  <c r="BF168" i="8"/>
  <c r="BK322" i="7"/>
  <c r="J322" i="7" s="1"/>
  <c r="J109" i="7" s="1"/>
  <c r="F126" i="8"/>
  <c r="BF151" i="8"/>
  <c r="BF157" i="8"/>
  <c r="BF161" i="8"/>
  <c r="BF165" i="8"/>
  <c r="BF170" i="8"/>
  <c r="E115" i="8"/>
  <c r="BF146" i="8"/>
  <c r="BF164" i="8"/>
  <c r="J93" i="8"/>
  <c r="BF139" i="8"/>
  <c r="BF143" i="8"/>
  <c r="BF144" i="8"/>
  <c r="BF149" i="8"/>
  <c r="BF154" i="8"/>
  <c r="J139" i="7"/>
  <c r="J102" i="7" s="1"/>
  <c r="BF137" i="8"/>
  <c r="BF140" i="8"/>
  <c r="BF141" i="8"/>
  <c r="BF159" i="8"/>
  <c r="BF160" i="8"/>
  <c r="BF162" i="8"/>
  <c r="BF169" i="8"/>
  <c r="BF153" i="8"/>
  <c r="BF145" i="8"/>
  <c r="BF152" i="8"/>
  <c r="BF158" i="8"/>
  <c r="BF171" i="8"/>
  <c r="BF177" i="8"/>
  <c r="BF178" i="8"/>
  <c r="BF187" i="8"/>
  <c r="BF132" i="8"/>
  <c r="BF134" i="8"/>
  <c r="BF135" i="8"/>
  <c r="BF136" i="8"/>
  <c r="BF150" i="8"/>
  <c r="BF155" i="8"/>
  <c r="BF167" i="8"/>
  <c r="BF172" i="8"/>
  <c r="BF174" i="8"/>
  <c r="BF175" i="8"/>
  <c r="BF176" i="8"/>
  <c r="BF181" i="8"/>
  <c r="BF185" i="8"/>
  <c r="BF133" i="8"/>
  <c r="BF142" i="8"/>
  <c r="BF156" i="8"/>
  <c r="BF166" i="8"/>
  <c r="BF138" i="8"/>
  <c r="BF147" i="8"/>
  <c r="BF163" i="8"/>
  <c r="BF173" i="8"/>
  <c r="BF179" i="8"/>
  <c r="BF182" i="8"/>
  <c r="BF183" i="8"/>
  <c r="BF187" i="7"/>
  <c r="BF194" i="7"/>
  <c r="BF196" i="7"/>
  <c r="BF216" i="7"/>
  <c r="BF266" i="7"/>
  <c r="BF267" i="7"/>
  <c r="BF270" i="7"/>
  <c r="BF288" i="7"/>
  <c r="BF296" i="7"/>
  <c r="BF302" i="7"/>
  <c r="BF305" i="7"/>
  <c r="BF306" i="7"/>
  <c r="BF314" i="7"/>
  <c r="BF328" i="7"/>
  <c r="BF330" i="7"/>
  <c r="BF336" i="7"/>
  <c r="BK128" i="6"/>
  <c r="J128" i="6" s="1"/>
  <c r="J99" i="6" s="1"/>
  <c r="BF141" i="7"/>
  <c r="BF169" i="7"/>
  <c r="BF185" i="7"/>
  <c r="BF193" i="7"/>
  <c r="BF214" i="7"/>
  <c r="BF215" i="7"/>
  <c r="BF218" i="7"/>
  <c r="BF219" i="7"/>
  <c r="BF254" i="7"/>
  <c r="BF273" i="7"/>
  <c r="BF275" i="7"/>
  <c r="BF299" i="7"/>
  <c r="BF307" i="7"/>
  <c r="BF327" i="7"/>
  <c r="BF332" i="7"/>
  <c r="BF335" i="7"/>
  <c r="BF337" i="7"/>
  <c r="BF338" i="7"/>
  <c r="F96" i="7"/>
  <c r="BF161" i="7"/>
  <c r="BF175" i="7"/>
  <c r="BF211" i="7"/>
  <c r="BF235" i="7"/>
  <c r="BF242" i="7"/>
  <c r="BF259" i="7"/>
  <c r="BF264" i="7"/>
  <c r="BF268" i="7"/>
  <c r="BF271" i="7"/>
  <c r="BF282" i="7"/>
  <c r="BF286" i="7"/>
  <c r="BF292" i="7"/>
  <c r="BF315" i="7"/>
  <c r="BF325" i="7"/>
  <c r="BF339" i="7"/>
  <c r="BF144" i="7"/>
  <c r="BF147" i="7"/>
  <c r="BF159" i="7"/>
  <c r="BF162" i="7"/>
  <c r="BF164" i="7"/>
  <c r="BF167" i="7"/>
  <c r="BF183" i="7"/>
  <c r="BF188" i="7"/>
  <c r="BF190" i="7"/>
  <c r="BF228" i="7"/>
  <c r="BF233" i="7"/>
  <c r="BF245" i="7"/>
  <c r="BF247" i="7"/>
  <c r="BF248" i="7"/>
  <c r="BF249" i="7"/>
  <c r="BF256" i="7"/>
  <c r="BF258" i="7"/>
  <c r="BF260" i="7"/>
  <c r="BF263" i="7"/>
  <c r="BF269" i="7"/>
  <c r="BF300" i="7"/>
  <c r="BF313" i="7"/>
  <c r="J93" i="7"/>
  <c r="BF148" i="7"/>
  <c r="BF155" i="7"/>
  <c r="BF207" i="7"/>
  <c r="BF253" i="7"/>
  <c r="BF272" i="7"/>
  <c r="BF276" i="7"/>
  <c r="BF280" i="7"/>
  <c r="BF283" i="7"/>
  <c r="BF312" i="7"/>
  <c r="BF324" i="7"/>
  <c r="BF333" i="7"/>
  <c r="BF340" i="7"/>
  <c r="BF341" i="7"/>
  <c r="BF343" i="7"/>
  <c r="BF176" i="7"/>
  <c r="BF202" i="7"/>
  <c r="BF205" i="7"/>
  <c r="BF208" i="7"/>
  <c r="BF221" i="7"/>
  <c r="BF222" i="7"/>
  <c r="BF230" i="7"/>
  <c r="BF240" i="7"/>
  <c r="BF251" i="7"/>
  <c r="BF284" i="7"/>
  <c r="BF291" i="7"/>
  <c r="BF298" i="7"/>
  <c r="BF310" i="7"/>
  <c r="BF157" i="7"/>
  <c r="BF179" i="7"/>
  <c r="BF181" i="7"/>
  <c r="BF189" i="7"/>
  <c r="BF195" i="7"/>
  <c r="BF198" i="7"/>
  <c r="BF220" i="7"/>
  <c r="BF226" i="7"/>
  <c r="BF229" i="7"/>
  <c r="BF237" i="7"/>
  <c r="BF239" i="7"/>
  <c r="BF241" i="7"/>
  <c r="BF243" i="7"/>
  <c r="BF255" i="7"/>
  <c r="E123" i="7"/>
  <c r="BF153" i="7"/>
  <c r="BF160" i="7"/>
  <c r="BF197" i="7"/>
  <c r="BF199" i="7"/>
  <c r="BF204" i="7"/>
  <c r="BF210" i="7"/>
  <c r="BF231" i="7"/>
  <c r="BF232" i="7"/>
  <c r="BF244" i="7"/>
  <c r="BF262" i="7"/>
  <c r="BF281" i="7"/>
  <c r="BF285" i="7"/>
  <c r="BF290" i="7"/>
  <c r="BF297" i="7"/>
  <c r="BF301" i="7"/>
  <c r="BF303" i="7"/>
  <c r="BF309" i="7"/>
  <c r="BF311" i="7"/>
  <c r="BF326" i="7"/>
  <c r="BF329" i="7"/>
  <c r="BF146" i="7"/>
  <c r="BF150" i="7"/>
  <c r="BF163" i="7"/>
  <c r="BF168" i="7"/>
  <c r="BF170" i="7"/>
  <c r="BF186" i="7"/>
  <c r="BF192" i="7"/>
  <c r="BF209" i="7"/>
  <c r="BF213" i="7"/>
  <c r="BF225" i="7"/>
  <c r="BF246" i="7"/>
  <c r="BF252" i="7"/>
  <c r="BF277" i="7"/>
  <c r="BF287" i="7"/>
  <c r="BF294" i="7"/>
  <c r="BF295" i="7"/>
  <c r="BF304" i="7"/>
  <c r="BF308" i="7"/>
  <c r="BF316" i="7"/>
  <c r="BF317" i="7"/>
  <c r="BF318" i="7"/>
  <c r="BF319" i="7"/>
  <c r="BF142" i="7"/>
  <c r="BF154" i="7"/>
  <c r="BF171" i="7"/>
  <c r="BF177" i="7"/>
  <c r="BF182" i="7"/>
  <c r="BF184" i="7"/>
  <c r="BF224" i="7"/>
  <c r="BF227" i="7"/>
  <c r="BF236" i="7"/>
  <c r="BF238" i="7"/>
  <c r="BF257" i="7"/>
  <c r="BF265" i="7"/>
  <c r="BF321" i="7"/>
  <c r="BF143" i="7"/>
  <c r="BF145" i="7"/>
  <c r="BF149" i="7"/>
  <c r="BF152" i="7"/>
  <c r="BF156" i="7"/>
  <c r="BF158" i="7"/>
  <c r="BF165" i="7"/>
  <c r="BF174" i="7"/>
  <c r="BF180" i="7"/>
  <c r="BF206" i="7"/>
  <c r="BF212" i="7"/>
  <c r="BF217" i="7"/>
  <c r="BF274" i="7"/>
  <c r="BF278" i="7"/>
  <c r="BF279" i="7"/>
  <c r="BF293" i="7"/>
  <c r="BF140" i="7"/>
  <c r="BF151" i="7"/>
  <c r="BF166" i="7"/>
  <c r="BF172" i="7"/>
  <c r="BF173" i="7"/>
  <c r="BF178" i="7"/>
  <c r="BF201" i="7"/>
  <c r="BF203" i="7"/>
  <c r="BF234" i="7"/>
  <c r="BF250" i="7"/>
  <c r="BF167" i="6"/>
  <c r="BF175" i="6"/>
  <c r="BF183" i="6"/>
  <c r="BF193" i="6"/>
  <c r="BF221" i="6"/>
  <c r="BF253" i="6"/>
  <c r="BF256" i="6"/>
  <c r="BF271" i="6"/>
  <c r="BF278" i="6"/>
  <c r="BF279" i="6"/>
  <c r="BF280" i="6"/>
  <c r="BF130" i="6"/>
  <c r="BF152" i="6"/>
  <c r="BF171" i="6"/>
  <c r="BF209" i="6"/>
  <c r="BF216" i="6"/>
  <c r="BF217" i="6"/>
  <c r="BF219" i="6"/>
  <c r="BF231" i="6"/>
  <c r="BF237" i="6"/>
  <c r="BF244" i="6"/>
  <c r="BF275" i="6"/>
  <c r="BF284" i="6"/>
  <c r="BF159" i="6"/>
  <c r="BF177" i="6"/>
  <c r="BF180" i="6"/>
  <c r="BF181" i="6"/>
  <c r="BF205" i="6"/>
  <c r="BF207" i="6"/>
  <c r="BF208" i="6"/>
  <c r="BF228" i="6"/>
  <c r="BF242" i="6"/>
  <c r="BF243" i="6"/>
  <c r="BF269" i="6"/>
  <c r="BF283" i="6"/>
  <c r="BF286" i="6"/>
  <c r="E115" i="6"/>
  <c r="F124" i="6"/>
  <c r="BF141" i="6"/>
  <c r="BF168" i="6"/>
  <c r="BF182" i="6"/>
  <c r="BF184" i="6"/>
  <c r="BF187" i="6"/>
  <c r="BF188" i="6"/>
  <c r="BF189" i="6"/>
  <c r="BF191" i="6"/>
  <c r="BF195" i="6"/>
  <c r="BF200" i="6"/>
  <c r="BF223" i="6"/>
  <c r="BF235" i="6"/>
  <c r="BF240" i="6"/>
  <c r="BF249" i="6"/>
  <c r="BF250" i="6"/>
  <c r="BF259" i="6"/>
  <c r="BF281" i="6"/>
  <c r="BF288" i="6"/>
  <c r="J121" i="6"/>
  <c r="BF131" i="6"/>
  <c r="BF134" i="6"/>
  <c r="BF136" i="6"/>
  <c r="BF138" i="6"/>
  <c r="BF186" i="6"/>
  <c r="BF206" i="6"/>
  <c r="BF215" i="6"/>
  <c r="BF225" i="6"/>
  <c r="BF230" i="6"/>
  <c r="BF233" i="6"/>
  <c r="BF272" i="6"/>
  <c r="BF274" i="6"/>
  <c r="BK133" i="5"/>
  <c r="J133" i="5" s="1"/>
  <c r="J99" i="5" s="1"/>
  <c r="BF148" i="6"/>
  <c r="BF160" i="6"/>
  <c r="BF162" i="6"/>
  <c r="BF163" i="6"/>
  <c r="BF190" i="6"/>
  <c r="BF197" i="6"/>
  <c r="BF247" i="6"/>
  <c r="BF257" i="6"/>
  <c r="BF260" i="6"/>
  <c r="BF133" i="6"/>
  <c r="BF139" i="6"/>
  <c r="BF145" i="6"/>
  <c r="BF147" i="6"/>
  <c r="BF156" i="6"/>
  <c r="BF176" i="6"/>
  <c r="BF178" i="6"/>
  <c r="BF179" i="6"/>
  <c r="BF185" i="6"/>
  <c r="BF210" i="6"/>
  <c r="BF229" i="6"/>
  <c r="BF238" i="6"/>
  <c r="BF251" i="6"/>
  <c r="BF252" i="6"/>
  <c r="BF270" i="6"/>
  <c r="BF142" i="6"/>
  <c r="BF153" i="6"/>
  <c r="BF158" i="6"/>
  <c r="BF166" i="6"/>
  <c r="BF170" i="6"/>
  <c r="BF173" i="6"/>
  <c r="BF192" i="6"/>
  <c r="BF204" i="6"/>
  <c r="BF222" i="6"/>
  <c r="BF226" i="6"/>
  <c r="BF227" i="6"/>
  <c r="BF236" i="6"/>
  <c r="BF241" i="6"/>
  <c r="BF258" i="6"/>
  <c r="BF261" i="6"/>
  <c r="BF266" i="6"/>
  <c r="BF164" i="6"/>
  <c r="BF174" i="6"/>
  <c r="BF194" i="6"/>
  <c r="BF196" i="6"/>
  <c r="BF199" i="6"/>
  <c r="BF202" i="6"/>
  <c r="BF212" i="6"/>
  <c r="BF213" i="6"/>
  <c r="BF214" i="6"/>
  <c r="BF224" i="6"/>
  <c r="BF255" i="6"/>
  <c r="BF264" i="6"/>
  <c r="BF273" i="6"/>
  <c r="BF143" i="6"/>
  <c r="BF150" i="6"/>
  <c r="BF169" i="6"/>
  <c r="BF198" i="6"/>
  <c r="BF211" i="6"/>
  <c r="BF232" i="6"/>
  <c r="BF234" i="6"/>
  <c r="BF246" i="6"/>
  <c r="BF248" i="6"/>
  <c r="BF262" i="6"/>
  <c r="BF151" i="6"/>
  <c r="BF155" i="6"/>
  <c r="BF157" i="6"/>
  <c r="BF165" i="6"/>
  <c r="BF201" i="6"/>
  <c r="BF218" i="6"/>
  <c r="BF245" i="6"/>
  <c r="BF254" i="6"/>
  <c r="BF149" i="6"/>
  <c r="BF154" i="6"/>
  <c r="BF161" i="6"/>
  <c r="BF172" i="6"/>
  <c r="BF203" i="6"/>
  <c r="BF220" i="6"/>
  <c r="BF239" i="6"/>
  <c r="BF263" i="6"/>
  <c r="BF265" i="6"/>
  <c r="BF267" i="6"/>
  <c r="BF268" i="6"/>
  <c r="BF276" i="6"/>
  <c r="BF277" i="6"/>
  <c r="BF174" i="5"/>
  <c r="BF183" i="5"/>
  <c r="BF203" i="5"/>
  <c r="BF215" i="5"/>
  <c r="BF218" i="5"/>
  <c r="BF220" i="5"/>
  <c r="BF222" i="5"/>
  <c r="BF226" i="5"/>
  <c r="BF239" i="5"/>
  <c r="BF261" i="5"/>
  <c r="BF264" i="5"/>
  <c r="BF269" i="5"/>
  <c r="BF278" i="5"/>
  <c r="BF310" i="5"/>
  <c r="BF312" i="5"/>
  <c r="BF316" i="5"/>
  <c r="BF199" i="5"/>
  <c r="BF208" i="5"/>
  <c r="BF212" i="5"/>
  <c r="BF250" i="5"/>
  <c r="BF287" i="5"/>
  <c r="BF292" i="5"/>
  <c r="BF295" i="5"/>
  <c r="BF317" i="5"/>
  <c r="E85" i="5"/>
  <c r="BF165" i="5"/>
  <c r="BF194" i="5"/>
  <c r="BF251" i="5"/>
  <c r="BF259" i="5"/>
  <c r="BF267" i="5"/>
  <c r="BF268" i="5"/>
  <c r="BF303" i="5"/>
  <c r="BF307" i="5"/>
  <c r="BF321" i="5"/>
  <c r="F94" i="5"/>
  <c r="BF135" i="5"/>
  <c r="BF161" i="5"/>
  <c r="BF186" i="5"/>
  <c r="BF189" i="5"/>
  <c r="BF228" i="5"/>
  <c r="BF249" i="5"/>
  <c r="BF283" i="5"/>
  <c r="BF286" i="5"/>
  <c r="BF301" i="5"/>
  <c r="BF309" i="5"/>
  <c r="BF319" i="5"/>
  <c r="BF322" i="5"/>
  <c r="BF324" i="5"/>
  <c r="BK132" i="4"/>
  <c r="J132" i="4" s="1"/>
  <c r="J99" i="4" s="1"/>
  <c r="J126" i="5"/>
  <c r="BF140" i="5"/>
  <c r="BF155" i="5"/>
  <c r="BF180" i="5"/>
  <c r="BF198" i="5"/>
  <c r="BF253" i="5"/>
  <c r="BF262" i="5"/>
  <c r="BF270" i="5"/>
  <c r="BF314" i="5"/>
  <c r="BF148" i="5"/>
  <c r="BF237" i="5"/>
  <c r="BF266" i="5"/>
  <c r="BF275" i="5"/>
  <c r="BF277" i="5"/>
  <c r="BF280" i="5"/>
  <c r="BF282" i="5"/>
  <c r="BF294" i="5"/>
  <c r="BF306" i="5"/>
  <c r="BF141" i="5"/>
  <c r="BF143" i="5"/>
  <c r="BF146" i="5"/>
  <c r="BF173" i="5"/>
  <c r="BF193" i="5"/>
  <c r="BF196" i="5"/>
  <c r="BF211" i="5"/>
  <c r="BF230" i="5"/>
  <c r="BF252" i="5"/>
  <c r="BF255" i="5"/>
  <c r="BF272" i="5"/>
  <c r="BF281" i="5"/>
  <c r="BF297" i="5"/>
  <c r="BF304" i="5"/>
  <c r="BF137" i="5"/>
  <c r="BF170" i="5"/>
  <c r="BF176" i="5"/>
  <c r="BF181" i="5"/>
  <c r="BF191" i="5"/>
  <c r="BF209" i="5"/>
  <c r="BF265" i="5"/>
  <c r="BF274" i="5"/>
  <c r="BF291" i="5"/>
  <c r="BF138" i="5"/>
  <c r="BF139" i="5"/>
  <c r="BF154" i="5"/>
  <c r="BF171" i="5"/>
  <c r="BF200" i="5"/>
  <c r="BF284" i="5"/>
  <c r="BK161" i="4"/>
  <c r="J161" i="4"/>
  <c r="J105" i="4"/>
  <c r="BF136" i="5"/>
  <c r="BF150" i="5"/>
  <c r="BF151" i="5"/>
  <c r="BF166" i="5"/>
  <c r="BF178" i="5"/>
  <c r="BF187" i="5"/>
  <c r="BF216" i="5"/>
  <c r="BF224" i="5"/>
  <c r="BF232" i="5"/>
  <c r="BF243" i="5"/>
  <c r="BF245" i="5"/>
  <c r="BF247" i="5"/>
  <c r="BF257" i="5"/>
  <c r="BF260" i="5"/>
  <c r="BF271" i="5"/>
  <c r="BF144" i="5"/>
  <c r="BF147" i="5"/>
  <c r="BF163" i="5"/>
  <c r="BF168" i="5"/>
  <c r="BF184" i="5"/>
  <c r="BF201" i="5"/>
  <c r="BF202" i="5"/>
  <c r="BF206" i="5"/>
  <c r="BF213" i="5"/>
  <c r="BF235" i="5"/>
  <c r="BF241" i="5"/>
  <c r="BF248" i="5"/>
  <c r="BF273" i="5"/>
  <c r="BF285" i="5"/>
  <c r="BF289" i="5"/>
  <c r="BF298" i="5"/>
  <c r="BF300" i="5"/>
  <c r="BF157" i="5"/>
  <c r="BF159" i="5"/>
  <c r="BF204" i="5"/>
  <c r="BF207" i="5"/>
  <c r="BF233" i="5"/>
  <c r="BF279" i="5"/>
  <c r="BF296" i="5"/>
  <c r="BF152" i="4"/>
  <c r="BF166" i="4"/>
  <c r="BF173" i="4"/>
  <c r="BF177" i="4"/>
  <c r="BF182" i="4"/>
  <c r="BF184" i="4"/>
  <c r="BF194" i="4"/>
  <c r="BF210" i="4"/>
  <c r="BF275" i="4"/>
  <c r="BF276" i="4"/>
  <c r="BF289" i="4"/>
  <c r="BF306" i="4"/>
  <c r="BF309" i="4"/>
  <c r="BF317" i="4"/>
  <c r="BF319" i="4"/>
  <c r="BK129" i="3"/>
  <c r="J129" i="3"/>
  <c r="J101" i="3" s="1"/>
  <c r="E119" i="4"/>
  <c r="BF148" i="4"/>
  <c r="BF163" i="4"/>
  <c r="BF206" i="4"/>
  <c r="BF219" i="4"/>
  <c r="BF220" i="4"/>
  <c r="BF223" i="4"/>
  <c r="BF226" i="4"/>
  <c r="BF234" i="4"/>
  <c r="BF248" i="4"/>
  <c r="BF277" i="4"/>
  <c r="BF279" i="4"/>
  <c r="BF318" i="4"/>
  <c r="BF203" i="4"/>
  <c r="BF209" i="4"/>
  <c r="BF216" i="4"/>
  <c r="BF218" i="4"/>
  <c r="BF222" i="4"/>
  <c r="BF224" i="4"/>
  <c r="BF259" i="4"/>
  <c r="BF261" i="4"/>
  <c r="BF287" i="4"/>
  <c r="BF311" i="4"/>
  <c r="BF316" i="4"/>
  <c r="BF320" i="4"/>
  <c r="BF323" i="4"/>
  <c r="BF325" i="4"/>
  <c r="BF326" i="4"/>
  <c r="BF144" i="4"/>
  <c r="BF153" i="4"/>
  <c r="BF178" i="4"/>
  <c r="BF183" i="4"/>
  <c r="BF198" i="4"/>
  <c r="BF208" i="4"/>
  <c r="BF221" i="4"/>
  <c r="BF232" i="4"/>
  <c r="BF250" i="4"/>
  <c r="BF251" i="4"/>
  <c r="BF255" i="4"/>
  <c r="BF273" i="4"/>
  <c r="BF283" i="4"/>
  <c r="BF284" i="4"/>
  <c r="BF314" i="4"/>
  <c r="BF315" i="4"/>
  <c r="BF322" i="4"/>
  <c r="BF324" i="4"/>
  <c r="F94" i="4"/>
  <c r="BF137" i="4"/>
  <c r="BF157" i="4"/>
  <c r="BF176" i="4"/>
  <c r="BF179" i="4"/>
  <c r="BF185" i="4"/>
  <c r="BF188" i="4"/>
  <c r="BF196" i="4"/>
  <c r="BF201" i="4"/>
  <c r="BF211" i="4"/>
  <c r="BF214" i="4"/>
  <c r="BF217" i="4"/>
  <c r="BF237" i="4"/>
  <c r="BF238" i="4"/>
  <c r="BF241" i="4"/>
  <c r="BF268" i="4"/>
  <c r="BF291" i="4"/>
  <c r="BF296" i="4"/>
  <c r="BF134" i="4"/>
  <c r="BF142" i="4"/>
  <c r="BF145" i="4"/>
  <c r="BF149" i="4"/>
  <c r="BF158" i="4"/>
  <c r="BF175" i="4"/>
  <c r="BF205" i="4"/>
  <c r="BF230" i="4"/>
  <c r="BF231" i="4"/>
  <c r="BF242" i="4"/>
  <c r="BF247" i="4"/>
  <c r="BF249" i="4"/>
  <c r="BF253" i="4"/>
  <c r="BF293" i="4"/>
  <c r="BF294" i="4"/>
  <c r="BF321" i="4"/>
  <c r="BF327" i="4"/>
  <c r="BF139" i="4"/>
  <c r="BF141" i="4"/>
  <c r="BF165" i="4"/>
  <c r="BF190" i="4"/>
  <c r="BF195" i="4"/>
  <c r="BF197" i="4"/>
  <c r="BF202" i="4"/>
  <c r="BF207" i="4"/>
  <c r="BF229" i="4"/>
  <c r="BF236" i="4"/>
  <c r="BF239" i="4"/>
  <c r="BF240" i="4"/>
  <c r="BF257" i="4"/>
  <c r="BF286" i="4"/>
  <c r="BF288" i="4"/>
  <c r="BF292" i="4"/>
  <c r="BF295" i="4"/>
  <c r="BF302" i="4"/>
  <c r="BF304" i="4"/>
  <c r="BF170" i="4"/>
  <c r="BF172" i="4"/>
  <c r="BF174" i="4"/>
  <c r="BF181" i="4"/>
  <c r="BF187" i="4"/>
  <c r="BF189" i="4"/>
  <c r="BF193" i="4"/>
  <c r="BF235" i="4"/>
  <c r="BF244" i="4"/>
  <c r="BF246" i="4"/>
  <c r="BF256" i="4"/>
  <c r="BF263" i="4"/>
  <c r="BF270" i="4"/>
  <c r="BF299" i="4"/>
  <c r="BF305" i="4"/>
  <c r="J91" i="4"/>
  <c r="BF136" i="4"/>
  <c r="BF154" i="4"/>
  <c r="BF155" i="4"/>
  <c r="BF180" i="4"/>
  <c r="BF204" i="4"/>
  <c r="BF225" i="4"/>
  <c r="BF264" i="4"/>
  <c r="BF267" i="4"/>
  <c r="BF272" i="4"/>
  <c r="BF274" i="4"/>
  <c r="BF278" i="4"/>
  <c r="BF312" i="4"/>
  <c r="BF313" i="4"/>
  <c r="BF156" i="4"/>
  <c r="BF168" i="4"/>
  <c r="BF192" i="4"/>
  <c r="BF199" i="4"/>
  <c r="BF212" i="4"/>
  <c r="BF215" i="4"/>
  <c r="BF228" i="4"/>
  <c r="BF233" i="4"/>
  <c r="BF254" i="4"/>
  <c r="BF258" i="4"/>
  <c r="BF300" i="4"/>
  <c r="BF301" i="4"/>
  <c r="BF307" i="4"/>
  <c r="BF310" i="4"/>
  <c r="BF160" i="4"/>
  <c r="BF164" i="4"/>
  <c r="BF169" i="4"/>
  <c r="BF191" i="4"/>
  <c r="BF213" i="4"/>
  <c r="BF227" i="4"/>
  <c r="BF252" i="4"/>
  <c r="BF262" i="4"/>
  <c r="BF265" i="4"/>
  <c r="BF298" i="4"/>
  <c r="BF303" i="4"/>
  <c r="BF308" i="4"/>
  <c r="BF135" i="4"/>
  <c r="BF138" i="4"/>
  <c r="BF146" i="4"/>
  <c r="BF147" i="4"/>
  <c r="BF150" i="4"/>
  <c r="BF171" i="4"/>
  <c r="BF243" i="4"/>
  <c r="BF245" i="4"/>
  <c r="BF260" i="4"/>
  <c r="BF269" i="4"/>
  <c r="BF281" i="4"/>
  <c r="BF282" i="4"/>
  <c r="BF297" i="4"/>
  <c r="BF131" i="3"/>
  <c r="E85" i="3"/>
  <c r="BF128" i="3"/>
  <c r="BF137" i="3"/>
  <c r="BK152" i="2"/>
  <c r="J152" i="2" s="1"/>
  <c r="J99" i="2" s="1"/>
  <c r="F94" i="3"/>
  <c r="BF136" i="3"/>
  <c r="BF138" i="3"/>
  <c r="BF141" i="3"/>
  <c r="J91" i="3"/>
  <c r="BK1787" i="2"/>
  <c r="J1787" i="2"/>
  <c r="J108" i="2"/>
  <c r="BF132" i="3"/>
  <c r="BF139" i="3"/>
  <c r="BF133" i="3"/>
  <c r="BF134" i="3"/>
  <c r="BF135" i="3"/>
  <c r="E139" i="2"/>
  <c r="BF258" i="2"/>
  <c r="BF268" i="2"/>
  <c r="BF463" i="2"/>
  <c r="BF465" i="2"/>
  <c r="BF652" i="2"/>
  <c r="BF710" i="2"/>
  <c r="BF728" i="2"/>
  <c r="BF879" i="2"/>
  <c r="BF881" i="2"/>
  <c r="BF896" i="2"/>
  <c r="BF962" i="2"/>
  <c r="BF974" i="2"/>
  <c r="BF1017" i="2"/>
  <c r="BF1019" i="2"/>
  <c r="BF1335" i="2"/>
  <c r="BF1452" i="2"/>
  <c r="BF1576" i="2"/>
  <c r="BF1608" i="2"/>
  <c r="BF1616" i="2"/>
  <c r="BF1676" i="2"/>
  <c r="BF1683" i="2"/>
  <c r="BF1792" i="2"/>
  <c r="BF1810" i="2"/>
  <c r="BF1895" i="2"/>
  <c r="BF1910" i="2"/>
  <c r="BF1913" i="2"/>
  <c r="BF1921" i="2"/>
  <c r="BF1947" i="2"/>
  <c r="BF2127" i="2"/>
  <c r="BF2134" i="2"/>
  <c r="BF2174" i="2"/>
  <c r="BF2193" i="2"/>
  <c r="BF2217" i="2"/>
  <c r="BF2329" i="2"/>
  <c r="BF2434" i="2"/>
  <c r="BF2455" i="2"/>
  <c r="BF2690" i="2"/>
  <c r="BF2817" i="2"/>
  <c r="BF2849" i="2"/>
  <c r="BF2914" i="2"/>
  <c r="BF275" i="2"/>
  <c r="BF277" i="2"/>
  <c r="BF341" i="2"/>
  <c r="BF576" i="2"/>
  <c r="BF722" i="2"/>
  <c r="BF745" i="2"/>
  <c r="BF752" i="2"/>
  <c r="BF868" i="2"/>
  <c r="BF1606" i="2"/>
  <c r="BF1618" i="2"/>
  <c r="BF1620" i="2"/>
  <c r="BF1622" i="2"/>
  <c r="BF1635" i="2"/>
  <c r="BF1669" i="2"/>
  <c r="BF1849" i="2"/>
  <c r="BF1912" i="2"/>
  <c r="BF1931" i="2"/>
  <c r="BF1961" i="2"/>
  <c r="BF1989" i="2"/>
  <c r="BF2072" i="2"/>
  <c r="BF2096" i="2"/>
  <c r="BF2140" i="2"/>
  <c r="BF2186" i="2"/>
  <c r="BF2190" i="2"/>
  <c r="BF2231" i="2"/>
  <c r="BF2244" i="2"/>
  <c r="BF2248" i="2"/>
  <c r="BF2261" i="2"/>
  <c r="BF2277" i="2"/>
  <c r="BF2281" i="2"/>
  <c r="BF2301" i="2"/>
  <c r="BF2303" i="2"/>
  <c r="BF2304" i="2"/>
  <c r="BF2328" i="2"/>
  <c r="BF2364" i="2"/>
  <c r="BF2437" i="2"/>
  <c r="BF2453" i="2"/>
  <c r="BF2594" i="2"/>
  <c r="BF2692" i="2"/>
  <c r="BF2822" i="2"/>
  <c r="BF2836" i="2"/>
  <c r="BF2895" i="2"/>
  <c r="BF2912" i="2"/>
  <c r="BF2919" i="2"/>
  <c r="BF2920" i="2"/>
  <c r="BF2921" i="2"/>
  <c r="BF2926" i="2"/>
  <c r="BF2927" i="2"/>
  <c r="BF2935" i="2"/>
  <c r="BF2936" i="2"/>
  <c r="BF2937" i="2"/>
  <c r="BF2942" i="2"/>
  <c r="BF2945" i="2"/>
  <c r="BF2947" i="2"/>
  <c r="BF2951" i="2"/>
  <c r="BF2952" i="2"/>
  <c r="BF2955" i="2"/>
  <c r="BF593" i="2"/>
  <c r="BF603" i="2"/>
  <c r="BF689" i="2"/>
  <c r="BF712" i="2"/>
  <c r="BF717" i="2"/>
  <c r="BF726" i="2"/>
  <c r="BF731" i="2"/>
  <c r="BF736" i="2"/>
  <c r="BF754" i="2"/>
  <c r="BF760" i="2"/>
  <c r="BF911" i="2"/>
  <c r="BF932" i="2"/>
  <c r="BF966" i="2"/>
  <c r="BF972" i="2"/>
  <c r="BF1024" i="2"/>
  <c r="BF1440" i="2"/>
  <c r="BF1444" i="2"/>
  <c r="BF1463" i="2"/>
  <c r="BF1657" i="2"/>
  <c r="BF1704" i="2"/>
  <c r="BF1807" i="2"/>
  <c r="BF1816" i="2"/>
  <c r="BF1824" i="2"/>
  <c r="BF1897" i="2"/>
  <c r="BF1904" i="2"/>
  <c r="BF1911" i="2"/>
  <c r="BF1925" i="2"/>
  <c r="BF1966" i="2"/>
  <c r="BF1982" i="2"/>
  <c r="BF1985" i="2"/>
  <c r="BF1993" i="2"/>
  <c r="BF2088" i="2"/>
  <c r="BF2102" i="2"/>
  <c r="BF2110" i="2"/>
  <c r="BF2145" i="2"/>
  <c r="BF2160" i="2"/>
  <c r="BF2162" i="2"/>
  <c r="BF2169" i="2"/>
  <c r="BF2188" i="2"/>
  <c r="BF2211" i="2"/>
  <c r="BF2213" i="2"/>
  <c r="BF2307" i="2"/>
  <c r="BF2311" i="2"/>
  <c r="BF2318" i="2"/>
  <c r="BF2327" i="2"/>
  <c r="BF2442" i="2"/>
  <c r="BF2457" i="2"/>
  <c r="BF2686" i="2"/>
  <c r="BF2688" i="2"/>
  <c r="BF2819" i="2"/>
  <c r="BF2892" i="2"/>
  <c r="BF2899" i="2"/>
  <c r="BF2915" i="2"/>
  <c r="BF2916" i="2"/>
  <c r="BF2917" i="2"/>
  <c r="BF2918" i="2"/>
  <c r="BF2924" i="2"/>
  <c r="BF2929" i="2"/>
  <c r="BF2931" i="2"/>
  <c r="BF2933" i="2"/>
  <c r="BF2938" i="2"/>
  <c r="BF2939" i="2"/>
  <c r="BF2943" i="2"/>
  <c r="F148" i="2"/>
  <c r="BF456" i="2"/>
  <c r="BF466" i="2"/>
  <c r="BF764" i="2"/>
  <c r="BF913" i="2"/>
  <c r="BF938" i="2"/>
  <c r="BF1504" i="2"/>
  <c r="BF1586" i="2"/>
  <c r="BF1596" i="2"/>
  <c r="BF1685" i="2"/>
  <c r="BF1692" i="2"/>
  <c r="BF1734" i="2"/>
  <c r="BF1771" i="2"/>
  <c r="BF1796" i="2"/>
  <c r="BF1799" i="2"/>
  <c r="BF1818" i="2"/>
  <c r="BF1860" i="2"/>
  <c r="BF1898" i="2"/>
  <c r="BF1905" i="2"/>
  <c r="BF2083" i="2"/>
  <c r="BF2108" i="2"/>
  <c r="BF2119" i="2"/>
  <c r="BF2149" i="2"/>
  <c r="BF2150" i="2"/>
  <c r="BF2151" i="2"/>
  <c r="BF2161" i="2"/>
  <c r="BF2192" i="2"/>
  <c r="BF2234" i="2"/>
  <c r="BF2242" i="2"/>
  <c r="BF2273" i="2"/>
  <c r="BF2299" i="2"/>
  <c r="BF2597" i="2"/>
  <c r="BF2694" i="2"/>
  <c r="BF2773" i="2"/>
  <c r="BF2776" i="2"/>
  <c r="BF2777" i="2"/>
  <c r="BF2922" i="2"/>
  <c r="BF2923" i="2"/>
  <c r="BF2925" i="2"/>
  <c r="BF2930" i="2"/>
  <c r="BF2932" i="2"/>
  <c r="BF2934" i="2"/>
  <c r="BF2944" i="2"/>
  <c r="BF2953" i="2"/>
  <c r="BF256" i="2"/>
  <c r="BF453" i="2"/>
  <c r="BF569" i="2"/>
  <c r="BF574" i="2"/>
  <c r="BF601" i="2"/>
  <c r="BF606" i="2"/>
  <c r="BF612" i="2"/>
  <c r="BF824" i="2"/>
  <c r="BF832" i="2"/>
  <c r="BF845" i="2"/>
  <c r="BF924" i="2"/>
  <c r="BF929" i="2"/>
  <c r="BF970" i="2"/>
  <c r="BF1632" i="2"/>
  <c r="BF1671" i="2"/>
  <c r="BF1681" i="2"/>
  <c r="BF1693" i="2"/>
  <c r="BF1763" i="2"/>
  <c r="BF1768" i="2"/>
  <c r="BF1794" i="2"/>
  <c r="BF1830" i="2"/>
  <c r="BF1832" i="2"/>
  <c r="BF1836" i="2"/>
  <c r="BF1838" i="2"/>
  <c r="BF1843" i="2"/>
  <c r="BF1855" i="2"/>
  <c r="BF1862" i="2"/>
  <c r="BF1938" i="2"/>
  <c r="BF1977" i="2"/>
  <c r="BF2113" i="2"/>
  <c r="BF2167" i="2"/>
  <c r="BF2229" i="2"/>
  <c r="BF2306" i="2"/>
  <c r="BF2309" i="2"/>
  <c r="BF2331" i="2"/>
  <c r="BF2907" i="2"/>
  <c r="BF2928" i="2"/>
  <c r="BF2940" i="2"/>
  <c r="BF2941" i="2"/>
  <c r="BF2105" i="2"/>
  <c r="BF2129" i="2"/>
  <c r="BF2168" i="2"/>
  <c r="BF2176" i="2"/>
  <c r="BF2198" i="2"/>
  <c r="BF2199" i="2"/>
  <c r="BF2218" i="2"/>
  <c r="BF2226" i="2"/>
  <c r="BF2232" i="2"/>
  <c r="BF2243" i="2"/>
  <c r="BF2269" i="2"/>
  <c r="BF2271" i="2"/>
  <c r="BF2316" i="2"/>
  <c r="BF2317" i="2"/>
  <c r="BF2319" i="2"/>
  <c r="BF2367" i="2"/>
  <c r="BF2440" i="2"/>
  <c r="BF2683" i="2"/>
  <c r="J91" i="2"/>
  <c r="BF459" i="2"/>
  <c r="BF588" i="2"/>
  <c r="BF599" i="2"/>
  <c r="BF756" i="2"/>
  <c r="BF1470" i="2"/>
  <c r="BF1489" i="2"/>
  <c r="BF1523" i="2"/>
  <c r="BF1610" i="2"/>
  <c r="BF1624" i="2"/>
  <c r="BF1631" i="2"/>
  <c r="BF1666" i="2"/>
  <c r="BF1679" i="2"/>
  <c r="BF1786" i="2"/>
  <c r="BF1841" i="2"/>
  <c r="BF1865" i="2"/>
  <c r="BF1928" i="2"/>
  <c r="BF1929" i="2"/>
  <c r="BF1952" i="2"/>
  <c r="BF1954" i="2"/>
  <c r="BF1974" i="2"/>
  <c r="BF2115" i="2"/>
  <c r="BF2230" i="2"/>
  <c r="BF2245" i="2"/>
  <c r="BF2246" i="2"/>
  <c r="BF273" i="2"/>
  <c r="BF460" i="2"/>
  <c r="BF741" i="2"/>
  <c r="BF758" i="2"/>
  <c r="BF847" i="2"/>
  <c r="BF859" i="2"/>
  <c r="BF909" i="2"/>
  <c r="BF921" i="2"/>
  <c r="BF927" i="2"/>
  <c r="BF933" i="2"/>
  <c r="BF940" i="2"/>
  <c r="BF1022" i="2"/>
  <c r="BF1612" i="2"/>
  <c r="BF1642" i="2"/>
  <c r="BF1653" i="2"/>
  <c r="BF1687" i="2"/>
  <c r="BF1765" i="2"/>
  <c r="BF1780" i="2"/>
  <c r="BF1783" i="2"/>
  <c r="BF1814" i="2"/>
  <c r="BF1887" i="2"/>
  <c r="BF1933" i="2"/>
  <c r="BF1959" i="2"/>
  <c r="BF2094" i="2"/>
  <c r="BF2125" i="2"/>
  <c r="BF2137" i="2"/>
  <c r="BF2164" i="2"/>
  <c r="BF2165" i="2"/>
  <c r="BF2175" i="2"/>
  <c r="BF2177" i="2"/>
  <c r="BF2204" i="2"/>
  <c r="BF2214" i="2"/>
  <c r="BF2227" i="2"/>
  <c r="BF2247" i="2"/>
  <c r="BF2296" i="2"/>
  <c r="BF154" i="2"/>
  <c r="BF579" i="2"/>
  <c r="BF583" i="2"/>
  <c r="BF639" i="2"/>
  <c r="BF748" i="2"/>
  <c r="BF750" i="2"/>
  <c r="BF769" i="2"/>
  <c r="BF826" i="2"/>
  <c r="BF850" i="2"/>
  <c r="BF870" i="2"/>
  <c r="BF883" i="2"/>
  <c r="BF959" i="2"/>
  <c r="BF1454" i="2"/>
  <c r="BF1481" i="2"/>
  <c r="BF1522" i="2"/>
  <c r="BF1598" i="2"/>
  <c r="BF1600" i="2"/>
  <c r="BF1638" i="2"/>
  <c r="BF1650" i="2"/>
  <c r="BF1711" i="2"/>
  <c r="BF1726" i="2"/>
  <c r="BF1822" i="2"/>
  <c r="BF1868" i="2"/>
  <c r="BF1884" i="2"/>
  <c r="BF1899" i="2"/>
  <c r="BF1901" i="2"/>
  <c r="BF1922" i="2"/>
  <c r="BF1943" i="2"/>
  <c r="BF1971" i="2"/>
  <c r="BF1995" i="2"/>
  <c r="BF2090" i="2"/>
  <c r="BF2099" i="2"/>
  <c r="BF2123" i="2"/>
  <c r="BF2143" i="2"/>
  <c r="BF2166" i="2"/>
  <c r="BF2184" i="2"/>
  <c r="BF2260" i="2"/>
  <c r="BF2293" i="2"/>
  <c r="BF2302" i="2"/>
  <c r="BF2305" i="2"/>
  <c r="BF2263" i="2"/>
  <c r="BF2300" i="2"/>
  <c r="BF270" i="2"/>
  <c r="BF336" i="2"/>
  <c r="BF339" i="2"/>
  <c r="BF345" i="2"/>
  <c r="BF1337" i="2"/>
  <c r="BF1447" i="2"/>
  <c r="BF1567" i="2"/>
  <c r="BF1613" i="2"/>
  <c r="BF1615" i="2"/>
  <c r="BF1647" i="2"/>
  <c r="BF1663" i="2"/>
  <c r="BF1691" i="2"/>
  <c r="BF1789" i="2"/>
  <c r="BF1852" i="2"/>
  <c r="BF1857" i="2"/>
  <c r="BF1916" i="2"/>
  <c r="BF1917" i="2"/>
  <c r="BF1923" i="2"/>
  <c r="BF1997" i="2"/>
  <c r="BF2131" i="2"/>
  <c r="BF2141" i="2"/>
  <c r="BF2163" i="2"/>
  <c r="F37" i="3"/>
  <c r="BB97" i="1" s="1"/>
  <c r="F35" i="4"/>
  <c r="AZ98" i="1"/>
  <c r="F39" i="6"/>
  <c r="BD100" i="1" s="1"/>
  <c r="F37" i="8"/>
  <c r="AZ103" i="1" s="1"/>
  <c r="J37" i="8"/>
  <c r="AV103" i="1"/>
  <c r="F41" i="8"/>
  <c r="BD103" i="1"/>
  <c r="F40" i="9"/>
  <c r="BC105" i="1" s="1"/>
  <c r="F37" i="12"/>
  <c r="BB109" i="1"/>
  <c r="F36" i="13"/>
  <c r="BC110" i="1" s="1"/>
  <c r="F33" i="15"/>
  <c r="AZ112" i="1" s="1"/>
  <c r="F36" i="17"/>
  <c r="BC114" i="1"/>
  <c r="F33" i="19"/>
  <c r="AZ116" i="1"/>
  <c r="J35" i="3"/>
  <c r="AV97" i="1" s="1"/>
  <c r="F38" i="4"/>
  <c r="BC98" i="1"/>
  <c r="J35" i="5"/>
  <c r="AV99" i="1" s="1"/>
  <c r="F38" i="6"/>
  <c r="BC100" i="1" s="1"/>
  <c r="F39" i="8"/>
  <c r="BB103" i="1" s="1"/>
  <c r="F40" i="8"/>
  <c r="BC103" i="1"/>
  <c r="F39" i="9"/>
  <c r="BB105" i="1" s="1"/>
  <c r="F35" i="11"/>
  <c r="AZ108" i="1"/>
  <c r="J35" i="12"/>
  <c r="AV109" i="1" s="1"/>
  <c r="F33" i="14"/>
  <c r="AZ111" i="1" s="1"/>
  <c r="F37" i="14"/>
  <c r="BD111" i="1" s="1"/>
  <c r="J33" i="16"/>
  <c r="AV113" i="1" s="1"/>
  <c r="F37" i="16"/>
  <c r="BD113" i="1" s="1"/>
  <c r="F33" i="18"/>
  <c r="AZ115" i="1"/>
  <c r="F38" i="3"/>
  <c r="BC97" i="1" s="1"/>
  <c r="J35" i="4"/>
  <c r="AV98" i="1" s="1"/>
  <c r="F35" i="6"/>
  <c r="AZ100" i="1" s="1"/>
  <c r="F40" i="7"/>
  <c r="BC102" i="1" s="1"/>
  <c r="J37" i="10"/>
  <c r="AV106" i="1" s="1"/>
  <c r="F40" i="10"/>
  <c r="BC106" i="1"/>
  <c r="F37" i="11"/>
  <c r="BB108" i="1" s="1"/>
  <c r="F37" i="13"/>
  <c r="BD110" i="1" s="1"/>
  <c r="F36" i="15"/>
  <c r="BC112" i="1" s="1"/>
  <c r="J33" i="18"/>
  <c r="AV115" i="1" s="1"/>
  <c r="F38" i="2"/>
  <c r="BC96" i="1" s="1"/>
  <c r="F37" i="18"/>
  <c r="BD115" i="1"/>
  <c r="F35" i="2"/>
  <c r="AZ96" i="1" s="1"/>
  <c r="F39" i="2"/>
  <c r="BD96" i="1" s="1"/>
  <c r="F37" i="19"/>
  <c r="BD116" i="1" s="1"/>
  <c r="AS95" i="1"/>
  <c r="AS94" i="1" s="1"/>
  <c r="F39" i="3"/>
  <c r="BD97" i="1" s="1"/>
  <c r="F39" i="5"/>
  <c r="BD99" i="1"/>
  <c r="F37" i="5"/>
  <c r="BB99" i="1" s="1"/>
  <c r="F39" i="7"/>
  <c r="BB102" i="1" s="1"/>
  <c r="F41" i="9"/>
  <c r="BD105" i="1" s="1"/>
  <c r="F39" i="12"/>
  <c r="BD109" i="1" s="1"/>
  <c r="F36" i="14"/>
  <c r="BC111" i="1" s="1"/>
  <c r="J33" i="14"/>
  <c r="AV111" i="1"/>
  <c r="J33" i="15"/>
  <c r="AV112" i="1" s="1"/>
  <c r="F37" i="17"/>
  <c r="BD114" i="1" s="1"/>
  <c r="F36" i="19"/>
  <c r="BC116" i="1" s="1"/>
  <c r="F39" i="4"/>
  <c r="BD98" i="1" s="1"/>
  <c r="F37" i="6"/>
  <c r="BB100" i="1" s="1"/>
  <c r="F41" i="7"/>
  <c r="BD102" i="1"/>
  <c r="F39" i="10"/>
  <c r="BB106" i="1"/>
  <c r="F37" i="10"/>
  <c r="AZ106" i="1"/>
  <c r="F41" i="10"/>
  <c r="BD106" i="1"/>
  <c r="F38" i="11"/>
  <c r="BC108" i="1"/>
  <c r="J33" i="13"/>
  <c r="AV110" i="1" s="1"/>
  <c r="F35" i="15"/>
  <c r="BB112" i="1"/>
  <c r="F35" i="17"/>
  <c r="BB114" i="1"/>
  <c r="F35" i="19"/>
  <c r="BB116" i="1"/>
  <c r="F37" i="2"/>
  <c r="BB96" i="1" s="1"/>
  <c r="J33" i="19"/>
  <c r="AV116" i="1"/>
  <c r="J35" i="2"/>
  <c r="AV96" i="1" s="1"/>
  <c r="F35" i="3"/>
  <c r="AZ97" i="1"/>
  <c r="F37" i="4"/>
  <c r="BB98" i="1"/>
  <c r="J35" i="6"/>
  <c r="AV100" i="1"/>
  <c r="J37" i="7"/>
  <c r="AV102" i="1"/>
  <c r="F37" i="9"/>
  <c r="AZ105" i="1"/>
  <c r="F39" i="11"/>
  <c r="BD108" i="1" s="1"/>
  <c r="F35" i="12"/>
  <c r="AZ109" i="1"/>
  <c r="F33" i="13"/>
  <c r="AZ110" i="1"/>
  <c r="F37" i="15"/>
  <c r="BD112" i="1"/>
  <c r="F36" i="16"/>
  <c r="BC113" i="1"/>
  <c r="F36" i="18"/>
  <c r="BC115" i="1"/>
  <c r="F35" i="5"/>
  <c r="AZ99" i="1" s="1"/>
  <c r="F38" i="5"/>
  <c r="BC99" i="1"/>
  <c r="F37" i="7"/>
  <c r="AZ102" i="1"/>
  <c r="J37" i="9"/>
  <c r="AV105" i="1"/>
  <c r="J35" i="11"/>
  <c r="AV108" i="1"/>
  <c r="F38" i="12"/>
  <c r="BC109" i="1"/>
  <c r="F35" i="13"/>
  <c r="BB110" i="1" s="1"/>
  <c r="F35" i="14"/>
  <c r="BB111" i="1"/>
  <c r="F33" i="16"/>
  <c r="AZ113" i="1"/>
  <c r="F35" i="16"/>
  <c r="BB113" i="1"/>
  <c r="J33" i="17"/>
  <c r="AV114" i="1"/>
  <c r="F35" i="18"/>
  <c r="BB115" i="1"/>
  <c r="BK126" i="16" l="1"/>
  <c r="J126" i="16" s="1"/>
  <c r="J97" i="16" s="1"/>
  <c r="P129" i="18"/>
  <c r="AU115" i="1" s="1"/>
  <c r="R130" i="18"/>
  <c r="R129" i="18"/>
  <c r="R127" i="13"/>
  <c r="R126" i="13"/>
  <c r="R152" i="2"/>
  <c r="P133" i="5"/>
  <c r="P132" i="5"/>
  <c r="AU99" i="1"/>
  <c r="R132" i="4"/>
  <c r="BK128" i="14"/>
  <c r="BK127" i="14"/>
  <c r="J127" i="14" s="1"/>
  <c r="J96" i="14" s="1"/>
  <c r="P292" i="9"/>
  <c r="P152" i="2"/>
  <c r="P138" i="7"/>
  <c r="T292" i="9"/>
  <c r="BK138" i="7"/>
  <c r="J138" i="7"/>
  <c r="J101" i="7"/>
  <c r="R138" i="7"/>
  <c r="P185" i="19"/>
  <c r="T1787" i="2"/>
  <c r="T221" i="9"/>
  <c r="R128" i="6"/>
  <c r="R127" i="6"/>
  <c r="P127" i="12"/>
  <c r="P126" i="12"/>
  <c r="AU109" i="1"/>
  <c r="R122" i="17"/>
  <c r="R121" i="17"/>
  <c r="BK292" i="9"/>
  <c r="J292" i="9" s="1"/>
  <c r="J113" i="9" s="1"/>
  <c r="R133" i="5"/>
  <c r="R132" i="5" s="1"/>
  <c r="P126" i="16"/>
  <c r="P125" i="16"/>
  <c r="AU113" i="1"/>
  <c r="T127" i="13"/>
  <c r="T126" i="13"/>
  <c r="BK131" i="10"/>
  <c r="J131" i="10"/>
  <c r="J101" i="10"/>
  <c r="R129" i="19"/>
  <c r="R128" i="19" s="1"/>
  <c r="R125" i="15"/>
  <c r="R124" i="15" s="1"/>
  <c r="R292" i="9"/>
  <c r="BK183" i="9"/>
  <c r="J183" i="9"/>
  <c r="J104" i="9"/>
  <c r="BK185" i="19"/>
  <c r="J185" i="19" s="1"/>
  <c r="J105" i="19" s="1"/>
  <c r="T126" i="12"/>
  <c r="P127" i="13"/>
  <c r="P126" i="13" s="1"/>
  <c r="AU110" i="1" s="1"/>
  <c r="R128" i="14"/>
  <c r="R127" i="14"/>
  <c r="R322" i="7"/>
  <c r="P130" i="8"/>
  <c r="P129" i="8"/>
  <c r="AU103" i="1"/>
  <c r="R133" i="11"/>
  <c r="R132" i="11"/>
  <c r="P133" i="11"/>
  <c r="P132" i="11" s="1"/>
  <c r="AU108" i="1" s="1"/>
  <c r="T183" i="9"/>
  <c r="T143" i="9" s="1"/>
  <c r="T142" i="9" s="1"/>
  <c r="T130" i="8"/>
  <c r="T129" i="8" s="1"/>
  <c r="P128" i="6"/>
  <c r="P127" i="6"/>
  <c r="AU100" i="1" s="1"/>
  <c r="P161" i="4"/>
  <c r="P131" i="4" s="1"/>
  <c r="AU98" i="1" s="1"/>
  <c r="T133" i="5"/>
  <c r="T132" i="5" s="1"/>
  <c r="R183" i="9"/>
  <c r="R143" i="9"/>
  <c r="R142" i="9" s="1"/>
  <c r="T130" i="18"/>
  <c r="T129" i="18"/>
  <c r="BK129" i="19"/>
  <c r="BK128" i="19"/>
  <c r="J128" i="19"/>
  <c r="P322" i="7"/>
  <c r="T138" i="7"/>
  <c r="T137" i="7"/>
  <c r="P128" i="14"/>
  <c r="P127" i="14" s="1"/>
  <c r="AU111" i="1" s="1"/>
  <c r="P1787" i="2"/>
  <c r="T152" i="2"/>
  <c r="T151" i="2"/>
  <c r="T132" i="4"/>
  <c r="T131" i="4"/>
  <c r="T129" i="19"/>
  <c r="T128" i="19" s="1"/>
  <c r="T132" i="11"/>
  <c r="P129" i="19"/>
  <c r="P128" i="19" s="1"/>
  <c r="AU116" i="1" s="1"/>
  <c r="R1787" i="2"/>
  <c r="R161" i="4"/>
  <c r="P132" i="4"/>
  <c r="P143" i="9"/>
  <c r="P142" i="9"/>
  <c r="AU105" i="1" s="1"/>
  <c r="AU104" i="1" s="1"/>
  <c r="BK2950" i="2"/>
  <c r="J2950" i="2"/>
  <c r="J128" i="2" s="1"/>
  <c r="BK126" i="3"/>
  <c r="J126" i="3"/>
  <c r="J99" i="3" s="1"/>
  <c r="J130" i="19"/>
  <c r="J98" i="19"/>
  <c r="J186" i="19"/>
  <c r="J106" i="19"/>
  <c r="BK162" i="16"/>
  <c r="BK125" i="16" s="1"/>
  <c r="J125" i="16" s="1"/>
  <c r="J30" i="16" s="1"/>
  <c r="AG113" i="1" s="1"/>
  <c r="BK129" i="18"/>
  <c r="J129" i="18" s="1"/>
  <c r="J96" i="18" s="1"/>
  <c r="J122" i="17"/>
  <c r="J97" i="17" s="1"/>
  <c r="J125" i="15"/>
  <c r="J97" i="15"/>
  <c r="BK126" i="13"/>
  <c r="J126" i="13" s="1"/>
  <c r="J96" i="13" s="1"/>
  <c r="BK126" i="12"/>
  <c r="J126" i="12" s="1"/>
  <c r="J32" i="12" s="1"/>
  <c r="AG109" i="1" s="1"/>
  <c r="J133" i="11"/>
  <c r="J99" i="11"/>
  <c r="J144" i="9"/>
  <c r="J102" i="9" s="1"/>
  <c r="AG103" i="1"/>
  <c r="J100" i="8"/>
  <c r="J130" i="8"/>
  <c r="J101" i="8"/>
  <c r="BK137" i="7"/>
  <c r="J137" i="7"/>
  <c r="J100" i="7"/>
  <c r="BK127" i="6"/>
  <c r="J127" i="6" s="1"/>
  <c r="J32" i="6" s="1"/>
  <c r="AG100" i="1" s="1"/>
  <c r="BK132" i="5"/>
  <c r="J132" i="5" s="1"/>
  <c r="J98" i="5" s="1"/>
  <c r="BK131" i="4"/>
  <c r="J131" i="4" s="1"/>
  <c r="J98" i="4" s="1"/>
  <c r="BK125" i="3"/>
  <c r="J125" i="3" s="1"/>
  <c r="J98" i="3" s="1"/>
  <c r="J30" i="19"/>
  <c r="AG116" i="1" s="1"/>
  <c r="AN116" i="1" s="1"/>
  <c r="F36" i="2"/>
  <c r="BA96" i="1" s="1"/>
  <c r="J36" i="5"/>
  <c r="AW99" i="1"/>
  <c r="AT99" i="1"/>
  <c r="F38" i="9"/>
  <c r="BA105" i="1"/>
  <c r="F34" i="17"/>
  <c r="BA114" i="1"/>
  <c r="F36" i="5"/>
  <c r="BA99" i="1"/>
  <c r="F38" i="8"/>
  <c r="BA103" i="1" s="1"/>
  <c r="AZ107" i="1"/>
  <c r="AV107" i="1"/>
  <c r="BB107" i="1"/>
  <c r="AX107" i="1"/>
  <c r="J36" i="12"/>
  <c r="AW109" i="1" s="1"/>
  <c r="AT109" i="1" s="1"/>
  <c r="F34" i="14"/>
  <c r="BA111" i="1" s="1"/>
  <c r="J34" i="19"/>
  <c r="AW116" i="1" s="1"/>
  <c r="AT116" i="1" s="1"/>
  <c r="J36" i="4"/>
  <c r="AW98" i="1" s="1"/>
  <c r="AT98" i="1" s="1"/>
  <c r="BC104" i="1"/>
  <c r="AY104" i="1" s="1"/>
  <c r="BB104" i="1"/>
  <c r="AX104" i="1"/>
  <c r="F36" i="11"/>
  <c r="BA108" i="1"/>
  <c r="J34" i="14"/>
  <c r="AW111" i="1" s="1"/>
  <c r="AT111" i="1" s="1"/>
  <c r="F34" i="19"/>
  <c r="BA116" i="1" s="1"/>
  <c r="F36" i="3"/>
  <c r="BA97" i="1" s="1"/>
  <c r="J36" i="6"/>
  <c r="AW100" i="1"/>
  <c r="AT100" i="1" s="1"/>
  <c r="J38" i="10"/>
  <c r="AW106" i="1" s="1"/>
  <c r="AT106" i="1" s="1"/>
  <c r="F34" i="13"/>
  <c r="BA110" i="1"/>
  <c r="BC101" i="1"/>
  <c r="AY101" i="1"/>
  <c r="BB101" i="1"/>
  <c r="AX101" i="1" s="1"/>
  <c r="AZ101" i="1"/>
  <c r="AV101" i="1"/>
  <c r="J38" i="9"/>
  <c r="AW105" i="1"/>
  <c r="AT105" i="1" s="1"/>
  <c r="J34" i="17"/>
  <c r="AW114" i="1"/>
  <c r="AT114" i="1"/>
  <c r="J36" i="3"/>
  <c r="AW97" i="1"/>
  <c r="AT97" i="1"/>
  <c r="F36" i="6"/>
  <c r="BA100" i="1"/>
  <c r="F38" i="10"/>
  <c r="BA106" i="1" s="1"/>
  <c r="J34" i="13"/>
  <c r="AW110" i="1"/>
  <c r="AT110" i="1"/>
  <c r="F36" i="4"/>
  <c r="BA98" i="1"/>
  <c r="BD104" i="1"/>
  <c r="AZ104" i="1"/>
  <c r="AV104" i="1"/>
  <c r="J36" i="11"/>
  <c r="AW108" i="1" s="1"/>
  <c r="AT108" i="1" s="1"/>
  <c r="F34" i="15"/>
  <c r="BA112" i="1" s="1"/>
  <c r="BD101" i="1"/>
  <c r="J38" i="8"/>
  <c r="AW103" i="1" s="1"/>
  <c r="AT103" i="1" s="1"/>
  <c r="AN103" i="1" s="1"/>
  <c r="BC107" i="1"/>
  <c r="AY107" i="1"/>
  <c r="BD107" i="1"/>
  <c r="J32" i="11"/>
  <c r="AG108" i="1"/>
  <c r="F36" i="12"/>
  <c r="BA109" i="1" s="1"/>
  <c r="J30" i="15"/>
  <c r="AG112" i="1"/>
  <c r="J34" i="16"/>
  <c r="AW113" i="1"/>
  <c r="AT113" i="1"/>
  <c r="J34" i="18"/>
  <c r="AW115" i="1"/>
  <c r="AT115" i="1"/>
  <c r="J38" i="7"/>
  <c r="AW102" i="1" s="1"/>
  <c r="AT102" i="1" s="1"/>
  <c r="F34" i="16"/>
  <c r="BA113" i="1" s="1"/>
  <c r="J30" i="17"/>
  <c r="AG114" i="1"/>
  <c r="F34" i="18"/>
  <c r="BA115" i="1"/>
  <c r="J36" i="2"/>
  <c r="AW96" i="1" s="1"/>
  <c r="AT96" i="1" s="1"/>
  <c r="F38" i="7"/>
  <c r="BA102" i="1" s="1"/>
  <c r="J34" i="15"/>
  <c r="AW112" i="1"/>
  <c r="AT112" i="1" s="1"/>
  <c r="J162" i="16" l="1"/>
  <c r="J103" i="16" s="1"/>
  <c r="P137" i="7"/>
  <c r="AU102" i="1"/>
  <c r="R151" i="2"/>
  <c r="R137" i="7"/>
  <c r="R131" i="4"/>
  <c r="P151" i="2"/>
  <c r="AU96" i="1" s="1"/>
  <c r="BK151" i="2"/>
  <c r="J151" i="2" s="1"/>
  <c r="J128" i="14"/>
  <c r="J97" i="14"/>
  <c r="BK130" i="10"/>
  <c r="J130" i="10"/>
  <c r="J96" i="19"/>
  <c r="J129" i="19"/>
  <c r="J97" i="19"/>
  <c r="BK143" i="9"/>
  <c r="J143" i="9"/>
  <c r="J101" i="9" s="1"/>
  <c r="J39" i="19"/>
  <c r="AN114" i="1"/>
  <c r="AN113" i="1"/>
  <c r="J39" i="17"/>
  <c r="J96" i="16"/>
  <c r="AN112" i="1"/>
  <c r="J39" i="16"/>
  <c r="J39" i="15"/>
  <c r="AN109" i="1"/>
  <c r="J98" i="12"/>
  <c r="AN108" i="1"/>
  <c r="J41" i="12"/>
  <c r="J41" i="11"/>
  <c r="J43" i="8"/>
  <c r="AN100" i="1"/>
  <c r="J98" i="6"/>
  <c r="J41" i="6"/>
  <c r="AU101" i="1"/>
  <c r="AU107" i="1"/>
  <c r="J32" i="3"/>
  <c r="AG97" i="1"/>
  <c r="BA104" i="1"/>
  <c r="AW104" i="1" s="1"/>
  <c r="AT104" i="1" s="1"/>
  <c r="AG107" i="1"/>
  <c r="J34" i="10"/>
  <c r="AG106" i="1" s="1"/>
  <c r="BA101" i="1"/>
  <c r="AW101" i="1"/>
  <c r="AT101" i="1"/>
  <c r="BC95" i="1"/>
  <c r="BA107" i="1"/>
  <c r="AW107" i="1"/>
  <c r="AT107" i="1"/>
  <c r="J30" i="14"/>
  <c r="AG111" i="1" s="1"/>
  <c r="J34" i="7"/>
  <c r="AG102" i="1"/>
  <c r="AG101" i="1" s="1"/>
  <c r="BD95" i="1"/>
  <c r="J32" i="5"/>
  <c r="AG99" i="1" s="1"/>
  <c r="AN99" i="1" s="1"/>
  <c r="BB95" i="1"/>
  <c r="AX95" i="1" s="1"/>
  <c r="J30" i="13"/>
  <c r="AG110" i="1"/>
  <c r="AN110" i="1"/>
  <c r="J32" i="4"/>
  <c r="AG98" i="1"/>
  <c r="AN98" i="1" s="1"/>
  <c r="J30" i="18"/>
  <c r="AG115" i="1"/>
  <c r="AN115" i="1"/>
  <c r="AZ95" i="1"/>
  <c r="AV95" i="1" s="1"/>
  <c r="J98" i="2" l="1"/>
  <c r="J32" i="2"/>
  <c r="AG96" i="1" s="1"/>
  <c r="AN96" i="1" s="1"/>
  <c r="J43" i="10"/>
  <c r="J39" i="14"/>
  <c r="J41" i="2"/>
  <c r="J100" i="10"/>
  <c r="BK142" i="9"/>
  <c r="J142" i="9"/>
  <c r="J100" i="9" s="1"/>
  <c r="J39" i="18"/>
  <c r="J39" i="13"/>
  <c r="AN107" i="1"/>
  <c r="J43" i="7"/>
  <c r="AN102" i="1"/>
  <c r="J41" i="5"/>
  <c r="J41" i="4"/>
  <c r="J41" i="3"/>
  <c r="AN97" i="1"/>
  <c r="AN101" i="1"/>
  <c r="AN111" i="1"/>
  <c r="AN106" i="1"/>
  <c r="AU95" i="1"/>
  <c r="AU94" i="1" s="1"/>
  <c r="AY95" i="1"/>
  <c r="AZ94" i="1"/>
  <c r="W29" i="1" s="1"/>
  <c r="BD94" i="1"/>
  <c r="W33" i="1" s="1"/>
  <c r="BB94" i="1"/>
  <c r="W31" i="1" s="1"/>
  <c r="BC94" i="1"/>
  <c r="AY94" i="1" s="1"/>
  <c r="BA95" i="1"/>
  <c r="AW95" i="1" s="1"/>
  <c r="AT95" i="1" s="1"/>
  <c r="W32" i="1" l="1"/>
  <c r="J34" i="9"/>
  <c r="AG105" i="1"/>
  <c r="AG104" i="1"/>
  <c r="AN104" i="1" s="1"/>
  <c r="AV94" i="1"/>
  <c r="AK29" i="1"/>
  <c r="AX94" i="1"/>
  <c r="BA94" i="1"/>
  <c r="W30" i="1" s="1"/>
  <c r="J43" i="9" l="1"/>
  <c r="AN105" i="1"/>
  <c r="AG95" i="1"/>
  <c r="AG94" i="1" s="1"/>
  <c r="AK26" i="1" s="1"/>
  <c r="AK35" i="1" s="1"/>
  <c r="AW94" i="1"/>
  <c r="AK30" i="1"/>
  <c r="AN95" i="1" l="1"/>
  <c r="AT94" i="1"/>
  <c r="AN94" i="1"/>
</calcChain>
</file>

<file path=xl/sharedStrings.xml><?xml version="1.0" encoding="utf-8"?>
<sst xmlns="http://schemas.openxmlformats.org/spreadsheetml/2006/main" count="54100" uniqueCount="6516">
  <si>
    <t>Export Komplet</t>
  </si>
  <si>
    <t/>
  </si>
  <si>
    <t>2.0</t>
  </si>
  <si>
    <t>False</t>
  </si>
  <si>
    <t>{0aec0604-18c8-475c-8dda-64e48e6d122c}</t>
  </si>
  <si>
    <t>&gt;&gt;  skryté stĺpce  &lt;&lt;</t>
  </si>
  <si>
    <t>0,01</t>
  </si>
  <si>
    <t>23</t>
  </si>
  <si>
    <t>REKAPITULÁCIA STAVBY</t>
  </si>
  <si>
    <t>v ---  nižšie sa nachádzajú doplnkové a pomocné údaje k zostavám  --- v</t>
  </si>
  <si>
    <t>Návod na vyplnenie</t>
  </si>
  <si>
    <t>0,001</t>
  </si>
  <si>
    <t>Kód:</t>
  </si>
  <si>
    <t>far2506</t>
  </si>
  <si>
    <t>Meniť je možné iba bunky so žltým podfarbením!_x000D_
_x000D_
1) na prvom liste Rekapitulácie stavby vyplňte v zostave_x000D_
_x000D_
    a) Rekapitulácia stavby_x000D_
       - údaje o Zhotoviteľovi_x000D_
         (prenesú sa do ostatných zostáv aj v iných listoch)_x000D_
_x000D_
    b) Rekapitulácia objektov stavby_x000D_
       - potrebné Ostatné náklady_x000D_
_x000D_
2) na vybraných listoch vyplňte v zostave_x000D_
_x000D_
    a) Krycí list_x000D_
       - údaje o Zhotoviteľovi, pokiaľ sa líšia od údajov o Zhotoviteľovi na Rekapitulácii stavby_x000D_
         (údaje se prenesú do ostatných zostav v danom liste)_x000D_
_x000D_
    b) Rekapitulácia rozpočtu_x000D_
       - potrebné Ostatné náklady_x000D_
_x000D_
    c) Celkové náklady za stavbu_x000D_
       - ceny na položkách_x000D_
       - množstvo, pokiaľ má žlté podfarbenie_x000D_
       - a v prípade potreby poznámku (tá je v skrytom stĺpci)</t>
  </si>
  <si>
    <t>Stavba:</t>
  </si>
  <si>
    <t>DD a DSS Terany - novostavba ubytovacieho bloku - CÚ 2025/II</t>
  </si>
  <si>
    <t>JKSO:</t>
  </si>
  <si>
    <t>ČS:</t>
  </si>
  <si>
    <t>Miesto:</t>
  </si>
  <si>
    <t>Terany</t>
  </si>
  <si>
    <t>Dátum:</t>
  </si>
  <si>
    <t>5. 12. 2025</t>
  </si>
  <si>
    <t>Objednávateľ:</t>
  </si>
  <si>
    <t>IČO:</t>
  </si>
  <si>
    <t>DD DSS Terany 1, Hontianske Tesáre</t>
  </si>
  <si>
    <t>IČ DPH:</t>
  </si>
  <si>
    <t>Zhotoviteľ:</t>
  </si>
  <si>
    <t>Vyplň údaj</t>
  </si>
  <si>
    <t>Projektant:</t>
  </si>
  <si>
    <t>Ing.Attila Farkaš</t>
  </si>
  <si>
    <t>True</t>
  </si>
  <si>
    <t>Spracovateľ:</t>
  </si>
  <si>
    <t>Arteco spol.s r.o.</t>
  </si>
  <si>
    <t>Poznámka:</t>
  </si>
  <si>
    <t xml:space="preserve">Neoddeliteľnou a nadradenou súčasťou rozpočtovej dokumentácie  je projektová dokumentácia v celom jej rozsahu (PD). Názvy položiek neobsahujú úplný technický popis, ani iné podrobnosti spôsobu zhotovenia, tie sú zrejmé z PD, alebo technologických postupov predpísaných výrobcami stavebných hmôt, polotovarov a stavebných technológií. Pre  správne nacenenie  zadania (výkazu výmer) je nutné naštudovanie PD , prípadne ohliadka stavby.  Všetky nejasnosti v PD a výkaze výmer musí uchádzač vyriešiť v období vysvetlovania súťažných podkladov. Všetky práce podľa vlastných technolog.postupov zahrnie uchádzač do cenovej ponuky ako pevnú cenu. Po uzatvorení súťaže bez vysvetlovania súťažných podkladov spracovateľ rozpočtu ani projektant neberú zodpovednosť za predloženú cenovú ponuku a nezahrnuté práce. 																																				_x000D_
</t>
  </si>
  <si>
    <t>Cena bez DPH</t>
  </si>
  <si>
    <t>Sadzba dane</t>
  </si>
  <si>
    <t>Základ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</si>
  <si>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</si>
  <si>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</si>
  <si>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</si>
  <si>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</si>
  <si>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</si>
  <si>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</si>
  <si>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</si>
  <si>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</si>
  <si>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</si>
  <si>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</si>
  <si>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</si>
  <si>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</si>
  <si>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</si>
  <si>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</si>
  <si>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</si>
  <si>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</si>
  <si>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OBJEKTOV STAVBY</t>
  </si>
  <si>
    <t>Informatívne údaje z listov zákaziek</t>
  </si>
  <si>
    <t>Kód</t>
  </si>
  <si>
    <t>Popis</t>
  </si>
  <si>
    <t>Cena bez DPH [EUR]</t>
  </si>
  <si>
    <t>Cena s DPH [EUR]</t>
  </si>
  <si>
    <t>Typ</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</si>
  <si>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</si>
  <si>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</si>
  <si>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</si>
  <si>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</si>
  <si>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</si>
  <si>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</si>
  <si>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</si>
  <si>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</si>
  <si>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</si>
  <si>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</si>
  <si>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</si>
  <si>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</si>
  <si>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</si>
  <si>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D</t>
  </si>
  <si>
    <t>0</t>
  </si>
  <si>
    <t>###NOIMPORT###</t>
  </si>
  <si>
    <t>IMPORT</t>
  </si>
  <si>
    <t>{00000000-0000-0000-0000-000000000000}</t>
  </si>
  <si>
    <t>SO 01</t>
  </si>
  <si>
    <t>Vlastný objekt</t>
  </si>
  <si>
    <t>STA</t>
  </si>
  <si>
    <t>1</t>
  </si>
  <si>
    <t>{4657f0f9-4d56-4adc-8881-f99879bcf0cf}</t>
  </si>
  <si>
    <t>/</t>
  </si>
  <si>
    <t>A</t>
  </si>
  <si>
    <t>Architektúra, stavebné konštrukcie a statika</t>
  </si>
  <si>
    <t>Časť</t>
  </si>
  <si>
    <t>2</t>
  </si>
  <si>
    <t>{9c41850c-a2ff-48a5-959c-6a9c6f203ec3}</t>
  </si>
  <si>
    <t>B</t>
  </si>
  <si>
    <t>Plynoinštalácia OPZ</t>
  </si>
  <si>
    <t>{f5d09ad2-c5c9-4178-aebd-ddd31a99407f}</t>
  </si>
  <si>
    <t>C</t>
  </si>
  <si>
    <t>Zdravotechnické inštalácie</t>
  </si>
  <si>
    <t>{f4ac2ec9-1dbc-409c-a959-b6e47fe8513a}</t>
  </si>
  <si>
    <t>Ústredné vykurovanie</t>
  </si>
  <si>
    <t>{28093cca-b98d-4b2b-b014-0126b88391d5}</t>
  </si>
  <si>
    <t>E</t>
  </si>
  <si>
    <t>Vzduchotechnika</t>
  </si>
  <si>
    <t>{2ebd4baa-52dd-4333-9a76-10f466e9a33d}</t>
  </si>
  <si>
    <t>F</t>
  </si>
  <si>
    <t xml:space="preserve">Elektroinštalácie – silnoprúd </t>
  </si>
  <si>
    <t>{1c580c73-a297-4470-9874-848bfcc854f3}</t>
  </si>
  <si>
    <t>ELI</t>
  </si>
  <si>
    <t>Elektroinštalácie</t>
  </si>
  <si>
    <t>3</t>
  </si>
  <si>
    <t>{bc0b9717-d45d-4696-b732-5f0d7702458f}</t>
  </si>
  <si>
    <t>BLK</t>
  </si>
  <si>
    <t xml:space="preserve">Bleskozvod    </t>
  </si>
  <si>
    <t>{275fca6d-5558-4daf-8581-603af64d62ef}</t>
  </si>
  <si>
    <t>G</t>
  </si>
  <si>
    <t>Elektroinštalácie – slaboprúd</t>
  </si>
  <si>
    <t>{e16e852a-037a-4a58-8a97-06e158ce30ba}</t>
  </si>
  <si>
    <t>SLB 1</t>
  </si>
  <si>
    <t>Slaboprúd-ŠK-internet, TV-STA, Medicall systém P-S</t>
  </si>
  <si>
    <t>{3a2650ee-c7fe-4084-bec4-f17f229fcdc9}</t>
  </si>
  <si>
    <t>SLB 2</t>
  </si>
  <si>
    <t xml:space="preserve"> EZS -Elektrický zabezpečovací systém</t>
  </si>
  <si>
    <t>{8320ca4e-c1bd-4447-acce-2c6c6876718e}</t>
  </si>
  <si>
    <t>SO 02</t>
  </si>
  <si>
    <t xml:space="preserve">Vnútroareálové rozvody NTL plynovodu a MaRZ </t>
  </si>
  <si>
    <t>{93eeb0d8-efca-46b6-a893-362219c3afd8}</t>
  </si>
  <si>
    <t>SO 02.1</t>
  </si>
  <si>
    <t>{95d27055-d3bf-4e3d-972f-82df0567a396}</t>
  </si>
  <si>
    <t>SO 02.2</t>
  </si>
  <si>
    <t>MaRZ - Uzemnenie, elektrostatické pospájanie a bleskozvod</t>
  </si>
  <si>
    <t>{1feee48c-4d7e-414b-a266-cb405289b09f}</t>
  </si>
  <si>
    <t>SO 03</t>
  </si>
  <si>
    <t>Rekonštrukcia vodovodnej prípojky a vnútroareál.rozody vody</t>
  </si>
  <si>
    <t>{59c24edb-12db-4c75-9349-4af0f599900e}</t>
  </si>
  <si>
    <t>SO 04</t>
  </si>
  <si>
    <t>Kanalizácia splašková, tuková a lapač tuku, tlak.kanalizačná prípojka</t>
  </si>
  <si>
    <t>{f90c2d68-aa76-4c7a-9c32-f944cc5b3c7c}</t>
  </si>
  <si>
    <t>SO 05</t>
  </si>
  <si>
    <t>Vnútroareálová kanalizácia dažďová s akumuláciou</t>
  </si>
  <si>
    <t>{2f731ec1-dbac-4f42-b88b-1378d035164e}</t>
  </si>
  <si>
    <t>SO 06</t>
  </si>
  <si>
    <t>Prekládka domových prípojok tlakovej kanalizácie</t>
  </si>
  <si>
    <t>{e5686ee1-2b20-40b9-9c48-5400ecb7a26f}</t>
  </si>
  <si>
    <t>SO 07</t>
  </si>
  <si>
    <t>Elektrická prípojka a vnútroareálové rozvody NN</t>
  </si>
  <si>
    <t>{524daaf4-fc33-4f64-9b16-eb54b87702b3}</t>
  </si>
  <si>
    <t>SO 08</t>
  </si>
  <si>
    <t>Sadové úpravy</t>
  </si>
  <si>
    <t>{c8863b9f-cb2c-425b-91f6-642dc61920a9}</t>
  </si>
  <si>
    <t>SO 09</t>
  </si>
  <si>
    <t xml:space="preserve">Spevnené plochy </t>
  </si>
  <si>
    <t>{84a66737-161f-44b0-bbdb-4eb3881c19aa}</t>
  </si>
  <si>
    <t>a</t>
  </si>
  <si>
    <t>2040,348</t>
  </si>
  <si>
    <t>a1</t>
  </si>
  <si>
    <t>238,542</t>
  </si>
  <si>
    <t>KRYCÍ LIST ROZPOČTU</t>
  </si>
  <si>
    <t>a2</t>
  </si>
  <si>
    <t>30,06</t>
  </si>
  <si>
    <t>a4</t>
  </si>
  <si>
    <t>101,673</t>
  </si>
  <si>
    <t>a6</t>
  </si>
  <si>
    <t>30,971</t>
  </si>
  <si>
    <t>a9</t>
  </si>
  <si>
    <t>766</t>
  </si>
  <si>
    <t>Objekt:</t>
  </si>
  <si>
    <t>ax</t>
  </si>
  <si>
    <t>258,892</t>
  </si>
  <si>
    <t>SO 01 - Vlastný objekt</t>
  </si>
  <si>
    <t>b</t>
  </si>
  <si>
    <t>146,903</t>
  </si>
  <si>
    <t>Časť:</t>
  </si>
  <si>
    <t>b1</t>
  </si>
  <si>
    <t>18,854</t>
  </si>
  <si>
    <t>A - Architektúra, stavebné konštrukcie a statika</t>
  </si>
  <si>
    <t>b2</t>
  </si>
  <si>
    <t>30</t>
  </si>
  <si>
    <t>b4</t>
  </si>
  <si>
    <t>15,608</t>
  </si>
  <si>
    <t>bx</t>
  </si>
  <si>
    <t>216,7</t>
  </si>
  <si>
    <t>c</t>
  </si>
  <si>
    <t>360,2</t>
  </si>
  <si>
    <t>c4</t>
  </si>
  <si>
    <t>292,05</t>
  </si>
  <si>
    <t>hivod</t>
  </si>
  <si>
    <t>1067,216</t>
  </si>
  <si>
    <t>hizvi</t>
  </si>
  <si>
    <t>58,365</t>
  </si>
  <si>
    <t>kr50</t>
  </si>
  <si>
    <t>42,8</t>
  </si>
  <si>
    <t>kr75</t>
  </si>
  <si>
    <t>0,875</t>
  </si>
  <si>
    <t>kzsost</t>
  </si>
  <si>
    <t>44,897</t>
  </si>
  <si>
    <t>nat</t>
  </si>
  <si>
    <t>46,87</t>
  </si>
  <si>
    <t>p1</t>
  </si>
  <si>
    <t>113,67</t>
  </si>
  <si>
    <t>p2</t>
  </si>
  <si>
    <t>163,97</t>
  </si>
  <si>
    <t>p3</t>
  </si>
  <si>
    <t>655,878</t>
  </si>
  <si>
    <t>p4</t>
  </si>
  <si>
    <t>23,15</t>
  </si>
  <si>
    <t>pal</t>
  </si>
  <si>
    <t>8,3</t>
  </si>
  <si>
    <t>pb</t>
  </si>
  <si>
    <t>163,556</t>
  </si>
  <si>
    <t>pob</t>
  </si>
  <si>
    <t>209,182</t>
  </si>
  <si>
    <t>pu1</t>
  </si>
  <si>
    <t>16,205</t>
  </si>
  <si>
    <t>rez1</t>
  </si>
  <si>
    <t>58,866</t>
  </si>
  <si>
    <t>rez2</t>
  </si>
  <si>
    <t>3,415</t>
  </si>
  <si>
    <t>rez3</t>
  </si>
  <si>
    <t>15,013</t>
  </si>
  <si>
    <t>rez4</t>
  </si>
  <si>
    <t>1,945</t>
  </si>
  <si>
    <t>ri</t>
  </si>
  <si>
    <t>173,2</t>
  </si>
  <si>
    <t>rix</t>
  </si>
  <si>
    <t>33,05</t>
  </si>
  <si>
    <t>so1</t>
  </si>
  <si>
    <t>35,746</t>
  </si>
  <si>
    <t>so2</t>
  </si>
  <si>
    <t>35,135</t>
  </si>
  <si>
    <t>so2a</t>
  </si>
  <si>
    <t>215,233</t>
  </si>
  <si>
    <t>sokker</t>
  </si>
  <si>
    <t>95,525</t>
  </si>
  <si>
    <t>sokpvc</t>
  </si>
  <si>
    <t>533,695</t>
  </si>
  <si>
    <t>sp1</t>
  </si>
  <si>
    <t>220,75</t>
  </si>
  <si>
    <t>sp2</t>
  </si>
  <si>
    <t>339,6</t>
  </si>
  <si>
    <t>sp3</t>
  </si>
  <si>
    <t>6,3</t>
  </si>
  <si>
    <t>te1</t>
  </si>
  <si>
    <t>318,112</t>
  </si>
  <si>
    <t>te2</t>
  </si>
  <si>
    <t>21,55</t>
  </si>
  <si>
    <t>z1</t>
  </si>
  <si>
    <t>579,044</t>
  </si>
  <si>
    <t>z12m</t>
  </si>
  <si>
    <t>8,675</t>
  </si>
  <si>
    <t>z2</t>
  </si>
  <si>
    <t>29,404</t>
  </si>
  <si>
    <t>zás</t>
  </si>
  <si>
    <t>356,768</t>
  </si>
  <si>
    <t>zás1</t>
  </si>
  <si>
    <t>797,571</t>
  </si>
  <si>
    <t>zpo</t>
  </si>
  <si>
    <t>92,031</t>
  </si>
  <si>
    <t>zs1</t>
  </si>
  <si>
    <t>1154,658</t>
  </si>
  <si>
    <t>REKAPITULÁCIA ROZPOČTU</t>
  </si>
  <si>
    <t>Kód dielu - Popis</t>
  </si>
  <si>
    <t>Cena celkom [EUR]</t>
  </si>
  <si>
    <t>Náklady z rozpočtu</t>
  </si>
  <si>
    <t>-1</t>
  </si>
  <si>
    <t>HSV - Práce a dodávky HSV</t>
  </si>
  <si>
    <t xml:space="preserve">    1 - Zemné práce</t>
  </si>
  <si>
    <t xml:space="preserve">    2 - Zakladanie</t>
  </si>
  <si>
    <t xml:space="preserve">    3 - Zvislé a kompletné konštrukcie</t>
  </si>
  <si>
    <t xml:space="preserve">    4 - Vodorovné konštrukcie</t>
  </si>
  <si>
    <t xml:space="preserve">    5 - Komunikácie</t>
  </si>
  <si>
    <t xml:space="preserve">    6 - Úpravy povrchov, podlahy, osadenie</t>
  </si>
  <si>
    <t xml:space="preserve">    9 - Ostatné konštrukcie a práce-búranie</t>
  </si>
  <si>
    <t xml:space="preserve">    99 - Presun hmôt HSV</t>
  </si>
  <si>
    <t>PSV - Práce a dodávky PSV</t>
  </si>
  <si>
    <t xml:space="preserve">    711 - Izolácie proti vode a vlhkosti</t>
  </si>
  <si>
    <t xml:space="preserve">    713 - Izolácie tepelné</t>
  </si>
  <si>
    <t xml:space="preserve">    722 - Zdravotechnika - vnútorný vodovod</t>
  </si>
  <si>
    <t xml:space="preserve">    725 - Zdravotechnika - zariaďovacie predmety</t>
  </si>
  <si>
    <t xml:space="preserve">    762 - Konštrukcie tesárske</t>
  </si>
  <si>
    <t xml:space="preserve">    763 - Konštrukcie - drevostavby</t>
  </si>
  <si>
    <t xml:space="preserve">    764 - Konštrukcie klampiarske</t>
  </si>
  <si>
    <t xml:space="preserve">    765 - Konštrukcie - krytiny tvrdé</t>
  </si>
  <si>
    <t xml:space="preserve">    766 - Konštrukcie stolárske</t>
  </si>
  <si>
    <t xml:space="preserve">    767 - Konštrukcie doplnkové kovové</t>
  </si>
  <si>
    <t xml:space="preserve">    771 - Podlahy z dlaždíc</t>
  </si>
  <si>
    <t xml:space="preserve">    775 - Podlahy vlysové a parketové</t>
  </si>
  <si>
    <t xml:space="preserve">    776 - Podlahy povlakové</t>
  </si>
  <si>
    <t xml:space="preserve">    781 - Obklady</t>
  </si>
  <si>
    <t xml:space="preserve">    783 - Nátery</t>
  </si>
  <si>
    <t xml:space="preserve">    784 - Maľby</t>
  </si>
  <si>
    <t xml:space="preserve">    786 - Čalúnnické práce</t>
  </si>
  <si>
    <t xml:space="preserve">    791 - Zariadenia veľkokuchýň</t>
  </si>
  <si>
    <t>HZS - Hodinové zúčtovacie sadzby</t>
  </si>
  <si>
    <t>VRN - Vedľajšie rozpočtové náklady</t>
  </si>
  <si>
    <t xml:space="preserve">    VRN06 - Zariadenie staveniska</t>
  </si>
  <si>
    <t>ROZPOČET</t>
  </si>
  <si>
    <t>PČ</t>
  </si>
  <si>
    <t>MJ</t>
  </si>
  <si>
    <t>Množstvo</t>
  </si>
  <si>
    <t>J.cena [EUR]</t>
  </si>
  <si>
    <t>Cenová sústava</t>
  </si>
  <si>
    <t>J. Nh [h]</t>
  </si>
  <si>
    <t>Nh celkom [h]</t>
  </si>
  <si>
    <t>J. hmotnosť [t]</t>
  </si>
  <si>
    <t>Hmotnosť celkom [t]</t>
  </si>
  <si>
    <t>J. suť [t]</t>
  </si>
  <si>
    <t>Suť Celkom [t]</t>
  </si>
  <si>
    <t>HSV</t>
  </si>
  <si>
    <t>Práce a dodávky HSV</t>
  </si>
  <si>
    <t>ROZPOCET</t>
  </si>
  <si>
    <t>Zemné práce</t>
  </si>
  <si>
    <t>K</t>
  </si>
  <si>
    <t>132201102.S</t>
  </si>
  <si>
    <t>Výkop ryhy do šírky 600 mm v horn.3 nad 100 m3</t>
  </si>
  <si>
    <t>m3</t>
  </si>
  <si>
    <t>4</t>
  </si>
  <si>
    <t>313489465</t>
  </si>
  <si>
    <t>VV</t>
  </si>
  <si>
    <t>"fig.1</t>
  </si>
  <si>
    <t>13,75*0,6*(0,9+0,525)*0,5</t>
  </si>
  <si>
    <t>"fig.2</t>
  </si>
  <si>
    <t>0,36*0,5*0,75</t>
  </si>
  <si>
    <t>"fig.3</t>
  </si>
  <si>
    <t>5,35*0,6*(0,9+0,75)*0,5</t>
  </si>
  <si>
    <t>"fig.4</t>
  </si>
  <si>
    <t>7,8*0,6*0,85</t>
  </si>
  <si>
    <t>"fig.5</t>
  </si>
  <si>
    <t>2,15*0,6*1,1</t>
  </si>
  <si>
    <t>"fig.6</t>
  </si>
  <si>
    <t>5,35*0,6*0,9*2</t>
  </si>
  <si>
    <t>"fig.7</t>
  </si>
  <si>
    <t>5,35*0,6*1,15</t>
  </si>
  <si>
    <t>"fig.8</t>
  </si>
  <si>
    <t>8,6*0,6*1,15</t>
  </si>
  <si>
    <t>"fig.9</t>
  </si>
  <si>
    <t>5,7*0,6*1,15</t>
  </si>
  <si>
    <t>"fig.10</t>
  </si>
  <si>
    <t>28,1*0,6*(0,9+1,15)*0,5</t>
  </si>
  <si>
    <t>"fig.11</t>
  </si>
  <si>
    <t>13,85*0,6*(0,9+0,75)*0,5</t>
  </si>
  <si>
    <t>"fig.12</t>
  </si>
  <si>
    <t>11,65*0,6*(1,15+0,9)*0,5</t>
  </si>
  <si>
    <t>"fig.13</t>
  </si>
  <si>
    <t>7,75*0,6*(1,15+0,9)*0,5</t>
  </si>
  <si>
    <t>"fig.14</t>
  </si>
  <si>
    <t>1,325*0,6*1,15</t>
  </si>
  <si>
    <t>"fig.15</t>
  </si>
  <si>
    <t>10,275*0,6*(1,0+1,15)*0,5</t>
  </si>
  <si>
    <t>"fig.16</t>
  </si>
  <si>
    <t>1,6*0,6*0,9*2</t>
  </si>
  <si>
    <t>"fig.17</t>
  </si>
  <si>
    <t>5,35*0,6*(0,525+0,85)*0,5</t>
  </si>
  <si>
    <t>"fig.21</t>
  </si>
  <si>
    <t>1,65*0,3*0,8</t>
  </si>
  <si>
    <t>"fig.22</t>
  </si>
  <si>
    <t>0,95*0,3*0,8</t>
  </si>
  <si>
    <t>"fig.23</t>
  </si>
  <si>
    <t>1,3*0,3*0,8</t>
  </si>
  <si>
    <t>"fig.24</t>
  </si>
  <si>
    <t>9,6*0,6*(0,775+0,6)*0,5</t>
  </si>
  <si>
    <t>"fig.25</t>
  </si>
  <si>
    <t>9,6*0,6*(1,1+0,825)*0,5*2</t>
  </si>
  <si>
    <t>"fig.26a</t>
  </si>
  <si>
    <t>9,85*0,6*(1,1+0,9)*0,5</t>
  </si>
  <si>
    <t>"fig.26b</t>
  </si>
  <si>
    <t>0,5*0,6*1,05</t>
  </si>
  <si>
    <t>"fig.27</t>
  </si>
  <si>
    <t>5,35*0,6*(1,1+0,775)/2</t>
  </si>
  <si>
    <t>"fig.28</t>
  </si>
  <si>
    <t>1,8*0,6*1,1</t>
  </si>
  <si>
    <t>"fig.29</t>
  </si>
  <si>
    <t>5,35*0,6*1,1</t>
  </si>
  <si>
    <t>"fig.30</t>
  </si>
  <si>
    <t>9,6*0,6*(0,85+0,75)*0,5</t>
  </si>
  <si>
    <t>"fig.31</t>
  </si>
  <si>
    <t>9,6*0,6*(1,075+0,85)*0,5*2</t>
  </si>
  <si>
    <t>"fig.32</t>
  </si>
  <si>
    <t>9,6*0,6*(1,15+0,85)/2</t>
  </si>
  <si>
    <t>"fig.33</t>
  </si>
  <si>
    <t>5,35*0,6*(1,075+0,85)/2</t>
  </si>
  <si>
    <t>"fig.34</t>
  </si>
  <si>
    <t>5,35*0,6*(1,075+1,15)/2</t>
  </si>
  <si>
    <t>"fig.35</t>
  </si>
  <si>
    <t>12,65*0,6*(1,0+0,925)/2</t>
  </si>
  <si>
    <t>"fig.36</t>
  </si>
  <si>
    <t>12,65*0,6*(1,1+0,95)/2*2</t>
  </si>
  <si>
    <t>"fig.37</t>
  </si>
  <si>
    <t>4,3*0,6*(1,2+1,05)/2</t>
  </si>
  <si>
    <t>"fig.38</t>
  </si>
  <si>
    <t>5,35*0,6*1,05</t>
  </si>
  <si>
    <t>"fig.39</t>
  </si>
  <si>
    <t>5,35*0,6*(1,25+1,05)/2</t>
  </si>
  <si>
    <t>"fig.40</t>
  </si>
  <si>
    <t>8,6*0,6*1,1</t>
  </si>
  <si>
    <t>"fig.41</t>
  </si>
  <si>
    <t>5,1*0,6*(1,25+1,1)*0,5</t>
  </si>
  <si>
    <t>"fig.42</t>
  </si>
  <si>
    <t>"fig.43</t>
  </si>
  <si>
    <t>18,55*0,6*1,05*2</t>
  </si>
  <si>
    <t>"fig.44</t>
  </si>
  <si>
    <t>10,1*0,6*1,25</t>
  </si>
  <si>
    <t>"fig.45</t>
  </si>
  <si>
    <t>1,925*0,6*1,1</t>
  </si>
  <si>
    <t>"fig.46</t>
  </si>
  <si>
    <t>5,35*0,6*0,95</t>
  </si>
  <si>
    <t>"fig.47</t>
  </si>
  <si>
    <t>28,1*0,6*(1,1+0,925)/2</t>
  </si>
  <si>
    <t>"fig.49</t>
  </si>
  <si>
    <t>1,05*0,3*0,5</t>
  </si>
  <si>
    <t>"fig.50</t>
  </si>
  <si>
    <t>4,675*0,3*0,5</t>
  </si>
  <si>
    <t>"fig.51</t>
  </si>
  <si>
    <t>2,1*0,3*0,5</t>
  </si>
  <si>
    <t>"fig.52</t>
  </si>
  <si>
    <t>0,85*0,3*0,5</t>
  </si>
  <si>
    <t>"fig.53</t>
  </si>
  <si>
    <t>0,6*0,3*0,6*4</t>
  </si>
  <si>
    <t>Súčet</t>
  </si>
  <si>
    <t>132201109.S</t>
  </si>
  <si>
    <t>Príplatok k cene za lepivosť pri hĺbení rýh šírky do 600 mm zapažených i nezapažených s urovnaním dna v hornine 3</t>
  </si>
  <si>
    <t>-1404541317</t>
  </si>
  <si>
    <t>133201201.S</t>
  </si>
  <si>
    <t>Výkop šachty nezapaženej, hornina 3 do 100 m3</t>
  </si>
  <si>
    <t>-278496022</t>
  </si>
  <si>
    <t>"fig.18</t>
  </si>
  <si>
    <t>1,4*1,4*0,9*5</t>
  </si>
  <si>
    <t>"fig.19</t>
  </si>
  <si>
    <t>1,4*1,4*1,4*2</t>
  </si>
  <si>
    <t>"fig.20</t>
  </si>
  <si>
    <t>0,6*0,6*0,65</t>
  </si>
  <si>
    <t>"fig.48</t>
  </si>
  <si>
    <t>1,4*1,4*1,1*2</t>
  </si>
  <si>
    <t>133201209.S</t>
  </si>
  <si>
    <t>Príplatok k cenám za lepivosť horniny tr.3</t>
  </si>
  <si>
    <t>124914409</t>
  </si>
  <si>
    <t>5</t>
  </si>
  <si>
    <t>162201102.S</t>
  </si>
  <si>
    <t>Vodorovné premiestnenie výkopku z horniny 1-4 nad 20-50m</t>
  </si>
  <si>
    <t>-194218000</t>
  </si>
  <si>
    <t>"medziskládka pre zásyp +späť na zásyp</t>
  </si>
  <si>
    <t>(a1+b1)*2</t>
  </si>
  <si>
    <t>6</t>
  </si>
  <si>
    <t>162501102.S</t>
  </si>
  <si>
    <t>Dovoz chýbajúcej zeminy pre zásyp základov</t>
  </si>
  <si>
    <t>1115843122</t>
  </si>
  <si>
    <t>zás1*1,2-a1-b1</t>
  </si>
  <si>
    <t>7</t>
  </si>
  <si>
    <t>167101101.S</t>
  </si>
  <si>
    <t>Nakladanie neuľahnutého výkopku z hornín tr.1-4 do 100 m3</t>
  </si>
  <si>
    <t>-1271624010</t>
  </si>
  <si>
    <t>(a1+b1)</t>
  </si>
  <si>
    <t>8</t>
  </si>
  <si>
    <t>174101002.S</t>
  </si>
  <si>
    <t>Zásyp sypaninou so zhutnením jám, šachiet, rýh, zárezov alebo okolo objektov nad 100 do 1000 m3</t>
  </si>
  <si>
    <t>823058474</t>
  </si>
  <si>
    <t>"štrkopieskový násyp</t>
  </si>
  <si>
    <t>2,65*5,55*0,4</t>
  </si>
  <si>
    <t>9,2*5,55*0,4</t>
  </si>
  <si>
    <t>10,1*5,55*0,4</t>
  </si>
  <si>
    <t>9,8*5,55*0,4</t>
  </si>
  <si>
    <t>4,7*5,55*0,4</t>
  </si>
  <si>
    <t>2,9*5,55*0,4</t>
  </si>
  <si>
    <t>5,55*2,85*0,4</t>
  </si>
  <si>
    <t>5,55*13,5*0,4</t>
  </si>
  <si>
    <t>5,55*9,95*0,4</t>
  </si>
  <si>
    <t>13,4*8,6*0,4</t>
  </si>
  <si>
    <t>-0,9*0,6*0,4*3-2,15*0,4*0,4</t>
  </si>
  <si>
    <t>2,0*7,95*0,4</t>
  </si>
  <si>
    <t>5,55*5,25*0,4</t>
  </si>
  <si>
    <t>5,55*3,25*0,4</t>
  </si>
  <si>
    <t>31,45*2,0*0,4</t>
  </si>
  <si>
    <t>13,5*5,55*0,4</t>
  </si>
  <si>
    <t>5,55*9,2*0,4</t>
  </si>
  <si>
    <t>5,55*9,15*0,4</t>
  </si>
  <si>
    <t>2,0*18,75*0,4</t>
  </si>
  <si>
    <t>"pod rampy</t>
  </si>
  <si>
    <t>5,0*1,4*0,4</t>
  </si>
  <si>
    <t>2,3*3,2*0,4</t>
  </si>
  <si>
    <t>1,5*1,4*0,4</t>
  </si>
  <si>
    <t>2,2*3,2*0,4</t>
  </si>
  <si>
    <t>Medzisúčet</t>
  </si>
  <si>
    <t>"zemný násyp - priem.hr.násypu 0,65</t>
  </si>
  <si>
    <t>2,65*5,55*0,65</t>
  </si>
  <si>
    <t>9,2*5,55*0,65</t>
  </si>
  <si>
    <t>10,1*5,55*0,65</t>
  </si>
  <si>
    <t>9,8*5,55*0,65</t>
  </si>
  <si>
    <t>4,7*5,55*0,65</t>
  </si>
  <si>
    <t>2,9*5,55*0,65</t>
  </si>
  <si>
    <t>5,55*2,85*0,65</t>
  </si>
  <si>
    <t>5,55*13,5*0,65</t>
  </si>
  <si>
    <t>5,55*9,95*0,65</t>
  </si>
  <si>
    <t>13,4*8,6*0,65</t>
  </si>
  <si>
    <t>-0,9*0,6*0,65*3-2,15*0,4*0,65</t>
  </si>
  <si>
    <t>2,0*7,95*0,65</t>
  </si>
  <si>
    <t>5,55*5,25*0,65</t>
  </si>
  <si>
    <t>5,55*3,25*0,65</t>
  </si>
  <si>
    <t>31,45*2,0*0,65</t>
  </si>
  <si>
    <t>13,5*5,55*0,65</t>
  </si>
  <si>
    <t>5,55*9,2*0,65</t>
  </si>
  <si>
    <t>5,55*9,15*0,65</t>
  </si>
  <si>
    <t>2,0*18,75*0,65</t>
  </si>
  <si>
    <t>5,0*1,4*0,65*0,5</t>
  </si>
  <si>
    <t>2,3*3,2*0,65</t>
  </si>
  <si>
    <t>1,5*1,4*0,65*0,5</t>
  </si>
  <si>
    <t>2,2*3,2*0,65</t>
  </si>
  <si>
    <t>"pod zámk.dlažbu</t>
  </si>
  <si>
    <t>(Te1+Te2)*0,65</t>
  </si>
  <si>
    <t>"koef.zhutnenia pre zeminu 1,2" zás1*0,2</t>
  </si>
  <si>
    <t>9</t>
  </si>
  <si>
    <t>M</t>
  </si>
  <si>
    <t>583310001800.S</t>
  </si>
  <si>
    <t>Kamenivo ťažené hrubé frakcia 16-63 mm</t>
  </si>
  <si>
    <t>t</t>
  </si>
  <si>
    <t>669567525</t>
  </si>
  <si>
    <t>zás*1,89*1,1</t>
  </si>
  <si>
    <t>741,721*1,89 'Prepočítané koeficientom množstva</t>
  </si>
  <si>
    <t>10</t>
  </si>
  <si>
    <t>184921111.S</t>
  </si>
  <si>
    <t>Položenie mulčovacej textílie v rovine alebo na svahu do 1:5</t>
  </si>
  <si>
    <t>m2</t>
  </si>
  <si>
    <t>-1484601905</t>
  </si>
  <si>
    <t>te1+te2</t>
  </si>
  <si>
    <t>11</t>
  </si>
  <si>
    <t>693710000201</t>
  </si>
  <si>
    <t>Mulčovacia textília plošná hmotnosť50 g/m2</t>
  </si>
  <si>
    <t>373206792</t>
  </si>
  <si>
    <t>339,662*1,15 'Prepočítané koeficientom množstva</t>
  </si>
  <si>
    <t>Zakladanie</t>
  </si>
  <si>
    <t>12</t>
  </si>
  <si>
    <t>271533001.S</t>
  </si>
  <si>
    <t>Násyp pod základové konštrukcie so zhutnením z  kameniva hrubého drveného fr.32-63 mm</t>
  </si>
  <si>
    <t>1702050665</t>
  </si>
  <si>
    <t xml:space="preserve">"pod pásy " </t>
  </si>
  <si>
    <t>13,75*0,6*0,15</t>
  </si>
  <si>
    <t>0,36*0,5*0,15</t>
  </si>
  <si>
    <t>5,35*0,6*0,15</t>
  </si>
  <si>
    <t>7,8*0,6*0,15</t>
  </si>
  <si>
    <t>2,15*0,6*0,15</t>
  </si>
  <si>
    <t>5,35*0,6*0,15*2</t>
  </si>
  <si>
    <t>8,6*0,6*0,15</t>
  </si>
  <si>
    <t>5,7*0,6*0,15</t>
  </si>
  <si>
    <t>28,1*0,6*0,15</t>
  </si>
  <si>
    <t>13,85*0,6*0,15</t>
  </si>
  <si>
    <t>11,65*0,6*0,15</t>
  </si>
  <si>
    <t>7,75*0,6*0,15</t>
  </si>
  <si>
    <t>1,325*0,6*0,15</t>
  </si>
  <si>
    <t>10,275*0,6*0,15</t>
  </si>
  <si>
    <t>1,6*0,6*0,15*2</t>
  </si>
  <si>
    <t>5,35*0,6*2*0,15</t>
  </si>
  <si>
    <t>1,65*0,3*0,15</t>
  </si>
  <si>
    <t>0,95*0,3*0,15</t>
  </si>
  <si>
    <t>1,3*0,3*0,15</t>
  </si>
  <si>
    <t>9,6*0,6*0,15</t>
  </si>
  <si>
    <t>9,6*0,6*0,15*2</t>
  </si>
  <si>
    <t>9,85*0,6*0,15</t>
  </si>
  <si>
    <t>0,5*0,6*0,15</t>
  </si>
  <si>
    <t>1,8*0,6*0,15</t>
  </si>
  <si>
    <t>12,65*0,6*0,15</t>
  </si>
  <si>
    <t>12,65*0,6*0,15*2</t>
  </si>
  <si>
    <t>4,3*0,6*0,15</t>
  </si>
  <si>
    <t>5,1*0,6*0,15</t>
  </si>
  <si>
    <t>18,55*0,6*0,15*2</t>
  </si>
  <si>
    <t>10,1*0,6*0,15</t>
  </si>
  <si>
    <t>1,925*0,6*0,15</t>
  </si>
  <si>
    <t>1,05*0,3*0,15</t>
  </si>
  <si>
    <t>4,675*0,3*0,15</t>
  </si>
  <si>
    <t>2,1*0,3*0,15</t>
  </si>
  <si>
    <t>0,85*0,3*0,15</t>
  </si>
  <si>
    <t>0,6*0,3*0,15*4</t>
  </si>
  <si>
    <t>"pod pätky</t>
  </si>
  <si>
    <t>"zp1" 1,4*1,4*0,15*5</t>
  </si>
  <si>
    <t>"zp2" 1,4*1,4*0,15*2</t>
  </si>
  <si>
    <t>"zp3" 1,4*1,4*0,15*2</t>
  </si>
  <si>
    <t>"zp4" 0,6*0,6*0,15</t>
  </si>
  <si>
    <t>13</t>
  </si>
  <si>
    <t>273321312.S</t>
  </si>
  <si>
    <t>Betón základových dosiek, železový (bez výstuže), tr. C 20/25</t>
  </si>
  <si>
    <t>880989284</t>
  </si>
  <si>
    <t>"ztč</t>
  </si>
  <si>
    <t>1,6*0,6*0,25*2</t>
  </si>
  <si>
    <t>14</t>
  </si>
  <si>
    <t>273351215.S</t>
  </si>
  <si>
    <t>Debnenie stien základových dosiek, zhotovenie-dielce</t>
  </si>
  <si>
    <t>-1770619353</t>
  </si>
  <si>
    <t>2*(1,6+0,6)*0,25*2</t>
  </si>
  <si>
    <t>15</t>
  </si>
  <si>
    <t>273351216.S</t>
  </si>
  <si>
    <t>Debnenie stien základových dosiek, odstránenie-dielce</t>
  </si>
  <si>
    <t>398230610</t>
  </si>
  <si>
    <t>16</t>
  </si>
  <si>
    <t>273362422.S</t>
  </si>
  <si>
    <t>Výstuž základových dosiek zo zvár. sietí KARI, priemer drôtu 6/6 mm, veľkosť oka 150x150 mm</t>
  </si>
  <si>
    <t>643303373</t>
  </si>
  <si>
    <t>1,6*0,6*1,2*2</t>
  </si>
  <si>
    <t>17</t>
  </si>
  <si>
    <t>274271051.S</t>
  </si>
  <si>
    <t>Murivo základových pásov (m3) z betónových debniacich tvárnic s betónovou výplňou C 16/20 hrúbky 400 mm</t>
  </si>
  <si>
    <t>-1292741604</t>
  </si>
  <si>
    <t>"v.č.3b" 183,0</t>
  </si>
  <si>
    <t>18</t>
  </si>
  <si>
    <t>274271051.R</t>
  </si>
  <si>
    <t>Príplatok za triedu výplňového betónu základových pásov  z deb.tvárnic triedy C 20/25</t>
  </si>
  <si>
    <t>315155768</t>
  </si>
  <si>
    <t>19</t>
  </si>
  <si>
    <t>274313611.S</t>
  </si>
  <si>
    <t>Betón základových pásov, prostý tr. C 16/20</t>
  </si>
  <si>
    <t>750193718</t>
  </si>
  <si>
    <t>13,75*0,6*0,9</t>
  </si>
  <si>
    <t>0,36*0,5*0,6</t>
  </si>
  <si>
    <t>5,35*0,6*0,6</t>
  </si>
  <si>
    <t>7,8*0,6*0,6</t>
  </si>
  <si>
    <t>2,15*0,6*0,6</t>
  </si>
  <si>
    <t>5,35*0,6*0,6*2</t>
  </si>
  <si>
    <t>8,6*0,6*0,6</t>
  </si>
  <si>
    <t>5,7*0,6*0,6</t>
  </si>
  <si>
    <t>28,1*0,6*0,6</t>
  </si>
  <si>
    <t>13,85*0,6*0,6</t>
  </si>
  <si>
    <t>11,65*0,6*0,6</t>
  </si>
  <si>
    <t>7,75*0,6*0,6</t>
  </si>
  <si>
    <t>1,325*0,6*0,6</t>
  </si>
  <si>
    <t>10,275*0,6*0,6</t>
  </si>
  <si>
    <t>1,6*0,6*0,6*2</t>
  </si>
  <si>
    <t>1,65*0,3*0,6</t>
  </si>
  <si>
    <t>0,95*0,3*0,6</t>
  </si>
  <si>
    <t>1,3*0,3*0,6</t>
  </si>
  <si>
    <t>9,6*0,6*0,6</t>
  </si>
  <si>
    <t>9,6*0,6*0,6*2</t>
  </si>
  <si>
    <t>9,85*0,6*0,6</t>
  </si>
  <si>
    <t>0,5*0,6*0,6</t>
  </si>
  <si>
    <t>1,8*0,6*0,6</t>
  </si>
  <si>
    <t>12,65*0,6*0,6</t>
  </si>
  <si>
    <t>12,65*0,6*0,6*2</t>
  </si>
  <si>
    <t>4,3*0,6*0,6</t>
  </si>
  <si>
    <t>5,1*0,6*0,6</t>
  </si>
  <si>
    <t>18,55*0,6*0,6*2</t>
  </si>
  <si>
    <t>10,1*0,6*0,6</t>
  </si>
  <si>
    <t>1,925*0,6*0,6</t>
  </si>
  <si>
    <t>0,6*0,3*1,0*4</t>
  </si>
  <si>
    <t>zp1</t>
  </si>
  <si>
    <t>20</t>
  </si>
  <si>
    <t>274351215.S</t>
  </si>
  <si>
    <t>Debnenie stien základových pásov, zhotovenie-dielce</t>
  </si>
  <si>
    <t>-2010325578</t>
  </si>
  <si>
    <t>"debnenie hornej časti základových pásov nad úrovňou terénu</t>
  </si>
  <si>
    <t>"orientačné množstvo- faktúrovať podľa skutočnosti</t>
  </si>
  <si>
    <t>30,0</t>
  </si>
  <si>
    <t>21</t>
  </si>
  <si>
    <t>274351216.S</t>
  </si>
  <si>
    <t>Debnenie stien základových pásov, odstránenie-dielce</t>
  </si>
  <si>
    <t>1411058192</t>
  </si>
  <si>
    <t>22</t>
  </si>
  <si>
    <t>274361825.S</t>
  </si>
  <si>
    <t>Výstuž pre murivo základových pásov z betónových debniacich tvárnic s betónovou výplňou z ocele B500 (10505)</t>
  </si>
  <si>
    <t>1191781025</t>
  </si>
  <si>
    <t>"vč.03b</t>
  </si>
  <si>
    <t>3,471+0,9244+0,299+0,070+0,05118</t>
  </si>
  <si>
    <t>275313612.S</t>
  </si>
  <si>
    <t>Betón základových pätiek, prostý tr. C 20/25</t>
  </si>
  <si>
    <t>1012382009</t>
  </si>
  <si>
    <t>"zp4" 0,6*0,6*(1,75-0,25)</t>
  </si>
  <si>
    <t>"zp..." 0,5*0,6*(1,40-0,25)</t>
  </si>
  <si>
    <t>24</t>
  </si>
  <si>
    <t>275321311.S</t>
  </si>
  <si>
    <t>Betón základových pätiek, železový (bez výstuže), tr. C 16/20</t>
  </si>
  <si>
    <t>-1692424426</t>
  </si>
  <si>
    <t>"zp1" 1,4*1,4*0,6*5</t>
  </si>
  <si>
    <t>"zp2" 1,4*1,4*0,6*2</t>
  </si>
  <si>
    <t>"zp3" 1,4*1,4*0,6*2</t>
  </si>
  <si>
    <t>25</t>
  </si>
  <si>
    <t>275321312.S</t>
  </si>
  <si>
    <t>Betón základových pätiek, železový (bez výstuže), tr. C 20/25</t>
  </si>
  <si>
    <t>-758092017</t>
  </si>
  <si>
    <t>"zp1" 0,9*0,9*0,75*5</t>
  </si>
  <si>
    <t>"zp2" 0,9*0,9*0,9*2</t>
  </si>
  <si>
    <t>"zp3" 0,9*0,9*1,4*2</t>
  </si>
  <si>
    <t>26</t>
  </si>
  <si>
    <t>275351215.S</t>
  </si>
  <si>
    <t>Debnenie stien základových pätiek, zhotovenie-dielce</t>
  </si>
  <si>
    <t>1343535772</t>
  </si>
  <si>
    <t>"horný stupeň</t>
  </si>
  <si>
    <t>"zp1" 2*(0,9+0,9)*0,75*5</t>
  </si>
  <si>
    <t>"zp2" 2*(0,9+0,9)*0,9*2</t>
  </si>
  <si>
    <t>"zp3" 2*(0,9+0,9)*1,4*2</t>
  </si>
  <si>
    <t>27</t>
  </si>
  <si>
    <t>275351216.S</t>
  </si>
  <si>
    <t>Debnenie stien základovýcb pätiek, odstránenie-dielce</t>
  </si>
  <si>
    <t>503882894</t>
  </si>
  <si>
    <t>28</t>
  </si>
  <si>
    <t>275361821.S</t>
  </si>
  <si>
    <t>Výstuž základových pätiek z ocele B500 (10505)</t>
  </si>
  <si>
    <t>1413229433</t>
  </si>
  <si>
    <t>"zp1-zp3" 0,04356+0,09612</t>
  </si>
  <si>
    <t>29</t>
  </si>
  <si>
    <t>279100001.R</t>
  </si>
  <si>
    <t>Stavebné úpravy v základových konštrukciách pre rozvody inštalácií  - prestupy, kapsy a drážky, vrátane izolácie a utesnenia po osadení rozvodov</t>
  </si>
  <si>
    <t>ks</t>
  </si>
  <si>
    <t>-1055427352</t>
  </si>
  <si>
    <t>"upresniť podľa PD ZT"  36</t>
  </si>
  <si>
    <t>Zvislé a kompletné konštrukcie</t>
  </si>
  <si>
    <t>311272011.S</t>
  </si>
  <si>
    <t>Murivo nosné (m3) z betónových debniacich tvárnic s betónovou výplňou C 16/20 hrúbky 150 mm</t>
  </si>
  <si>
    <t>-353685373</t>
  </si>
  <si>
    <t>"boky rámp</t>
  </si>
  <si>
    <t>6,075*0,15*(0,25+0,75)*0,5</t>
  </si>
  <si>
    <t>1,135*0,15*(0,25+0,75)*0,5</t>
  </si>
  <si>
    <t>1,8*0,15*(0,25+0,5)*0,5</t>
  </si>
  <si>
    <t>31</t>
  </si>
  <si>
    <t>311275131.S</t>
  </si>
  <si>
    <t>Murivo nosné (m3) z pórobetónových tvárnic PD pevnosti P2 až P4, nad 400 do 600 kg/m3 hrúbky 300 mm (napr.Ytong Statik)</t>
  </si>
  <si>
    <t>-1819489843</t>
  </si>
  <si>
    <t>"117</t>
  </si>
  <si>
    <t>(40,0+31,9-2,1)*0,3*(2,9+0,1)</t>
  </si>
  <si>
    <t>8,1*0,3*(3,4-2,9) "pod v4a</t>
  </si>
  <si>
    <t>-1,0*0,3*2,05*(3+2)</t>
  </si>
  <si>
    <t>-1,1*0,3*2,45*(3+2)</t>
  </si>
  <si>
    <t>-1,2*0,3*2,05</t>
  </si>
  <si>
    <t>(18,9+5,7+7,45+0,2)*0,3*(2,9+0,1)</t>
  </si>
  <si>
    <t>-0,9*0,3*2,05*3</t>
  </si>
  <si>
    <t>-1,1*0,3*2,45*3</t>
  </si>
  <si>
    <t>"107a-111</t>
  </si>
  <si>
    <t>27,3*0,3*(3,4+0,1)</t>
  </si>
  <si>
    <t>3,85*0,95*0,3</t>
  </si>
  <si>
    <t>-(2,0+0,3+3,85)*0,3*(3,4+0,1)</t>
  </si>
  <si>
    <t>-2,0*0,3*2,65</t>
  </si>
  <si>
    <t>-0,9*0,3*2,65</t>
  </si>
  <si>
    <t>5,7*0,3*(3,4+0,1)</t>
  </si>
  <si>
    <t>-1,35*0,3*2,02</t>
  </si>
  <si>
    <t>-1,0*0,3*2,02</t>
  </si>
  <si>
    <t>"103,104</t>
  </si>
  <si>
    <t>7,875*0,3*(3,4+0,1)</t>
  </si>
  <si>
    <t>-1,0*0,3*2,05*2</t>
  </si>
  <si>
    <t>-1,275*0,3*2,05</t>
  </si>
  <si>
    <t>"114</t>
  </si>
  <si>
    <t>2,45*0,3*(3,4+0,1)</t>
  </si>
  <si>
    <t>32</t>
  </si>
  <si>
    <t>311275241.S</t>
  </si>
  <si>
    <t>Murivo nosné (m3) z pórobetónových tvárnic PDK pevnosti P2 až P4, nad 400 do 600 kg/m3 hrúbky 375 mm (napr.Ytong Univerzal)</t>
  </si>
  <si>
    <t>-1210315770</t>
  </si>
  <si>
    <t>"obvodový plášť</t>
  </si>
  <si>
    <t>2*(46,75+29,1+6,375+14,625)*0,375*(2,9+0,1)</t>
  </si>
  <si>
    <t xml:space="preserve">(14,85*2+14,625+29,1)*0,375*(3,4-2,9) </t>
  </si>
  <si>
    <t>-2,1*0,375*2,4*3</t>
  </si>
  <si>
    <t>-1,5*0,375*1,8*26</t>
  </si>
  <si>
    <t>-1,5*0,375*1,7</t>
  </si>
  <si>
    <t>-3,0*0,375*2,4</t>
  </si>
  <si>
    <t>-0,75*0,375*0,75*12</t>
  </si>
  <si>
    <t>-1,5*0,375*0,75*4</t>
  </si>
  <si>
    <t>-(2,3+0,3+2,3)*0,375*2,3</t>
  </si>
  <si>
    <t>-1,05*0,375*2,65</t>
  </si>
  <si>
    <t>33</t>
  </si>
  <si>
    <t>311275331.S</t>
  </si>
  <si>
    <t>Murivo nosné (m3) z pórobetónových tvárnic hladkých hydrofobizovaných pevnosti P2 až P4, nad 400 do 600 kg/m3 hrúbky 300 mm (napr.Ytong Start)</t>
  </si>
  <si>
    <t>-1888218698</t>
  </si>
  <si>
    <t>"prvý rad  muriva</t>
  </si>
  <si>
    <t>"obvodové murivo</t>
  </si>
  <si>
    <t>2*(46,75+29,1+6,375+14,625)*0,375*0,15</t>
  </si>
  <si>
    <t>"vnútorné murivo</t>
  </si>
  <si>
    <t>(40,0+31,9)*0,3*0,15</t>
  </si>
  <si>
    <t>(18,9+5,7+7,45+0,2)*0,3*0,15</t>
  </si>
  <si>
    <t>"104</t>
  </si>
  <si>
    <t>5,7*0,3*0,15</t>
  </si>
  <si>
    <t>27,3*0,3*0,15</t>
  </si>
  <si>
    <t>"103</t>
  </si>
  <si>
    <t>7,875*0,3*0,15</t>
  </si>
  <si>
    <t>"109</t>
  </si>
  <si>
    <t>"pod SILKA</t>
  </si>
  <si>
    <t xml:space="preserve">"105" </t>
  </si>
  <si>
    <t>5,775*0,3*0,15</t>
  </si>
  <si>
    <t>"113a"</t>
  </si>
  <si>
    <t>"114"</t>
  </si>
  <si>
    <t>2,45*0,3*0,15</t>
  </si>
  <si>
    <t>"120c</t>
  </si>
  <si>
    <t>"121c</t>
  </si>
  <si>
    <t>"121d</t>
  </si>
  <si>
    <t>"122d</t>
  </si>
  <si>
    <t>"118d</t>
  </si>
  <si>
    <t>"118c</t>
  </si>
  <si>
    <t>5,9*0,3*0,15</t>
  </si>
  <si>
    <t>34</t>
  </si>
  <si>
    <t>311276151.S</t>
  </si>
  <si>
    <t>Murivo nosné (m3) z vápennopieskových tvárnic PD dierovaných hrúbky 300 mm, na maltu pre tenké škáry (napr.SILKA HML 300)</t>
  </si>
  <si>
    <t>1956248360</t>
  </si>
  <si>
    <t>5,775*0,3*(3,4+0,1)</t>
  </si>
  <si>
    <t xml:space="preserve">"111" </t>
  </si>
  <si>
    <t>5,775*0,3*(2,9+0,1)</t>
  </si>
  <si>
    <t>5,775*0,3*(3,4+0,1)-0,9*0,3*2,02</t>
  </si>
  <si>
    <t>5,9*0,3*(2,9+0,1)</t>
  </si>
  <si>
    <t>35</t>
  </si>
  <si>
    <t>314275035.R</t>
  </si>
  <si>
    <t>Komínová zostava Schiedel ABSOLUT, jednoprieduchová s vetracou šachtou, DN 180L/90° výšky 7,45 m</t>
  </si>
  <si>
    <t>súb.</t>
  </si>
  <si>
    <t>-264576149</t>
  </si>
  <si>
    <t>"km" 1</t>
  </si>
  <si>
    <t>36</t>
  </si>
  <si>
    <t>317121101.S</t>
  </si>
  <si>
    <t>Montáž prefabrikovaného prekladu pre svetlosť otvoru od 600 do 1050 mm</t>
  </si>
  <si>
    <t>-596974476</t>
  </si>
  <si>
    <t>"Nbp3" 4</t>
  </si>
  <si>
    <t>"Nbp4/3" 3</t>
  </si>
  <si>
    <t>"Nbp5/1" 2</t>
  </si>
  <si>
    <t>37</t>
  </si>
  <si>
    <t>593210000103</t>
  </si>
  <si>
    <t>Preklad železobetónový 115x195x1000mm (napr.Ytong NBP 115-1000)</t>
  </si>
  <si>
    <t>-917605997</t>
  </si>
  <si>
    <t>7*1,01 'Prepočítané koeficientom množstva</t>
  </si>
  <si>
    <t>38</t>
  </si>
  <si>
    <t>593210000106</t>
  </si>
  <si>
    <t>Preklad železobetónový 60x195x1000mm (napr.Ytong NBP 60-1000)</t>
  </si>
  <si>
    <t>1218953473</t>
  </si>
  <si>
    <t>"Nbp5/1"  2</t>
  </si>
  <si>
    <t>2*1,01 'Prepočítané koeficientom množstva</t>
  </si>
  <si>
    <t>39</t>
  </si>
  <si>
    <t>317121102.S</t>
  </si>
  <si>
    <t>Montáž prefabrikovaného prekladu pre svetlosť otvoru nad 1050 do 1800 mm</t>
  </si>
  <si>
    <t>-1255274591</t>
  </si>
  <si>
    <t>"nbp4/2" 1</t>
  </si>
  <si>
    <t>40</t>
  </si>
  <si>
    <t>593210000104</t>
  </si>
  <si>
    <t>Preklad železobetónový 115x195x1400mm (napr.Ytong NBP 115-1400)</t>
  </si>
  <si>
    <t>1058543218</t>
  </si>
  <si>
    <t>"Nbp4/2" 1</t>
  </si>
  <si>
    <t>1*1,01 'Prepočítané koeficientom množstva</t>
  </si>
  <si>
    <t>41</t>
  </si>
  <si>
    <t>317121103.S</t>
  </si>
  <si>
    <t>Montáž prefabrikovaného prekladu pre svetlosť otvoru nad 1800 do 3750 mm</t>
  </si>
  <si>
    <t>1141819503</t>
  </si>
  <si>
    <t>"Nbp1" 1+2</t>
  </si>
  <si>
    <t>"Nbp2" 2*2</t>
  </si>
  <si>
    <t>"Nbp4/1" 4</t>
  </si>
  <si>
    <t>42</t>
  </si>
  <si>
    <t>593210000101</t>
  </si>
  <si>
    <t>Preklad železobetónový 60x195x3000mm (napr.Ytong NBP 60-3000)</t>
  </si>
  <si>
    <t>2013366250</t>
  </si>
  <si>
    <t>"Nbp1" 1</t>
  </si>
  <si>
    <t>"Nbp2" 4</t>
  </si>
  <si>
    <t>5*1,01 'Prepočítané koeficientom množstva</t>
  </si>
  <si>
    <t>43</t>
  </si>
  <si>
    <t>593210000102</t>
  </si>
  <si>
    <t>Preklad železobetónový 115x195x3000mm (napr.Ytong NBP 115-3000)</t>
  </si>
  <si>
    <t>-2131495680</t>
  </si>
  <si>
    <t>"Nbp1" 2</t>
  </si>
  <si>
    <t>44</t>
  </si>
  <si>
    <t>593210000105</t>
  </si>
  <si>
    <t>Preklad železobetónový 115x195x2000mm (napr.Ytong NBP 115-2000)</t>
  </si>
  <si>
    <t>-235436273</t>
  </si>
  <si>
    <t>4*1,01 'Prepočítané koeficientom množstva</t>
  </si>
  <si>
    <t>45</t>
  </si>
  <si>
    <t>317161239.S</t>
  </si>
  <si>
    <t>Pórobetónový preklad nenosný šírky 150 mm, výšky 124 mm, dĺžky 3000 mm</t>
  </si>
  <si>
    <t>-1470619578</t>
  </si>
  <si>
    <t>"psf1" 6</t>
  </si>
  <si>
    <t>46</t>
  </si>
  <si>
    <t>317161314.S</t>
  </si>
  <si>
    <t>Pórobetónový preklad nenosný šírky 150 mm, výšky 249 mm, dĺžky 1250 mm</t>
  </si>
  <si>
    <t>1864164680</t>
  </si>
  <si>
    <t>"Nep1" 30</t>
  </si>
  <si>
    <t>47</t>
  </si>
  <si>
    <t>317161531.S</t>
  </si>
  <si>
    <t>Pórobetónový preklad nosný šírky 250 mm, výšky 249 mm, dĺžky 1250 mm</t>
  </si>
  <si>
    <t>-802904967</t>
  </si>
  <si>
    <t>"nop4" 17</t>
  </si>
  <si>
    <t>48</t>
  </si>
  <si>
    <t>317161532.S</t>
  </si>
  <si>
    <t>Pórobetónový preklad nosný šírky 250 mm, výšky 249 mm, dĺžky 1500 mm</t>
  </si>
  <si>
    <t>-1326742613</t>
  </si>
  <si>
    <t>"nop3" 18</t>
  </si>
  <si>
    <t>49</t>
  </si>
  <si>
    <t>317161533.S</t>
  </si>
  <si>
    <t>Pórobetónový preklad nosný šírky 250 mm, výšky 249 mm, dĺžky 1750 mm</t>
  </si>
  <si>
    <t>-1917988544</t>
  </si>
  <si>
    <t>"nop2" 2</t>
  </si>
  <si>
    <t>50</t>
  </si>
  <si>
    <t>317161534.S</t>
  </si>
  <si>
    <t>Pórobetónový preklad nosný šírky 250 mm, výšky 249 mm, dĺžky 2000 mm</t>
  </si>
  <si>
    <t>751674539</t>
  </si>
  <si>
    <t>"nop1" 32</t>
  </si>
  <si>
    <t>51</t>
  </si>
  <si>
    <t>317941123.S</t>
  </si>
  <si>
    <t>Osadenie oceľových valcovaných nosníkov (na murive) I, IE,U,UE,L č.14-22 alebo výšky do 220 mm</t>
  </si>
  <si>
    <t>428165732</t>
  </si>
  <si>
    <t>"N1"  0,129</t>
  </si>
  <si>
    <t>"N2" 0,0948</t>
  </si>
  <si>
    <t>52</t>
  </si>
  <si>
    <t>133840000400.S</t>
  </si>
  <si>
    <t>Tyč oceľová prierezu U 160 mm, ozn. 11 373, podľa EN ISO S185</t>
  </si>
  <si>
    <t>67522262</t>
  </si>
  <si>
    <t>0,224*1,08 'Prepočítané koeficientom množstva</t>
  </si>
  <si>
    <t>53</t>
  </si>
  <si>
    <t>342272051.S</t>
  </si>
  <si>
    <t>Priečky z pórobetónových tvárnic hladkých s objemovou hmotnosťou do 600 kg/m3 hrúbky 150 mm (napr.Ytong Klasik)</t>
  </si>
  <si>
    <t>300363467</t>
  </si>
  <si>
    <t>"118a,b</t>
  </si>
  <si>
    <t>(5,7*2+2,25)*(2,9+0,25)</t>
  </si>
  <si>
    <t>-1,0*2,02*2</t>
  </si>
  <si>
    <t>-1,0*2,45</t>
  </si>
  <si>
    <t>"119a,b</t>
  </si>
  <si>
    <t>(5,7*2+2,25)*3,15</t>
  </si>
  <si>
    <t>"120a,b</t>
  </si>
  <si>
    <t>"121a,b</t>
  </si>
  <si>
    <t>"122a,b</t>
  </si>
  <si>
    <t>"123a,b</t>
  </si>
  <si>
    <t>-2,0*2,45</t>
  </si>
  <si>
    <t>"124a,b</t>
  </si>
  <si>
    <t>"126,127,128,130</t>
  </si>
  <si>
    <t>(5,7+2,55)*3,15</t>
  </si>
  <si>
    <t>1,5*2,55</t>
  </si>
  <si>
    <t>"129,131,132,133</t>
  </si>
  <si>
    <t>(5,7*2+3,3+3,55+1,8)*3,15</t>
  </si>
  <si>
    <t>-0,9*2,02*3</t>
  </si>
  <si>
    <t>"135a,b</t>
  </si>
  <si>
    <t>(3,5+1,925+2,05*2)*3,15</t>
  </si>
  <si>
    <t>-0,8*2,02</t>
  </si>
  <si>
    <t>"114-116</t>
  </si>
  <si>
    <t>(2,0*3+6,25)*(3,4+0,25)</t>
  </si>
  <si>
    <t>-1,0*2,02*3</t>
  </si>
  <si>
    <t>"106a,b</t>
  </si>
  <si>
    <t>3,375*3,65</t>
  </si>
  <si>
    <t>-1,0*2,05</t>
  </si>
  <si>
    <t>"105</t>
  </si>
  <si>
    <t>5,7*3,65</t>
  </si>
  <si>
    <t>"108</t>
  </si>
  <si>
    <t>(1,6+2,95+5,7)*3,65</t>
  </si>
  <si>
    <t>"113b</t>
  </si>
  <si>
    <t>(1,15+1,8)*3,65</t>
  </si>
  <si>
    <t>"107b</t>
  </si>
  <si>
    <t>(2,65+1,6)*3,65</t>
  </si>
  <si>
    <t xml:space="preserve">"Domurovanie pod sprchovacími kútmi  </t>
  </si>
  <si>
    <t>2*(0,8+0,8)*0,2*2</t>
  </si>
  <si>
    <t>54</t>
  </si>
  <si>
    <t>389361001.S</t>
  </si>
  <si>
    <t>Doplňujúca výstuž prefabrikovaných konštrukcií z betonárskej ocele pre každý druh a stavebný diel</t>
  </si>
  <si>
    <t>525524216</t>
  </si>
  <si>
    <t>"zvy" 0,005</t>
  </si>
  <si>
    <t>55</t>
  </si>
  <si>
    <t>389381001.S</t>
  </si>
  <si>
    <t>Dobetónovanie prefabrikovaných konštrukcií, vrátane debnenia</t>
  </si>
  <si>
    <t>179882128</t>
  </si>
  <si>
    <t>"dob" 5,4*0,135*0,2</t>
  </si>
  <si>
    <t>"zvy" 0,1</t>
  </si>
  <si>
    <t>"nbp2/1" 0,15*0,5*2,1*2</t>
  </si>
  <si>
    <t>Vodorovné konštrukcie</t>
  </si>
  <si>
    <t>56</t>
  </si>
  <si>
    <t>411142037.R</t>
  </si>
  <si>
    <t>Polomontovaný strop zo ŽB nosníkov dĺžky 2000- 6000 mm a pórobetónových stropných vložiek výšky nad 150 do 200 mm, s podoprením a dobetónovaním medzi vložkami</t>
  </si>
  <si>
    <t>-1062949232</t>
  </si>
  <si>
    <t>"Yst/1-Yst/7, Yvo</t>
  </si>
  <si>
    <t>"schéma stropu</t>
  </si>
  <si>
    <t>"+2,9</t>
  </si>
  <si>
    <t>8,3*1,625</t>
  </si>
  <si>
    <t>5,7*(9,3+5,075+9,3*2)</t>
  </si>
  <si>
    <t>(13,6+9,3)*5,7</t>
  </si>
  <si>
    <t>(2,8+9,3*3)*5,7</t>
  </si>
  <si>
    <t>"+3,15</t>
  </si>
  <si>
    <t>(31,3+19,2)*2,1</t>
  </si>
  <si>
    <t>"+3,4</t>
  </si>
  <si>
    <t>14,175*29,6</t>
  </si>
  <si>
    <t>57</t>
  </si>
  <si>
    <t>411201052.S</t>
  </si>
  <si>
    <t>Nadbetonávka polomontovaných stropov betónom C 20/25 hrúbky 50 mm</t>
  </si>
  <si>
    <t>328819909</t>
  </si>
  <si>
    <t>1032,596</t>
  </si>
  <si>
    <t>58</t>
  </si>
  <si>
    <t>411362021.S</t>
  </si>
  <si>
    <t>Výstuž stropov doskových, trámových, vložkových,konzolových alebo balkónových, zo zváraných sietí KARI</t>
  </si>
  <si>
    <t>1482408247</t>
  </si>
  <si>
    <t>"vč.S-3"</t>
  </si>
  <si>
    <t>"výstuž nadbetonávky stropu" 3,9845</t>
  </si>
  <si>
    <t>59</t>
  </si>
  <si>
    <t>413321414.S</t>
  </si>
  <si>
    <t>Betón nosníkov,rámov železový tr. C 25/30</t>
  </si>
  <si>
    <t>-1912205910</t>
  </si>
  <si>
    <t>"p1" 5,575*0,25*0,3</t>
  </si>
  <si>
    <t>"p2" 3,5*0,25*0,3</t>
  </si>
  <si>
    <t>"r1" 14,0*0,3*0,5+0,3*0,3*3,15*2</t>
  </si>
  <si>
    <t>"r2" 6,65*0,3*0,5+0,3*0,3*2,9</t>
  </si>
  <si>
    <t>"r3" (5,4*0,3*0,25+0,3*0,3*2,9)*2</t>
  </si>
  <si>
    <t>"r4" (8,85+1,875)*0,3*0,5+0,3*0,3*3,15*2</t>
  </si>
  <si>
    <t>"r5" (8,85+1,875)*0,3*0,5+0,3*0,3*3,4*2</t>
  </si>
  <si>
    <t>60</t>
  </si>
  <si>
    <t>413351107.S</t>
  </si>
  <si>
    <t>Debnenie nosníka zhotovenie-dielce</t>
  </si>
  <si>
    <t>-1897957997</t>
  </si>
  <si>
    <t>"p1" 5,575*2*0,3+5,075*0,3</t>
  </si>
  <si>
    <t>"p2" 3,5*2*0,3+3,0*0,3</t>
  </si>
  <si>
    <t>"r1" 14,0*2*0,5+(4,9+4,0+4,0)*0,3+2*(0,3+0,3)*3,15*2</t>
  </si>
  <si>
    <t>"r2" 6,65*2*0,5+(2,0+3,85)*0,3+2*(0,3+0,3)*2,9</t>
  </si>
  <si>
    <t>"r3" (5,4*2*0,25+(2,3+2,3)*0,3+2*(0,3+0,3)*2,9)*2</t>
  </si>
  <si>
    <t>"r4" (8,85+1,875)*2*0,5+(2,225+5,775)*0,3+2*(0,3+0,3)*3,15*2</t>
  </si>
  <si>
    <t>"r5" (8,85+1,875)*2*0,5+(2,225+5,775)*0,3+2*(0,3+0,3)*3,15*2</t>
  </si>
  <si>
    <t>61</t>
  </si>
  <si>
    <t>413351108.S</t>
  </si>
  <si>
    <t>Debnenie nosníka odstránenie-dielce</t>
  </si>
  <si>
    <t>-1734789178</t>
  </si>
  <si>
    <t>62</t>
  </si>
  <si>
    <t>413351215.S</t>
  </si>
  <si>
    <t>Podporná konštrukcia nosníkov výšky do 4 m zaťaženia do 20 kPa - zhotovenie</t>
  </si>
  <si>
    <t>2119467970</t>
  </si>
  <si>
    <t>"p1" 5,075*0,3</t>
  </si>
  <si>
    <t>"p2" 3,0*0,3</t>
  </si>
  <si>
    <t>"r1" (4,9+4,0+4,0)*0,3</t>
  </si>
  <si>
    <t>"r2" (2,0+3,85)*0,3</t>
  </si>
  <si>
    <t>"r3" ((2,3+2,3)*0,3)*2</t>
  </si>
  <si>
    <t>"r4" (2,225+5,775)*0,3</t>
  </si>
  <si>
    <t>"r5" (2,225+5,775)*0,3</t>
  </si>
  <si>
    <t>63</t>
  </si>
  <si>
    <t>413351216.S</t>
  </si>
  <si>
    <t>Podporná konštrukcia nosníkov výšky do 4 m zaťaženia do 20 kPa - odstránenie</t>
  </si>
  <si>
    <t>-1843371279</t>
  </si>
  <si>
    <t>64</t>
  </si>
  <si>
    <t>413361821.S</t>
  </si>
  <si>
    <t>Výstuž nosníkov a rámov, bez rozdielu tvaru a uloženia, B500 (10505)</t>
  </si>
  <si>
    <t>1000159103</t>
  </si>
  <si>
    <t>"vč.S-2" 0,83437</t>
  </si>
  <si>
    <t>65</t>
  </si>
  <si>
    <t>417321515.S</t>
  </si>
  <si>
    <t>Betón stužujúcich pásov a vencov železový tr. C 25/30</t>
  </si>
  <si>
    <t>-1834401000</t>
  </si>
  <si>
    <t>"v1" 89,8*0,325*0,25</t>
  </si>
  <si>
    <t>"v2" 92,3*0,3*0,25*2</t>
  </si>
  <si>
    <t>"v3" 20,7*0,325*0,25</t>
  </si>
  <si>
    <t>"v4" 11,8*0,3*0,25*2</t>
  </si>
  <si>
    <t>"v5" 53,1*0,3*0,25</t>
  </si>
  <si>
    <t>"v6" 12,6*0,3*0,25</t>
  </si>
  <si>
    <t>"v1a" 60,7*0,325*0,25</t>
  </si>
  <si>
    <t>"v3a" 18,3*0,325*0,25</t>
  </si>
  <si>
    <t>"v4a" 52,7*0,3*0,25</t>
  </si>
  <si>
    <t>"v5a" 53,1*0,3*0,25</t>
  </si>
  <si>
    <t>"v6a" 14,9*0,3*0,25</t>
  </si>
  <si>
    <t>66</t>
  </si>
  <si>
    <t>417351115.S</t>
  </si>
  <si>
    <t>Debnenie bočníc stužujúcich pásov a vencov vrátane vzpier zhotovenie</t>
  </si>
  <si>
    <t>580865523</t>
  </si>
  <si>
    <t>"v1" 89,8*2*0,25</t>
  </si>
  <si>
    <t>"v2" 92,3*2*0,25*2</t>
  </si>
  <si>
    <t>"v3" 20,7*2*0,25</t>
  </si>
  <si>
    <t>"v4" 11,8*2*0,25*2</t>
  </si>
  <si>
    <t>"v5" 53,1*2*0,25</t>
  </si>
  <si>
    <t>"v6" 12,6*2*0,25</t>
  </si>
  <si>
    <t>"v1a" 60,7*2*0,25</t>
  </si>
  <si>
    <t>"v3a" 18,3*2*0,25</t>
  </si>
  <si>
    <t>"v4a" 52,7*2*0,25</t>
  </si>
  <si>
    <t>"v5a" 53,1*2*0,25</t>
  </si>
  <si>
    <t>"v6a" 14,9*2*0,25</t>
  </si>
  <si>
    <t>67</t>
  </si>
  <si>
    <t>417351116.S</t>
  </si>
  <si>
    <t>Debnenie bočníc stužujúcich pásov a vencov vrátane vzpier odstránenie</t>
  </si>
  <si>
    <t>-636690828</t>
  </si>
  <si>
    <t>68</t>
  </si>
  <si>
    <t>417361821.S</t>
  </si>
  <si>
    <t>Výstuž stužujúcich pásov a vencov z betonárskej ocele B500 (10505)</t>
  </si>
  <si>
    <t>1683398125</t>
  </si>
  <si>
    <t>"vč.S-3" 2,736</t>
  </si>
  <si>
    <t>69</t>
  </si>
  <si>
    <t>417391112.S</t>
  </si>
  <si>
    <t>Montáž obkladu betónových konštrukcií vykonaný súčasne s betónovaním drevocementovou doskou hr. nad 30 mm</t>
  </si>
  <si>
    <t>1749228382</t>
  </si>
  <si>
    <t>"p2" 3,5*0,25</t>
  </si>
  <si>
    <t>"v1" 89,8*0,25</t>
  </si>
  <si>
    <t>"v3" 20,7*0,25</t>
  </si>
  <si>
    <t>"v1a" 60,7*0,25</t>
  </si>
  <si>
    <t>70</t>
  </si>
  <si>
    <t>591520000701</t>
  </si>
  <si>
    <t>Drevocementová doska (napr.KRUPINIT K-75), rozmer 75x2000x500 mm</t>
  </si>
  <si>
    <t>-17378842</t>
  </si>
  <si>
    <t>0,875*1,05 'Prepočítané koeficientom množstva</t>
  </si>
  <si>
    <t>71</t>
  </si>
  <si>
    <t>591520000700</t>
  </si>
  <si>
    <t>Drevocementová doska (napr.KRUPINIT K-50), rozmer 50x2000x500 mm</t>
  </si>
  <si>
    <t>-857855936</t>
  </si>
  <si>
    <t>42,8*1,05 'Prepočítané koeficientom množstva</t>
  </si>
  <si>
    <t>72</t>
  </si>
  <si>
    <t>434311116.S</t>
  </si>
  <si>
    <t>Stupne dusané na terén alebo dosku z betónu bez poteru, so zahladením povrchu tr. C 20/25</t>
  </si>
  <si>
    <t>m</t>
  </si>
  <si>
    <t>-1672752392</t>
  </si>
  <si>
    <t>2,1*(3+1)</t>
  </si>
  <si>
    <t>73</t>
  </si>
  <si>
    <t>434351141.S</t>
  </si>
  <si>
    <t>Debnenie stupňov na podstupňovej doske alebo na teréne pôdorysne priamočiarych zhotovenie</t>
  </si>
  <si>
    <t>1610790986</t>
  </si>
  <si>
    <t>2,1*(0,175+0,3)*(3+1)</t>
  </si>
  <si>
    <t>74</t>
  </si>
  <si>
    <t>434351142.S</t>
  </si>
  <si>
    <t>Debnenie stupňov na podstupňovej doske alebo na teréne pôdorysne priamočiarych odstránenie</t>
  </si>
  <si>
    <t>381624191</t>
  </si>
  <si>
    <t>75</t>
  </si>
  <si>
    <t>451577877.S</t>
  </si>
  <si>
    <t>Podklad pod dlažbu v ploche vodorovnej alebo v sklone do 1:5 hr. od 30 do 100 mm zo štrkopiesku</t>
  </si>
  <si>
    <t>-633726082</t>
  </si>
  <si>
    <t>pob*0,25</t>
  </si>
  <si>
    <t>pal*0,25</t>
  </si>
  <si>
    <t>Komunikácie</t>
  </si>
  <si>
    <t>76</t>
  </si>
  <si>
    <t>564871111.S</t>
  </si>
  <si>
    <t>Podklad zo štrkodrviny s rozprestretím a zhutnením, po zhutnení hr. 250 mm</t>
  </si>
  <si>
    <t>50251286</t>
  </si>
  <si>
    <t>77</t>
  </si>
  <si>
    <t>596811313.R</t>
  </si>
  <si>
    <t>Kladenie betónovej dlažby s vyplnením škár do lôžka z kameniva hr.50mm, veľ. do 0,09 m2 plochy nad 300 m2</t>
  </si>
  <si>
    <t>-658367344</t>
  </si>
  <si>
    <t>"te1</t>
  </si>
  <si>
    <t>"zľava dole-doprava</t>
  </si>
  <si>
    <t>15,4*1,8</t>
  </si>
  <si>
    <t>8,35*2,575</t>
  </si>
  <si>
    <t>4,67*2,05</t>
  </si>
  <si>
    <t>6,375*0,6</t>
  </si>
  <si>
    <t>10,65*0,6</t>
  </si>
  <si>
    <t>22,8*4,825</t>
  </si>
  <si>
    <t>14,655*2,4</t>
  </si>
  <si>
    <t>6,5*1,8</t>
  </si>
  <si>
    <t>2,1*2,0</t>
  </si>
  <si>
    <t>1,8*2,275</t>
  </si>
  <si>
    <t>(3,0+2,685)*0,5*2,0</t>
  </si>
  <si>
    <t>5,6*2,7</t>
  </si>
  <si>
    <t>28,3*0,9</t>
  </si>
  <si>
    <t>48,5*0,6</t>
  </si>
  <si>
    <t>14,25*0,6</t>
  </si>
  <si>
    <t>78</t>
  </si>
  <si>
    <t>592470000301</t>
  </si>
  <si>
    <t>Dlaždica terazzová rozmer 300x300x50 mm</t>
  </si>
  <si>
    <t>1997088063</t>
  </si>
  <si>
    <t>318,112*1,02 'Prepočítané koeficientom množstva</t>
  </si>
  <si>
    <t>79</t>
  </si>
  <si>
    <t>596911141.R</t>
  </si>
  <si>
    <t>Kladenie betónovej zámkovej dlažby komunikácií pre peších hr. 60 mm pre peších do 50 m2 so zriadením lôžka z kameniva hr. 50 mm</t>
  </si>
  <si>
    <t>-2022318831</t>
  </si>
  <si>
    <t>"te2</t>
  </si>
  <si>
    <t>80</t>
  </si>
  <si>
    <t>592460010600.S</t>
  </si>
  <si>
    <t>Dlažba betónová, rozmer 200x100x60 mm, prírodná</t>
  </si>
  <si>
    <t>424173430</t>
  </si>
  <si>
    <t>21,55*1,02 'Prepočítané koeficientom množstva</t>
  </si>
  <si>
    <t>Úpravy povrchov, podlahy, osadenie</t>
  </si>
  <si>
    <t>81</t>
  </si>
  <si>
    <t>611460124.S</t>
  </si>
  <si>
    <t>Príprava vnútorného podkladu stropov penetráciou pod omietky a nátery</t>
  </si>
  <si>
    <t>-1594230244</t>
  </si>
  <si>
    <t>"úprava " c</t>
  </si>
  <si>
    <t>82</t>
  </si>
  <si>
    <t>611460341.S</t>
  </si>
  <si>
    <t>Vnútorná omietka stropov tepelnoizolačná, hr. 10 mm</t>
  </si>
  <si>
    <t>-1654502053</t>
  </si>
  <si>
    <t>83</t>
  </si>
  <si>
    <t>611460383.S</t>
  </si>
  <si>
    <t>Vnútorná omietka stropov vápennocementová štuková (jemná), hr. 3 mm</t>
  </si>
  <si>
    <t>-397443135</t>
  </si>
  <si>
    <t>"c</t>
  </si>
  <si>
    <t>"111</t>
  </si>
  <si>
    <t>16,9</t>
  </si>
  <si>
    <t>"112</t>
  </si>
  <si>
    <t>25,1</t>
  </si>
  <si>
    <t>19,25</t>
  </si>
  <si>
    <t>"119c</t>
  </si>
  <si>
    <t>"119d</t>
  </si>
  <si>
    <t>"120d</t>
  </si>
  <si>
    <t>"121.c</t>
  </si>
  <si>
    <t>"121.d</t>
  </si>
  <si>
    <t>"122.c</t>
  </si>
  <si>
    <t>"122.d</t>
  </si>
  <si>
    <t>"123.c</t>
  </si>
  <si>
    <t>"123.d</t>
  </si>
  <si>
    <t>"124.c</t>
  </si>
  <si>
    <t>"124.d</t>
  </si>
  <si>
    <t>18,9</t>
  </si>
  <si>
    <t>"125</t>
  </si>
  <si>
    <t>15,95</t>
  </si>
  <si>
    <t>"129</t>
  </si>
  <si>
    <t>4,8</t>
  </si>
  <si>
    <t>"134</t>
  </si>
  <si>
    <t>14,3</t>
  </si>
  <si>
    <t>"135a</t>
  </si>
  <si>
    <t>84</t>
  </si>
  <si>
    <t>611481121.S</t>
  </si>
  <si>
    <t>Potiahnutie vnútorných stropov sklotextilnou mriežkou s vložením bez lepidla</t>
  </si>
  <si>
    <t>-1607836252</t>
  </si>
  <si>
    <t>85</t>
  </si>
  <si>
    <t>612443541.S</t>
  </si>
  <si>
    <t>Omietka rýh v stenách maltou sadrovou, šírky do 150 mm</t>
  </si>
  <si>
    <t>-1516405242</t>
  </si>
  <si>
    <t>"slabobrúd</t>
  </si>
  <si>
    <t>450,0*0,05</t>
  </si>
  <si>
    <t>86</t>
  </si>
  <si>
    <t>612460124.S</t>
  </si>
  <si>
    <t>Príprava vnútorného podkladu stien penetráciou pod omietky a nátery</t>
  </si>
  <si>
    <t>-397005727</t>
  </si>
  <si>
    <t>a+b+bx</t>
  </si>
  <si>
    <t>87</t>
  </si>
  <si>
    <t>612460340.S</t>
  </si>
  <si>
    <t>Vnútorná omietka stien tepelnoizolačná, hr. 5 mm</t>
  </si>
  <si>
    <t>-138426455</t>
  </si>
  <si>
    <t>"úprava A</t>
  </si>
  <si>
    <t>"101</t>
  </si>
  <si>
    <t>2*(1,85+4,9)*2,9</t>
  </si>
  <si>
    <t>-2,3*2,65*4</t>
  </si>
  <si>
    <t>(2,3+2,65*2)*0,3*4</t>
  </si>
  <si>
    <t>"102</t>
  </si>
  <si>
    <t>2*(7,2+13,5)*3,0</t>
  </si>
  <si>
    <t>2*(0,3+0,3)*3,0*2</t>
  </si>
  <si>
    <t>-2,3*2,65*2</t>
  </si>
  <si>
    <t>-2,1*2,65*2</t>
  </si>
  <si>
    <t>-2,0*2,65*2</t>
  </si>
  <si>
    <t>-3,85*1,8</t>
  </si>
  <si>
    <t>-1,0*2,05*4</t>
  </si>
  <si>
    <t>-1,1*2,05</t>
  </si>
  <si>
    <t>2*(7,725+2,1)*3,0</t>
  </si>
  <si>
    <t>-2,1*2,4</t>
  </si>
  <si>
    <t>-2,1*2,65</t>
  </si>
  <si>
    <t>-1,0*2,05*3</t>
  </si>
  <si>
    <t>-0,9*2,05</t>
  </si>
  <si>
    <t>-1,275*2,05</t>
  </si>
  <si>
    <t>(1,0+2,05*2)*0,2*3</t>
  </si>
  <si>
    <t>(0,9+2,05*2)*0,2</t>
  </si>
  <si>
    <t>2*(5,7+2,8)*3,0</t>
  </si>
  <si>
    <t>-1,5*1,8</t>
  </si>
  <si>
    <t>(1,5+1,8*2)*0,3</t>
  </si>
  <si>
    <t>"106a</t>
  </si>
  <si>
    <t>2*(3,35+3,375)*3,0</t>
  </si>
  <si>
    <t>(1,275+2,05*2)*0,2</t>
  </si>
  <si>
    <t>"106b</t>
  </si>
  <si>
    <t>2*(2,0+3,375)*3,0</t>
  </si>
  <si>
    <t>-0,75*0,75</t>
  </si>
  <si>
    <t>(0,75+0,75*2)*0,3</t>
  </si>
  <si>
    <t>"107a</t>
  </si>
  <si>
    <t>2*(5,7+4,06)*3,0</t>
  </si>
  <si>
    <t>-0,8*2,05</t>
  </si>
  <si>
    <t>2*(2,5+1,6)*3,0</t>
  </si>
  <si>
    <t>2*(5,7+5,8+1,6+2,95)*3,2</t>
  </si>
  <si>
    <t>-1,5*1,8*2</t>
  </si>
  <si>
    <t>(1,5+1,8*2)*0,3*2</t>
  </si>
  <si>
    <t>-1,0*2,05*2</t>
  </si>
  <si>
    <t>-1,35*2,05</t>
  </si>
  <si>
    <t>(2*7,35+5,7)*3,2</t>
  </si>
  <si>
    <t>-2,0*2,65</t>
  </si>
  <si>
    <t>(3,85+1,8)*2*0,2</t>
  </si>
  <si>
    <t>(2,0+2,65*2)*0,3</t>
  </si>
  <si>
    <t>"110</t>
  </si>
  <si>
    <t>(2*6,15+5,7)*3,2</t>
  </si>
  <si>
    <t>2*(5,7+3,0)*3,4</t>
  </si>
  <si>
    <t>-1,5*0,75</t>
  </si>
  <si>
    <t>-1,1*2,65</t>
  </si>
  <si>
    <t>(1,5+0,75*2)*0,3</t>
  </si>
  <si>
    <t>(1,1+2,65*2)*0,3</t>
  </si>
  <si>
    <t>2*(4,8+5,7)*3,4</t>
  </si>
  <si>
    <t>(1,0+2,05*2)*0,2</t>
  </si>
  <si>
    <t>2*(1,0+1,8)*3,0</t>
  </si>
  <si>
    <t>"113a</t>
  </si>
  <si>
    <t>2*(3,375+5,7)*2,9</t>
  </si>
  <si>
    <t>2*(2,0+1,95)*3,0</t>
  </si>
  <si>
    <t>"115</t>
  </si>
  <si>
    <t>"116</t>
  </si>
  <si>
    <t>2*(2,0+1,85)*3,0</t>
  </si>
  <si>
    <t>2*(32,725+21,3)*2,7</t>
  </si>
  <si>
    <t>-2,1*2,4*2</t>
  </si>
  <si>
    <t>-2,1*2,6</t>
  </si>
  <si>
    <t>-3,0*2,4</t>
  </si>
  <si>
    <t>(2,1+2,4*2)*0,3</t>
  </si>
  <si>
    <t>(3,0+2,4*2)*0,3</t>
  </si>
  <si>
    <t>-1,1*2,45*8</t>
  </si>
  <si>
    <t>(1,1+2,45*2)*0,2*8</t>
  </si>
  <si>
    <t>-0,9*2,05*3</t>
  </si>
  <si>
    <t>(0,9+2*2,05)*0,2*3</t>
  </si>
  <si>
    <t>(1,0+2*2,05)*0,2*3</t>
  </si>
  <si>
    <t>(1,1+2*2,05)*0,2</t>
  </si>
  <si>
    <t>"118a</t>
  </si>
  <si>
    <t>2*(2,25+3,25)*2,7</t>
  </si>
  <si>
    <t>-1,1*2,45</t>
  </si>
  <si>
    <t>"118b</t>
  </si>
  <si>
    <t>2*(2,25+2,3)*2,7</t>
  </si>
  <si>
    <t>-0,75*0,75-0,9*2,45</t>
  </si>
  <si>
    <t>"119a</t>
  </si>
  <si>
    <t>"119b</t>
  </si>
  <si>
    <t>"120a</t>
  </si>
  <si>
    <t>"120b</t>
  </si>
  <si>
    <t>"121.a</t>
  </si>
  <si>
    <t>"121.b</t>
  </si>
  <si>
    <t>"122.a</t>
  </si>
  <si>
    <t>"122.b</t>
  </si>
  <si>
    <t>"123.a</t>
  </si>
  <si>
    <t>"123.b</t>
  </si>
  <si>
    <t>"124.a</t>
  </si>
  <si>
    <t>"124.b</t>
  </si>
  <si>
    <t>2*(2,8+5,7)*2,9</t>
  </si>
  <si>
    <t>"126</t>
  </si>
  <si>
    <t>2*(2,775+1,5)*2,7</t>
  </si>
  <si>
    <t>"127</t>
  </si>
  <si>
    <t>"128</t>
  </si>
  <si>
    <t>2*(2,55+1,5)*2,7</t>
  </si>
  <si>
    <t>2*(1,35+3,65)*2,7</t>
  </si>
  <si>
    <t>"130</t>
  </si>
  <si>
    <t>2*(2,55+4,05)*2,7</t>
  </si>
  <si>
    <t>"131</t>
  </si>
  <si>
    <t>2*(3,3+2,0)*2,7</t>
  </si>
  <si>
    <t>"132</t>
  </si>
  <si>
    <t>2*(1,8+1,9)*2,7</t>
  </si>
  <si>
    <t>"133</t>
  </si>
  <si>
    <t>2*(1,8+1,5)*2,7</t>
  </si>
  <si>
    <t>2*(2,825+5,7)*2,9</t>
  </si>
  <si>
    <t>-1,2*2,05</t>
  </si>
  <si>
    <t>2*(2,825+2,7)*2,9</t>
  </si>
  <si>
    <t>"135b</t>
  </si>
  <si>
    <t>2*(1,625+2,05)*2,7</t>
  </si>
  <si>
    <t>"odpočet úprava" -B</t>
  </si>
  <si>
    <t>"odpočet úprava" -Bx</t>
  </si>
  <si>
    <t>88</t>
  </si>
  <si>
    <t>612460383.S</t>
  </si>
  <si>
    <t>Vnútorná omietka stien vápennocementová štuková (jemná), hr. 3 mm</t>
  </si>
  <si>
    <t>2048037702</t>
  </si>
  <si>
    <t>"úprava" a</t>
  </si>
  <si>
    <t>89</t>
  </si>
  <si>
    <t>612481011.S</t>
  </si>
  <si>
    <t>Priebežná omietková lišta (omietnik) z pozinkovaného plechu pre hrúbku omietky 6 mm</t>
  </si>
  <si>
    <t>-945833049</t>
  </si>
  <si>
    <t>(2,3+2,65*2)*4</t>
  </si>
  <si>
    <t>(1,0+2,05*2)*4</t>
  </si>
  <si>
    <t>(0,9+2,05*2)</t>
  </si>
  <si>
    <t>(1,5+1,8*2)</t>
  </si>
  <si>
    <t>(1,275+2,05*2)</t>
  </si>
  <si>
    <t>(0,75+0,75*2)</t>
  </si>
  <si>
    <t>(1,5+1,8*2)*2</t>
  </si>
  <si>
    <t>(3,85+1,8)*2</t>
  </si>
  <si>
    <t>(2,0+2,65*2)</t>
  </si>
  <si>
    <t>(1,5+0,75*2)</t>
  </si>
  <si>
    <t>(1,1+2,65*2)</t>
  </si>
  <si>
    <t>(1,0+2,05*2)</t>
  </si>
  <si>
    <t>(2,1+2,4*2)</t>
  </si>
  <si>
    <t>(3,0+2,4*2)</t>
  </si>
  <si>
    <t>(0,9+2*2,05)*3</t>
  </si>
  <si>
    <t>(1,0+2*2,05)*3</t>
  </si>
  <si>
    <t>(1,1+2*2,05)</t>
  </si>
  <si>
    <t>(1,1+2,45*2)*8</t>
  </si>
  <si>
    <t>"rohy stien, priečok, stĺpov</t>
  </si>
  <si>
    <t>2,9*15</t>
  </si>
  <si>
    <t>2,6*2</t>
  </si>
  <si>
    <t>3,1*4</t>
  </si>
  <si>
    <t>90</t>
  </si>
  <si>
    <t>612481119.S</t>
  </si>
  <si>
    <t>Potiahnutie vnútorných stien sklotextilnou mriežkou s celoplošným prilepením</t>
  </si>
  <si>
    <t>-866986001</t>
  </si>
  <si>
    <t>"úprava" bx</t>
  </si>
  <si>
    <t>"So1" 126,43*0,15</t>
  </si>
  <si>
    <t>91</t>
  </si>
  <si>
    <t>612481121.S</t>
  </si>
  <si>
    <t>Potiahnutie vnútorných stien sklotextilnou mriežkou s vložením bez lepidla</t>
  </si>
  <si>
    <t>835262329</t>
  </si>
  <si>
    <t>"20% plochy</t>
  </si>
  <si>
    <t xml:space="preserve">a*0,2 </t>
  </si>
  <si>
    <t>92</t>
  </si>
  <si>
    <t>621460124.S</t>
  </si>
  <si>
    <t>Príprava vonkajšieho podkladu podhľadov penetráciou pod omietky a nátery</t>
  </si>
  <si>
    <t>-150599075</t>
  </si>
  <si>
    <t>93</t>
  </si>
  <si>
    <t>621466572</t>
  </si>
  <si>
    <t>Vonkajšia omietka podhľadov tenkovrstvová, silikónová, napr. weber.pas aquaBalance, roztieraná, hr. 1,5 mm</t>
  </si>
  <si>
    <t>-2114809044</t>
  </si>
  <si>
    <t>zpo+ri+rix</t>
  </si>
  <si>
    <t>94</t>
  </si>
  <si>
    <t>622460124.S</t>
  </si>
  <si>
    <t>Príprava vonkajšieho podkladu stien penetráciou pod omietky a nátery</t>
  </si>
  <si>
    <t>1093293266</t>
  </si>
  <si>
    <t>"pod kzs</t>
  </si>
  <si>
    <t>95</t>
  </si>
  <si>
    <t>622464572</t>
  </si>
  <si>
    <t>Vonkajšia omietka stien tenkovrstvová, silikónová, napr. weber.pas aquaBalance, roztieraná, hr. 1,5 mm</t>
  </si>
  <si>
    <t>-709257759</t>
  </si>
  <si>
    <t>-z12m</t>
  </si>
  <si>
    <t>96</t>
  </si>
  <si>
    <t>622465111</t>
  </si>
  <si>
    <t>Vonkajšia omietka stien , mramorové zrná, napr. weber.pas marmolit, jemnozrnná, hr. 1,5 mm</t>
  </si>
  <si>
    <t>87094376</t>
  </si>
  <si>
    <t>"z1m, z2m</t>
  </si>
  <si>
    <t>(0,3+0,2*2)*2,9</t>
  </si>
  <si>
    <t>3,0*(2,9+2,65)*0,5</t>
  </si>
  <si>
    <t>(1,5+1,8*2)*0,2</t>
  </si>
  <si>
    <t>97</t>
  </si>
  <si>
    <t>622481119.S</t>
  </si>
  <si>
    <t>Potiahnutie vonkajších stien sklotextilnou mriežkou s celoplošným prilepením</t>
  </si>
  <si>
    <t>143542908</t>
  </si>
  <si>
    <t>"pú1</t>
  </si>
  <si>
    <t>2*(0,3+0,3)*(2,4+0,525)*2</t>
  </si>
  <si>
    <t>5,775*0,525*0,5</t>
  </si>
  <si>
    <t>0,9*0,525*0,5</t>
  </si>
  <si>
    <t>2*(0,3+0,3)*(2,9+0,15)*2</t>
  </si>
  <si>
    <t>1,5*0,15*0,5</t>
  </si>
  <si>
    <t>98</t>
  </si>
  <si>
    <t>625250550.S</t>
  </si>
  <si>
    <t>Kontaktný zatepľovací systém soklovej alebo vodou namáhanej časti hr. 120 mm, skrutkovacie kotvy 6,66ks/m2</t>
  </si>
  <si>
    <t>-2102211396</t>
  </si>
  <si>
    <t>"So1</t>
  </si>
  <si>
    <t>"pohľad 2</t>
  </si>
  <si>
    <t>"m2 " 6,48+3,087+2,28</t>
  </si>
  <si>
    <t>"pohľad 3</t>
  </si>
  <si>
    <t>"m2" 1,638</t>
  </si>
  <si>
    <t>5,95*0,35*2</t>
  </si>
  <si>
    <t>2,55*0,35</t>
  </si>
  <si>
    <t>"rezopohľad A</t>
  </si>
  <si>
    <t>"m2"  4,268</t>
  </si>
  <si>
    <t>"pohľad 4</t>
  </si>
  <si>
    <t>28,9*0,35</t>
  </si>
  <si>
    <t>"pohľad 5</t>
  </si>
  <si>
    <t>"m2" 2,82</t>
  </si>
  <si>
    <t>99</t>
  </si>
  <si>
    <t>625250558.S</t>
  </si>
  <si>
    <t>Kontaktný zatepľovací systém soklovej alebo vodou namáhanej časti hr. 200 mm, skrutkovacie kotvy 6,66ks/m2</t>
  </si>
  <si>
    <t>1388048844</t>
  </si>
  <si>
    <t>"So2  sokel nad UT</t>
  </si>
  <si>
    <t>"pohľad 1</t>
  </si>
  <si>
    <t>"m2" 12,511</t>
  </si>
  <si>
    <t>"m2 " 2,078+4,017+6,48+3,087+2,28</t>
  </si>
  <si>
    <t>"m2" 3,95</t>
  </si>
  <si>
    <t>"m2" 28,9*0,35</t>
  </si>
  <si>
    <t>"m2" 17,037</t>
  </si>
  <si>
    <t>"odpočet" -so1</t>
  </si>
  <si>
    <t>100</t>
  </si>
  <si>
    <t>625250701.S</t>
  </si>
  <si>
    <t>Kontaktný zatepľovací systém z minerálnej vlny hr. 30 mm, skrutkovacie kotvy</t>
  </si>
  <si>
    <t>1052103316</t>
  </si>
  <si>
    <t>101</t>
  </si>
  <si>
    <t>625250708.S</t>
  </si>
  <si>
    <t>Kontaktný zatepľovací systém z minerálnej vlny hr. 120 mm, skrutkovacie kotvy, 6,66ks/m2</t>
  </si>
  <si>
    <t>2039807322</t>
  </si>
  <si>
    <t>"z1</t>
  </si>
  <si>
    <t>28,3*(3,4+0,1)</t>
  </si>
  <si>
    <t>-1,5*1,8*4</t>
  </si>
  <si>
    <t>6,3*((2,9+0,175)+(2,9-0,25))*0,5</t>
  </si>
  <si>
    <t>2,1*(3,4-2,4)</t>
  </si>
  <si>
    <t>2,4*(2,9+0,1)</t>
  </si>
  <si>
    <t>6,5*(3,4+0,1)</t>
  </si>
  <si>
    <t>16,8*(3,4-0,3)</t>
  </si>
  <si>
    <t>6,5*(3,9-0,3)</t>
  </si>
  <si>
    <t>2,4*(3,9-0,3)</t>
  </si>
  <si>
    <t>2,1*(3,9-2,4)</t>
  </si>
  <si>
    <t>6,5*(3,9-0,2)</t>
  </si>
  <si>
    <t>-0,75*0,75*3</t>
  </si>
  <si>
    <t>10,3*((3,4+0,1)+(3,4-0,3))*0,5</t>
  </si>
  <si>
    <t>(5,075+5,95*2)*(2,9-0,3)</t>
  </si>
  <si>
    <t>15,125*(3,9-0,3)</t>
  </si>
  <si>
    <t>-(2,3*2+0,3)*2,65</t>
  </si>
  <si>
    <t>30,1*(3,9-0,2)</t>
  </si>
  <si>
    <t>-1,5*1,8*7</t>
  </si>
  <si>
    <t>14,88*((3,9-0,2)+3,9)*0,5</t>
  </si>
  <si>
    <t>(47,0-14,88)*(3,4+(3,4+0,8))*0,5</t>
  </si>
  <si>
    <t>-1,5*0,75*2</t>
  </si>
  <si>
    <t>102</t>
  </si>
  <si>
    <t>625250713.S</t>
  </si>
  <si>
    <t>Kontaktný zatepľovací systém z minerálnej vlny hr. 200 mm, skrutkovacie kotvy, 6,66ks/m2</t>
  </si>
  <si>
    <t>363864771</t>
  </si>
  <si>
    <t>"z2</t>
  </si>
  <si>
    <t>"m2" 16,567</t>
  </si>
  <si>
    <t>"m2" 11,967</t>
  </si>
  <si>
    <t>"stĺp vstupu</t>
  </si>
  <si>
    <t>0,3*2,9</t>
  </si>
  <si>
    <t>103</t>
  </si>
  <si>
    <t>625250762.S</t>
  </si>
  <si>
    <t>Kontaktný zatepľovací systém ostenia z minerálnej vlny hr. 30 mm</t>
  </si>
  <si>
    <t>230442523</t>
  </si>
  <si>
    <t>(2,1+2,4)*0,425*2</t>
  </si>
  <si>
    <t>(1,5+1,8*2)*0,2*(16+1+10)</t>
  </si>
  <si>
    <t>(0,75+0,75*2)*0,2*(10+2)</t>
  </si>
  <si>
    <t>(1,5+0,75*2)*0,2*4</t>
  </si>
  <si>
    <t>(2,1+2,4*2)*0,2</t>
  </si>
  <si>
    <t>(2,3+2,65*2)*0,2</t>
  </si>
  <si>
    <t>(3,0+2,4*2)*0,2</t>
  </si>
  <si>
    <t>(1,06+2,65*2)*0,2</t>
  </si>
  <si>
    <t>104</t>
  </si>
  <si>
    <t>631315661.S</t>
  </si>
  <si>
    <t>Mazanina z betónu prostého (m3) tr. C 20/25 hr.nad 120 do 240 mm</t>
  </si>
  <si>
    <t>-711089994</t>
  </si>
  <si>
    <t>"podkladný betón</t>
  </si>
  <si>
    <t>46,6*29,825*0,15</t>
  </si>
  <si>
    <t>-8,6*1,925*0,15</t>
  </si>
  <si>
    <t>-23,15*5,225*0,15</t>
  </si>
  <si>
    <t>-17,2*9,8*0,15</t>
  </si>
  <si>
    <t>"vstupy</t>
  </si>
  <si>
    <t>p4*0,15</t>
  </si>
  <si>
    <t>105</t>
  </si>
  <si>
    <t>631319155.S</t>
  </si>
  <si>
    <t>Príplatok za prehlad. povrchu betónovej mazaniny min. tr.C 8/10 oceľ. hlad. hr. 120-240 mm</t>
  </si>
  <si>
    <t>-554641738</t>
  </si>
  <si>
    <t>106</t>
  </si>
  <si>
    <t>631319175.S</t>
  </si>
  <si>
    <t>Príplatok za strhnutie povrchu mazaniny latou pre hr. obidvoch vrstiev mazaniny nad 120 do 240 mm</t>
  </si>
  <si>
    <t>-1547035564</t>
  </si>
  <si>
    <t>107</t>
  </si>
  <si>
    <t>631351101.S</t>
  </si>
  <si>
    <t>Debnenie stien, rýh a otvorov v podlahách zhotovenie</t>
  </si>
  <si>
    <t>-1671881899</t>
  </si>
  <si>
    <t>"podkl.betón</t>
  </si>
  <si>
    <t>2*(46,6+29,825+5,95+15,125)*0,15</t>
  </si>
  <si>
    <t>(8,295+3,18)*0,15</t>
  </si>
  <si>
    <t>108</t>
  </si>
  <si>
    <t>631351102.S</t>
  </si>
  <si>
    <t>Debnenie stien, rýh a otvorov v podlahách odstránenie</t>
  </si>
  <si>
    <t>-1772014821</t>
  </si>
  <si>
    <t>109</t>
  </si>
  <si>
    <t>631362422.S</t>
  </si>
  <si>
    <t>Výstuž mazanín z betónov (z kameniva) a z ľahkých betónov zo sietí KARI, priemer drôtu 6/6 mm, veľkosť oka 150x150 mm</t>
  </si>
  <si>
    <t>-193830744</t>
  </si>
  <si>
    <t>"podkladný betón"  pb/0,15*1,2</t>
  </si>
  <si>
    <t>110</t>
  </si>
  <si>
    <t>632001021.S</t>
  </si>
  <si>
    <t>Zhotovenie okrajovej dilatačnej pásky z PE</t>
  </si>
  <si>
    <t>-1638164294</t>
  </si>
  <si>
    <t>p1+p2+p3+p4</t>
  </si>
  <si>
    <t>111</t>
  </si>
  <si>
    <t>283320004900</t>
  </si>
  <si>
    <t>Okrajová dilatačná páska PE RSS120/10 mm bez fólie na oddilatovanie poterov od stenových konštrukcií, BAUMIT</t>
  </si>
  <si>
    <t>180301376</t>
  </si>
  <si>
    <t>112</t>
  </si>
  <si>
    <t>632001051.S</t>
  </si>
  <si>
    <t>Zhotovenie jednonásobného penetračného náteru pre potery a stierky</t>
  </si>
  <si>
    <t>1185529897</t>
  </si>
  <si>
    <t>p1+p2*2+p3+p4</t>
  </si>
  <si>
    <t>113</t>
  </si>
  <si>
    <t>585520008700.S</t>
  </si>
  <si>
    <t>Penetračný náter na nasiakavé podklady pod potery, samonivelizačné hmoty a stavebné lepidlá</t>
  </si>
  <si>
    <t>kg</t>
  </si>
  <si>
    <t>-727293307</t>
  </si>
  <si>
    <t>114</t>
  </si>
  <si>
    <t>632440590.R</t>
  </si>
  <si>
    <t>Anhydritová samonivelizačná stierka, pevnosti v tlaku 25 MPa, hr. 55 mm</t>
  </si>
  <si>
    <t>-1925967831</t>
  </si>
  <si>
    <t>p1+p3</t>
  </si>
  <si>
    <t>115</t>
  </si>
  <si>
    <t>632440591.R</t>
  </si>
  <si>
    <t>Anhydritová samonivelizačná stierka, pevnosti v tlaku 25 MPa, hr. 50 mm</t>
  </si>
  <si>
    <t>-1188381928</t>
  </si>
  <si>
    <t>116</t>
  </si>
  <si>
    <t>632442014</t>
  </si>
  <si>
    <t>Anhydritová samonivelizačná stierka, napr. weber.nivelit S, triedy CA-C30-F6, hr. 5 mm</t>
  </si>
  <si>
    <t>-223267893</t>
  </si>
  <si>
    <t>117</t>
  </si>
  <si>
    <t>632450223</t>
  </si>
  <si>
    <t>Cementový poter , napr. weber.bat balkónový, triedy CT-C25-F5, hr. 20 mm</t>
  </si>
  <si>
    <t>759475739</t>
  </si>
  <si>
    <t>118</t>
  </si>
  <si>
    <t>642942111.S</t>
  </si>
  <si>
    <t>Osadenie oceľovej dverovej zárubne alebo rámu, plochy otvoru do 2,5 m2</t>
  </si>
  <si>
    <t>195815541</t>
  </si>
  <si>
    <t>"Di4"  7</t>
  </si>
  <si>
    <t>"Di5"  14</t>
  </si>
  <si>
    <t>"Di6"  3</t>
  </si>
  <si>
    <t>"Di7"  3</t>
  </si>
  <si>
    <t>"Di8"  3</t>
  </si>
  <si>
    <t>119</t>
  </si>
  <si>
    <t>55331000ZDi4</t>
  </si>
  <si>
    <t>Oceľová zárubňa 900x1970+400 mm, vr. nadsvetlíka</t>
  </si>
  <si>
    <t>13070341</t>
  </si>
  <si>
    <t>120</t>
  </si>
  <si>
    <t>553310008600.R</t>
  </si>
  <si>
    <t>Zárubňa oceľová 700x1970 mm</t>
  </si>
  <si>
    <t>-219507295</t>
  </si>
  <si>
    <t>121</t>
  </si>
  <si>
    <t>553310008800.R</t>
  </si>
  <si>
    <t>Zárubňa oceľová 800x1970 mm</t>
  </si>
  <si>
    <t>639200376</t>
  </si>
  <si>
    <t>122</t>
  </si>
  <si>
    <t>553310009000.R</t>
  </si>
  <si>
    <t>Zárubňa oceľová 900x1970 mm</t>
  </si>
  <si>
    <t>795204079</t>
  </si>
  <si>
    <t>123</t>
  </si>
  <si>
    <t>642945111.S</t>
  </si>
  <si>
    <t>Osadenie oceľ. zárubní protipož. dverí s obetónov. jednokrídlové do 2,5 m2</t>
  </si>
  <si>
    <t>1399499559</t>
  </si>
  <si>
    <t>"Di1"  1+1</t>
  </si>
  <si>
    <t>"Di2"  3+6</t>
  </si>
  <si>
    <t>"Di3"  3+1</t>
  </si>
  <si>
    <t>124</t>
  </si>
  <si>
    <t>55331E121</t>
  </si>
  <si>
    <t>Zárubňa kovová 900x1970 mm, protipožiarna</t>
  </si>
  <si>
    <t>1971912341</t>
  </si>
  <si>
    <t>125</t>
  </si>
  <si>
    <t>55331E122</t>
  </si>
  <si>
    <t>Zárubňa kovová 800x1970 mm, protipožiarna</t>
  </si>
  <si>
    <t>-1490288029</t>
  </si>
  <si>
    <t>126</t>
  </si>
  <si>
    <t>55331E123</t>
  </si>
  <si>
    <t>Zárubňa kovová 1100x1970 mm, protipožiarna</t>
  </si>
  <si>
    <t>301489491</t>
  </si>
  <si>
    <t>Ostatné konštrukcie a práce-búranie</t>
  </si>
  <si>
    <t>127</t>
  </si>
  <si>
    <t>916561112.S</t>
  </si>
  <si>
    <t>Osadenie záhonového alebo parkového obrubníka betón., do lôžka z bet. pros. tr. C 16/20 s bočnou oporou</t>
  </si>
  <si>
    <t>2092844739</t>
  </si>
  <si>
    <t>1,8+27,45+18,05+23,8+13,0</t>
  </si>
  <si>
    <t>101,182</t>
  </si>
  <si>
    <t>"te2" 12,4+11,5</t>
  </si>
  <si>
    <t>128</t>
  </si>
  <si>
    <t>592170001800.S</t>
  </si>
  <si>
    <t>Obrubník parkový, lxšxv 1000x50x200 mm, prírodný</t>
  </si>
  <si>
    <t>1650796817</t>
  </si>
  <si>
    <t>209,182*1,01 'Prepočítané koeficientom množstva</t>
  </si>
  <si>
    <t>129</t>
  </si>
  <si>
    <t>917831512.S</t>
  </si>
  <si>
    <t>Osadenie palisád hranatých betónových do betónu dĺžky 60 cm - do radu</t>
  </si>
  <si>
    <t>-1678497697</t>
  </si>
  <si>
    <t>"pal"  5,3+3,0</t>
  </si>
  <si>
    <t>130</t>
  </si>
  <si>
    <t>592170005400.S</t>
  </si>
  <si>
    <t>Palisáda betónová, rozmer 120x165x600 mm, prírodná</t>
  </si>
  <si>
    <t>-4424877</t>
  </si>
  <si>
    <t>8,3*6,12 'Prepočítané koeficientom množstva</t>
  </si>
  <si>
    <t>131</t>
  </si>
  <si>
    <t>931961115.S</t>
  </si>
  <si>
    <t>Vložky do dilatačných škár zvislé, z polystyrénovej dosky hr. 20 mm</t>
  </si>
  <si>
    <t>396175439</t>
  </si>
  <si>
    <t>"dilatácia základov vstupu a rampy</t>
  </si>
  <si>
    <t>0,3*(1,15-0,25)*2</t>
  </si>
  <si>
    <t>0,3*(1,9-0,75)*2</t>
  </si>
  <si>
    <t>132</t>
  </si>
  <si>
    <t>941942001.S</t>
  </si>
  <si>
    <t>Montáž lešenia rámového systémového s podlahami šírky do 0,75 m, výšky do 10 m</t>
  </si>
  <si>
    <t>-1950935786</t>
  </si>
  <si>
    <t>2*(48,7+31,925+15,125)*4,0</t>
  </si>
  <si>
    <t>133</t>
  </si>
  <si>
    <t>941942801.S</t>
  </si>
  <si>
    <t>Demontáž lešenia rámového systémového s podlahami šírky do 0,75 m, výšky do 10 m</t>
  </si>
  <si>
    <t>-1858026896</t>
  </si>
  <si>
    <t>134</t>
  </si>
  <si>
    <t>941942901.S</t>
  </si>
  <si>
    <t>Príplatok za prvý a každý ďalší i začatý týždeň použitia lešenia rámového systémového šírky do 0,75 m, výšky do 10 m</t>
  </si>
  <si>
    <t>2078381766</t>
  </si>
  <si>
    <t>a9*4</t>
  </si>
  <si>
    <t>135</t>
  </si>
  <si>
    <t>941955002.S</t>
  </si>
  <si>
    <t>Lešenie ľahké pracovné pomocné s výškou lešeňovej podlahy nad 1,20 do 1,90 m</t>
  </si>
  <si>
    <t>459088741</t>
  </si>
  <si>
    <t>sp1+sp2+c+zpo</t>
  </si>
  <si>
    <t>136</t>
  </si>
  <si>
    <t>952901111.S</t>
  </si>
  <si>
    <t>Vyčistenie budov pri výške podlaží do 4 m</t>
  </si>
  <si>
    <t>538783449</t>
  </si>
  <si>
    <t>"zast.plocha" 1125,9</t>
  </si>
  <si>
    <t>137</t>
  </si>
  <si>
    <t>953943121.S</t>
  </si>
  <si>
    <t>Osadenie drobných kovových predmetov do betónu pred zabetónovaním, hmotnosti do 1 kg/kus (bez dodávky)</t>
  </si>
  <si>
    <t>955188599</t>
  </si>
  <si>
    <t>"kp1" 95</t>
  </si>
  <si>
    <t>"kp2" 16</t>
  </si>
  <si>
    <t>138</t>
  </si>
  <si>
    <t>553000000Kp1</t>
  </si>
  <si>
    <t>Kotevnie pomúrnice - závitová tyč d=14mm, dĺ.865mm+ pásovina 50x5mm, dĺ200mm, matice, podložky, ozn.Kp1</t>
  </si>
  <si>
    <t>-144372132</t>
  </si>
  <si>
    <t>139</t>
  </si>
  <si>
    <t>553000000Kp2</t>
  </si>
  <si>
    <t>Kotevnie pomúrnice - závitová tyč d=14mm, dĺ.600mm+ platnička 100x100x5mm, matice, podložky, ozn.Kp2</t>
  </si>
  <si>
    <t>1323935420</t>
  </si>
  <si>
    <t>140</t>
  </si>
  <si>
    <t>953945301.R</t>
  </si>
  <si>
    <t>Doplnkové, nešpecifikované príslušenstvo ku KZS - profily, lišty, dilatácie.. podľa konkrétneho technologického postupu použitého zatep.systému</t>
  </si>
  <si>
    <t>599080218</t>
  </si>
  <si>
    <t>141</t>
  </si>
  <si>
    <t>953945351.S</t>
  </si>
  <si>
    <t>Hliníkový rohový ochranný profil s integrovanou mriežkou</t>
  </si>
  <si>
    <t>1205420716</t>
  </si>
  <si>
    <t>"rohy objektu</t>
  </si>
  <si>
    <t>3,6*9</t>
  </si>
  <si>
    <t>"stĺpy</t>
  </si>
  <si>
    <t>2,95*4*2</t>
  </si>
  <si>
    <t>3,05*4*2</t>
  </si>
  <si>
    <t>142</t>
  </si>
  <si>
    <t>953995406.S</t>
  </si>
  <si>
    <t>Okenný a dverový začisťovací profil</t>
  </si>
  <si>
    <t>1142886858</t>
  </si>
  <si>
    <t>"Po1"  2*(1,5+1,8)*16</t>
  </si>
  <si>
    <t>"Po1*"  2*(1,5+1,8)*1</t>
  </si>
  <si>
    <t>"Po2"  4*0,75*10</t>
  </si>
  <si>
    <t>"Po2*"  4*0,75*2</t>
  </si>
  <si>
    <t>"Po3"  2*(1,5+1,8)*10</t>
  </si>
  <si>
    <t>"Po4"  2*(1,5+0,75)*4</t>
  </si>
  <si>
    <t>"Po5"  2*(2,1+2,4)*1</t>
  </si>
  <si>
    <t>"Hd1"  2*(2,3+2,65)*1</t>
  </si>
  <si>
    <t>"Hd2"  2*(2,1+2,4)*1</t>
  </si>
  <si>
    <t>"Hd3"  2*(2,1+2,4)*1</t>
  </si>
  <si>
    <t>"Hd4"  2*(3,0+2,4)*1</t>
  </si>
  <si>
    <t>"Hd5"  2*(1,06+2,63)*1</t>
  </si>
  <si>
    <t>"ad1" 2*(2,3+2,65)*1</t>
  </si>
  <si>
    <t>143</t>
  </si>
  <si>
    <t>953995412.S</t>
  </si>
  <si>
    <t>Nadokenný profil s priznanou okapničkou</t>
  </si>
  <si>
    <t>1758689632</t>
  </si>
  <si>
    <t>"Po5"  (2,1)*1</t>
  </si>
  <si>
    <t>"ad1" (2,3)*1</t>
  </si>
  <si>
    <t>"rímsa</t>
  </si>
  <si>
    <t>194,0</t>
  </si>
  <si>
    <t>"preklady</t>
  </si>
  <si>
    <t>4,825+(8,175+1,5)*2</t>
  </si>
  <si>
    <t>144</t>
  </si>
  <si>
    <t>953995422.S</t>
  </si>
  <si>
    <t>Rohový profil s integrovanou sieťovinou - flexibilný</t>
  </si>
  <si>
    <t>-926790126</t>
  </si>
  <si>
    <t>"Po1"  2*1,8*16</t>
  </si>
  <si>
    <t>"Po1*"  21,8*1</t>
  </si>
  <si>
    <t>"Po2"  2*0,75*10</t>
  </si>
  <si>
    <t>"Po2*"  2*0,75*2</t>
  </si>
  <si>
    <t>"Po3"  2*1,8*10</t>
  </si>
  <si>
    <t>"Po4"  2*0,75*4</t>
  </si>
  <si>
    <t>"Po5"  2*2,4*1</t>
  </si>
  <si>
    <t>"Hd1"  2*2,65*1</t>
  </si>
  <si>
    <t>"Hd2"  2*2,4*1</t>
  </si>
  <si>
    <t>"Hd3"  2*2,4*1</t>
  </si>
  <si>
    <t>"Hd4"  2*2,4*1</t>
  </si>
  <si>
    <t>"Hd5"  2*2,63*1</t>
  </si>
  <si>
    <t>"ad1" 2*2,65*1</t>
  </si>
  <si>
    <t>"nadpražia okien v mieste žalúzií</t>
  </si>
  <si>
    <t>"Po1"  (1,5)*16</t>
  </si>
  <si>
    <t>"Po1*"  (1,5)*1</t>
  </si>
  <si>
    <t>"Po2"  0,75*10</t>
  </si>
  <si>
    <t>"Po2*"  0,75*2</t>
  </si>
  <si>
    <t>"Po3"  (1,5)*10</t>
  </si>
  <si>
    <t>"Po4"  (1,5)*4</t>
  </si>
  <si>
    <t>"Hd1"  (2,3)*1</t>
  </si>
  <si>
    <t>"Hd2"  (2,1)*1</t>
  </si>
  <si>
    <t>"Hd3"  (2,1)*1</t>
  </si>
  <si>
    <t>"Hd4"  (3,0)*1</t>
  </si>
  <si>
    <t>"rímsa" 194,0</t>
  </si>
  <si>
    <t>"boky žalúzií Hž1-Hž3 - 0,25*2*(27+10+3)</t>
  </si>
  <si>
    <t>" preklady" 4,825*(8,175+1,5)*2</t>
  </si>
  <si>
    <t>145</t>
  </si>
  <si>
    <t>959941122.S</t>
  </si>
  <si>
    <t>Chemická kotva s kotevným svorníkom tesnená chemickou ampulkou do betónu, ŽB, kameňa, s vyvŕtaním otvoru M12/35/160 mm</t>
  </si>
  <si>
    <t>-1076930254</t>
  </si>
  <si>
    <t>"kp3" 4*86</t>
  </si>
  <si>
    <t>146</t>
  </si>
  <si>
    <t>971033231.S</t>
  </si>
  <si>
    <t>Vybúranie otvoru v murive tehl. plochy do 0,0225 m2 hr. do 150 mm,  -0,00400t</t>
  </si>
  <si>
    <t>-1394181281</t>
  </si>
  <si>
    <t>"prierazy vzt</t>
  </si>
  <si>
    <t>147</t>
  </si>
  <si>
    <t>971033361.S</t>
  </si>
  <si>
    <t>Vybúranie otvoru v murive tehl. plochy do 0,09 m2 hr. do 600 mm,  -0,10500t</t>
  </si>
  <si>
    <t>1770952273</t>
  </si>
  <si>
    <t>"prieraz vzt</t>
  </si>
  <si>
    <t>"400/200" 1</t>
  </si>
  <si>
    <t>148</t>
  </si>
  <si>
    <t>971033441.S</t>
  </si>
  <si>
    <t>Vybúranie otvoru v murive tehl. plochy do 0,25 m2 hr. do 300 mm,  -0,14600t</t>
  </si>
  <si>
    <t>-683729742</t>
  </si>
  <si>
    <t>"d140" 38</t>
  </si>
  <si>
    <t>"d180" 7</t>
  </si>
  <si>
    <t>"d270" 2</t>
  </si>
  <si>
    <t>"d335" 2</t>
  </si>
  <si>
    <t>"400/300" 1</t>
  </si>
  <si>
    <t>"400/250" 1</t>
  </si>
  <si>
    <t>149</t>
  </si>
  <si>
    <t>971033561.S</t>
  </si>
  <si>
    <t>Vybúranie otvorov v murive tehl. plochy do 1 m2 hr. do 600 mm,  -1,87500t</t>
  </si>
  <si>
    <t>-2071534275</t>
  </si>
  <si>
    <t>"priezraz VZT</t>
  </si>
  <si>
    <t>0,8*0,45*0,375*2</t>
  </si>
  <si>
    <t>150</t>
  </si>
  <si>
    <t>971055014.S</t>
  </si>
  <si>
    <t>Rezanie konštrukcií zo železobetónu hr. panelu 200 mm stenovou pílou -0,02400t</t>
  </si>
  <si>
    <t>1632389417</t>
  </si>
  <si>
    <t>"Zvy" 0,2*2</t>
  </si>
  <si>
    <t>Presun hmôt HSV</t>
  </si>
  <si>
    <t>151</t>
  </si>
  <si>
    <t>998011001.S</t>
  </si>
  <si>
    <t>Presun hmôt pre budovy (801, 803, 812), zvislá konštr. z tehál, tvárnic, z kovu výšky do 6 m</t>
  </si>
  <si>
    <t>521924767</t>
  </si>
  <si>
    <t>PSV</t>
  </si>
  <si>
    <t>Práce a dodávky PSV</t>
  </si>
  <si>
    <t>711</t>
  </si>
  <si>
    <t>Izolácie proti vode a vlhkosti</t>
  </si>
  <si>
    <t>152</t>
  </si>
  <si>
    <t>711131101.S</t>
  </si>
  <si>
    <t>Zhotovenie  izolácie proti zemnej vlhkosti vodorovná AIP na sucho</t>
  </si>
  <si>
    <t>1562620563</t>
  </si>
  <si>
    <t>"pod pomúrnicu</t>
  </si>
  <si>
    <t>(6,0*30+4,5*10)*0,3</t>
  </si>
  <si>
    <t>153</t>
  </si>
  <si>
    <t>628110000300.S</t>
  </si>
  <si>
    <t>Pás asfaltový separačný a podkladový s textilnou vložkou</t>
  </si>
  <si>
    <t>-228149065</t>
  </si>
  <si>
    <t>67,5*1,15 'Prepočítané koeficientom množstva</t>
  </si>
  <si>
    <t>154</t>
  </si>
  <si>
    <t>711142101.S</t>
  </si>
  <si>
    <t>Izolácia proti zemnej vlhkosti s protiradonovou odolnosťou nopovou HDPE fóliou hrúbky 0,5 mm, výška nopu 8 mm šírka 2 m zvislá</t>
  </si>
  <si>
    <t>-1771889420</t>
  </si>
  <si>
    <t>155</t>
  </si>
  <si>
    <t>283410017100.S</t>
  </si>
  <si>
    <t>Krycia lišta na kotvenie nopovej fólie, dĺ. 2 m</t>
  </si>
  <si>
    <t>-2102083866</t>
  </si>
  <si>
    <t>2*(46,6+29,6+5,95+15,125)/2</t>
  </si>
  <si>
    <t>97,275*1,05 'Prepočítané koeficientom množstva</t>
  </si>
  <si>
    <t>156</t>
  </si>
  <si>
    <t>711111001.S</t>
  </si>
  <si>
    <t>Zhotovenie izolácie proti zemnej vlhkosti vodorovná náterom penetračným za studena</t>
  </si>
  <si>
    <t>-884043619</t>
  </si>
  <si>
    <t>46,6*29,825</t>
  </si>
  <si>
    <t>-8,6*1,925</t>
  </si>
  <si>
    <t>-23,15*5,225</t>
  </si>
  <si>
    <t>-17,2*9,8</t>
  </si>
  <si>
    <t>157</t>
  </si>
  <si>
    <t>711112001.S</t>
  </si>
  <si>
    <t>Zhotovenie  izolácie proti zemnej vlhkosti zvislá penetračným náterom za studena</t>
  </si>
  <si>
    <t>-1669522419</t>
  </si>
  <si>
    <t>2*(46,6+29,6+5,95+15,125)*0,30</t>
  </si>
  <si>
    <t>158</t>
  </si>
  <si>
    <t>111630002800.S</t>
  </si>
  <si>
    <t>Penetračný náter na živičnej báze s obsahom rozpoušťadiel</t>
  </si>
  <si>
    <t>l</t>
  </si>
  <si>
    <t>-1042882693</t>
  </si>
  <si>
    <t>hivod*0,3</t>
  </si>
  <si>
    <t>hizvi*0,35</t>
  </si>
  <si>
    <t>159</t>
  </si>
  <si>
    <t>711141559.S</t>
  </si>
  <si>
    <t>Zhotovenie  izolácie proti zemnej vlhkosti a tlakovej vode vodorovná NAIP pritavením</t>
  </si>
  <si>
    <t>-1071331737</t>
  </si>
  <si>
    <t>160</t>
  </si>
  <si>
    <t>711142559.S</t>
  </si>
  <si>
    <t>Zhotovenie  izolácie proti zemnej vlhkosti a tlakovej vode zvislá NAIP pritavením</t>
  </si>
  <si>
    <t>146439799</t>
  </si>
  <si>
    <t>161</t>
  </si>
  <si>
    <t>628330000100.S</t>
  </si>
  <si>
    <t>Pás asfaltový SBS s bridličným posypom hr. 5,2 mm vystužený netkanou polyesterovou rohožou modifikovaný</t>
  </si>
  <si>
    <t>-436206075</t>
  </si>
  <si>
    <t>hivod*1,15</t>
  </si>
  <si>
    <t>hizvi*1,2</t>
  </si>
  <si>
    <t>162</t>
  </si>
  <si>
    <t>711211051</t>
  </si>
  <si>
    <t>Jednozlož. silikátová hydroizolačná hmota , stierka, napr. weber.terizol vodorovná</t>
  </si>
  <si>
    <t>-1270615568</t>
  </si>
  <si>
    <t>p2+p4</t>
  </si>
  <si>
    <t>163</t>
  </si>
  <si>
    <t>247710007700.S</t>
  </si>
  <si>
    <t>Pás tesniaci š. 120 mm, na utesnenie rohových a spojovacích škár pri aplikácii hydroizolácií</t>
  </si>
  <si>
    <t>-1177843883</t>
  </si>
  <si>
    <t xml:space="preserve">"sokel So1" </t>
  </si>
  <si>
    <t>6,5+2,35+10,3+6*2+4,825+16,8+15,125+6,5+2,35+6,5+28,3+14,88</t>
  </si>
  <si>
    <t>313,55*1,03 'Prepočítané koeficientom množstva</t>
  </si>
  <si>
    <t>164</t>
  </si>
  <si>
    <t>711211051.S</t>
  </si>
  <si>
    <t>Jednozlož. silikátová hydroizolačná hmota, stierka vodorovná</t>
  </si>
  <si>
    <t>-260522063</t>
  </si>
  <si>
    <t>165</t>
  </si>
  <si>
    <t>711212051.S</t>
  </si>
  <si>
    <t>Jednozlož. silikátová hydroizolačná hmota, stierka zvislá, vrátane pružnej vodotesnej pružnej pásky v rohoch stien</t>
  </si>
  <si>
    <t>1994120824</t>
  </si>
  <si>
    <t>166</t>
  </si>
  <si>
    <t>711491172.S</t>
  </si>
  <si>
    <t>Zhotovenie ochrannej vrstvy izolácie z textílie na ploche vodorovnej, pre izolácie proti zemnej vlhkosti, podpovrchovej a tlakovej vode</t>
  </si>
  <si>
    <t>-1518376417</t>
  </si>
  <si>
    <t>p1+p2+p3</t>
  </si>
  <si>
    <t>167</t>
  </si>
  <si>
    <t>693110004500.S</t>
  </si>
  <si>
    <t>Geotextília polypropylénová netkaná 300 g/m2</t>
  </si>
  <si>
    <t>-1161362834</t>
  </si>
  <si>
    <t>933,518*1,15 'Prepočítané koeficientom množstva</t>
  </si>
  <si>
    <t>168</t>
  </si>
  <si>
    <t>998711201.S</t>
  </si>
  <si>
    <t>Presun hmôt pre izoláciu proti vode v objektoch výšky do 6 m</t>
  </si>
  <si>
    <t>%</t>
  </si>
  <si>
    <t>721920322</t>
  </si>
  <si>
    <t>713</t>
  </si>
  <si>
    <t>Izolácie tepelné</t>
  </si>
  <si>
    <t>169</t>
  </si>
  <si>
    <t>713141250.S</t>
  </si>
  <si>
    <t>Montáž tepelnej izolácie striech plochých do 10° minerálnou vlnou, dvojvrstvová kladenými voľne</t>
  </si>
  <si>
    <t>1793064258</t>
  </si>
  <si>
    <t>"Zs1, zs2</t>
  </si>
  <si>
    <t>46,75*29,975</t>
  </si>
  <si>
    <t>-17,05*15,125</t>
  </si>
  <si>
    <t>(19,275+3,14)*2*0,25</t>
  </si>
  <si>
    <t>170</t>
  </si>
  <si>
    <t>631650000200</t>
  </si>
  <si>
    <t>Pás (napr.ISOVER UNIROL PROFI 10) 100x1200x4500 mm, izolácia zo sklenej vlny vhodná pre šikmé strechy</t>
  </si>
  <si>
    <t>1882444052</t>
  </si>
  <si>
    <t>1154,658*1,02 'Prepočítané koeficientom množstva</t>
  </si>
  <si>
    <t>171</t>
  </si>
  <si>
    <t>631650000400</t>
  </si>
  <si>
    <t>Pás (napr.ISOVER UNIROL PROFI 15) 150x1200x3100 mm, izolácia zo sklenej vlny vhodná pre šikmé strechy</t>
  </si>
  <si>
    <t>1472600042</t>
  </si>
  <si>
    <t>172</t>
  </si>
  <si>
    <t>713120010.S</t>
  </si>
  <si>
    <t>Zakrývanie tepelnej izolácie podláh fóliou</t>
  </si>
  <si>
    <t>-454944936</t>
  </si>
  <si>
    <t>173</t>
  </si>
  <si>
    <t>283230004400.S</t>
  </si>
  <si>
    <t>Poistná hydroizolačná paropriepustná fólia  plošná hmotnosť 110 g/m2</t>
  </si>
  <si>
    <t>-51366270</t>
  </si>
  <si>
    <t>1154,658*1,15 'Prepočítané koeficientom množstva</t>
  </si>
  <si>
    <t>174</t>
  </si>
  <si>
    <t>713122121.S</t>
  </si>
  <si>
    <t>Montáž tepelnej izolácie podláh polystyrénom, kladeným voľne v dvoch vrstvách</t>
  </si>
  <si>
    <t>-923211172</t>
  </si>
  <si>
    <t>175</t>
  </si>
  <si>
    <t>283720000400.S</t>
  </si>
  <si>
    <t>Doska EPS hr. 70 mm, pevnosť v tlaku 100 kPa, na zateplenie podláh a plochých striech</t>
  </si>
  <si>
    <t>1901844390</t>
  </si>
  <si>
    <t>933,518*1,02 'Prepočítané koeficientom množstva</t>
  </si>
  <si>
    <t>176</t>
  </si>
  <si>
    <t>283720007900.S</t>
  </si>
  <si>
    <t>Doska EPS hr. 80 mm, pevnosť v tlaku 100 kPa, na zateplenie podláh a plochých striech</t>
  </si>
  <si>
    <t>1700908242</t>
  </si>
  <si>
    <t>177</t>
  </si>
  <si>
    <t>713132215.S</t>
  </si>
  <si>
    <t>Montáž tepelnej izolácie podzemných stien a základov xps kotvením tanier.kotvami 6,66ks/m2 a lepením,</t>
  </si>
  <si>
    <t>1881020812</t>
  </si>
  <si>
    <t>"So2 pod UT</t>
  </si>
  <si>
    <t>"m2" 27,848</t>
  </si>
  <si>
    <t>"m2 " 22,88+20,01+15,82</t>
  </si>
  <si>
    <t>"m2" 25,2</t>
  </si>
  <si>
    <t>5,95*1,55*2</t>
  </si>
  <si>
    <t>"m2"  16,35</t>
  </si>
  <si>
    <t>"m2" 28,9</t>
  </si>
  <si>
    <t>"m2" 39,78</t>
  </si>
  <si>
    <t>178</t>
  </si>
  <si>
    <t>283750009150.S</t>
  </si>
  <si>
    <t>Doska XPS hr. 200 mm, zateplenie soklov, suterénov, podláh</t>
  </si>
  <si>
    <t>1913228111</t>
  </si>
  <si>
    <t>215,233*1,02 'Prepočítané koeficientom množstva</t>
  </si>
  <si>
    <t>179</t>
  </si>
  <si>
    <t>713530275.R</t>
  </si>
  <si>
    <t xml:space="preserve">Protipožiarne utesnenie  prestupu potrubia stenou hr.300mm </t>
  </si>
  <si>
    <t>-859352439</t>
  </si>
  <si>
    <t>2*3,14*0,07*38</t>
  </si>
  <si>
    <t>2*3,14*0,09*7</t>
  </si>
  <si>
    <t>2*3,14*0,135*2</t>
  </si>
  <si>
    <t>2*3,14*0,167*2</t>
  </si>
  <si>
    <t>2*(0,4+0,3)*1</t>
  </si>
  <si>
    <t>2*(0,4+0,25)*1</t>
  </si>
  <si>
    <t>180</t>
  </si>
  <si>
    <t>998713201.S</t>
  </si>
  <si>
    <t>Presun hmôt pre izolácie tepelné v objektoch výšky do 6 m</t>
  </si>
  <si>
    <t>-1763130621</t>
  </si>
  <si>
    <t>722</t>
  </si>
  <si>
    <t>Zdravotechnika - vnútorný vodovod</t>
  </si>
  <si>
    <t>181</t>
  </si>
  <si>
    <t>722250180.S</t>
  </si>
  <si>
    <t>Montáž hasiaceho prístroja na stenu</t>
  </si>
  <si>
    <t>-610440360</t>
  </si>
  <si>
    <t>182</t>
  </si>
  <si>
    <t>449170000900.S</t>
  </si>
  <si>
    <t>Prenosný hasiaci prístroj práškový P6Če 6 kg, 21A, vrátane drižiaka na stenu</t>
  </si>
  <si>
    <t>-1235057146</t>
  </si>
  <si>
    <t>183</t>
  </si>
  <si>
    <t>998722201.S</t>
  </si>
  <si>
    <t>Presun hmôt pre vnútorný vodovod v objektoch výšky do 6 m</t>
  </si>
  <si>
    <t>-105663001</t>
  </si>
  <si>
    <t>725</t>
  </si>
  <si>
    <t>Zdravotechnika - zariaďovacie predmety</t>
  </si>
  <si>
    <t>184</t>
  </si>
  <si>
    <t>725291113.S</t>
  </si>
  <si>
    <t>Montaž doplnkov zariadení kúpeľní a záchodov, drobné predmety (držiak na uterák, mydelnička)</t>
  </si>
  <si>
    <t>1093781204</t>
  </si>
  <si>
    <t>"Wcd"  13</t>
  </si>
  <si>
    <t>185</t>
  </si>
  <si>
    <t>552280013Wcd</t>
  </si>
  <si>
    <t>Držiak toaletného papiera, nerez alt. chrom</t>
  </si>
  <si>
    <t>1340507555</t>
  </si>
  <si>
    <t>186</t>
  </si>
  <si>
    <t>725291114.S</t>
  </si>
  <si>
    <t>Montáž doplnkov zariadení kúpeľní a záchodov, madlá</t>
  </si>
  <si>
    <t>-1506182808</t>
  </si>
  <si>
    <t>"Ma1"  20</t>
  </si>
  <si>
    <t>"Ma2"  22</t>
  </si>
  <si>
    <t>"Ma3"  9</t>
  </si>
  <si>
    <t>187</t>
  </si>
  <si>
    <t>552380012Ma1</t>
  </si>
  <si>
    <t>Sklopné madlo stenové biele, dl. 80 - 83 cm, ozn.Ma1</t>
  </si>
  <si>
    <t>-796506810</t>
  </si>
  <si>
    <t>188</t>
  </si>
  <si>
    <t>552380012Ma2</t>
  </si>
  <si>
    <t>Sklopné madlo stenové biele, dl. 55 cm, ozn.Ma2</t>
  </si>
  <si>
    <t>742285432</t>
  </si>
  <si>
    <t>189</t>
  </si>
  <si>
    <t>552380012Ma3</t>
  </si>
  <si>
    <t>Rovné madlo stenové biele, dl. 60 cm, ozn.Ma3</t>
  </si>
  <si>
    <t>-345491138</t>
  </si>
  <si>
    <t>190</t>
  </si>
  <si>
    <t>725291115.S</t>
  </si>
  <si>
    <t>Montáž doplnkov zariadení kúpeľní a záchodov, sedačka do sprchy alebo vane</t>
  </si>
  <si>
    <t>-215195191</t>
  </si>
  <si>
    <t>"Sed"  9</t>
  </si>
  <si>
    <t>191</t>
  </si>
  <si>
    <t>552260002Sed</t>
  </si>
  <si>
    <t>Sprchová sedačka nástenná sklápacia, ozn.Sed</t>
  </si>
  <si>
    <t>1255820129</t>
  </si>
  <si>
    <t>192</t>
  </si>
  <si>
    <t>725949910.S</t>
  </si>
  <si>
    <t>Montáž zrkadla na stenu</t>
  </si>
  <si>
    <t>kus</t>
  </si>
  <si>
    <t>-23010240</t>
  </si>
  <si>
    <t>"Zrk"  11</t>
  </si>
  <si>
    <t>"Zrk*"  6</t>
  </si>
  <si>
    <t>193</t>
  </si>
  <si>
    <t>634180000Zrk</t>
  </si>
  <si>
    <t>Sklopné zrkadlo znehrdzavajúcej ocele 600x400 mm, ozn.zrk</t>
  </si>
  <si>
    <t>228316906</t>
  </si>
  <si>
    <t>194</t>
  </si>
  <si>
    <t>63418000Zrk</t>
  </si>
  <si>
    <t>Zrkadlo 500x700 mm, ozn.zrk</t>
  </si>
  <si>
    <t>-797730358</t>
  </si>
  <si>
    <t>195</t>
  </si>
  <si>
    <t>998725201.S</t>
  </si>
  <si>
    <t>Presun hmôt pre zariaďovacie predmety v objektoch výšky do 6 m</t>
  </si>
  <si>
    <t>607331836</t>
  </si>
  <si>
    <t>762</t>
  </si>
  <si>
    <t>Konštrukcie tesárske</t>
  </si>
  <si>
    <t>196</t>
  </si>
  <si>
    <t>762311103.S</t>
  </si>
  <si>
    <t>Montáž kotevných želiez, príložiek, pätiek, ťahadiel, s pripojením k drevenej konštrukcii</t>
  </si>
  <si>
    <t>-290184310</t>
  </si>
  <si>
    <t>"Ks3"  344</t>
  </si>
  <si>
    <t>197</t>
  </si>
  <si>
    <t>553000Ks3</t>
  </si>
  <si>
    <t>Uhlová spojka taru L 40x160x40mm, komplet podľa PD, pol. Ks3</t>
  </si>
  <si>
    <t>1811405988</t>
  </si>
  <si>
    <t>198</t>
  </si>
  <si>
    <t>762313113.R</t>
  </si>
  <si>
    <t>Kotvenie stĺpov do krovu -uhlová spojka 40x160x40 mm, hr.3mm, 2xzávitová tyž M12, dĺ200mm+4xmatice s podložkami, ozn.Kp3</t>
  </si>
  <si>
    <t>sbr</t>
  </si>
  <si>
    <t>-425068025</t>
  </si>
  <si>
    <t>199</t>
  </si>
  <si>
    <t>762332110.S</t>
  </si>
  <si>
    <t>Montáž viazaných konštrukcií krovov striech z reziva priemernej plochy do 120 cm2</t>
  </si>
  <si>
    <t>1027276646</t>
  </si>
  <si>
    <t>"50/150" (153+182,6+112,0+38,5)</t>
  </si>
  <si>
    <t>200</t>
  </si>
  <si>
    <t>762332120.S</t>
  </si>
  <si>
    <t>Montáž viazaných konštrukcií krovov striech z reziva priemernej plochy 120 - 224 cm2</t>
  </si>
  <si>
    <t>2097360447</t>
  </si>
  <si>
    <t>"100/150" 121,0</t>
  </si>
  <si>
    <t>"100/180" (80+44+12)</t>
  </si>
  <si>
    <t>"100/180" (105+6,5+942+44+95+9+528+28)</t>
  </si>
  <si>
    <t>201</t>
  </si>
  <si>
    <t>762332130.S</t>
  </si>
  <si>
    <t>Montáž viazaných konštrukcií krovov striech z reziva priemernej plochy 224 - 288 cm2</t>
  </si>
  <si>
    <t>393477723</t>
  </si>
  <si>
    <t>"150/150" (102+60,5+45)</t>
  </si>
  <si>
    <t>"150/180" (180+45)</t>
  </si>
  <si>
    <t>"150/180" (35+13+84+88+15+36+32+24,5)</t>
  </si>
  <si>
    <t>202</t>
  </si>
  <si>
    <t>605120002900.S</t>
  </si>
  <si>
    <t>Hranoly z mäkkého reziva neopracované hranené akosť I</t>
  </si>
  <si>
    <t>971070759</t>
  </si>
  <si>
    <t>8,843+6,075+4,669+31,635+2,367+1,815+3,462</t>
  </si>
  <si>
    <t>58,866*1,1 'Prepočítané koeficientom množstva</t>
  </si>
  <si>
    <t>203</t>
  </si>
  <si>
    <t>762341201.S</t>
  </si>
  <si>
    <t>Montáž latovania jednoduchých striech pre sklon do 60°</t>
  </si>
  <si>
    <t>-1496451558</t>
  </si>
  <si>
    <t>"výkaz reziva</t>
  </si>
  <si>
    <t>4945</t>
  </si>
  <si>
    <t>149,5 "mont.lata hrebenáča</t>
  </si>
  <si>
    <t>204</t>
  </si>
  <si>
    <t>762341252.S</t>
  </si>
  <si>
    <t>Montáž kontralát pre sklon od 22° do 35°</t>
  </si>
  <si>
    <t>440992374</t>
  </si>
  <si>
    <t>1889,5</t>
  </si>
  <si>
    <t>205</t>
  </si>
  <si>
    <t>605430000203.S</t>
  </si>
  <si>
    <t>Laty a lišty z mäkkého reziva neopracované omietané impregnované akosť I</t>
  </si>
  <si>
    <t>914563218</t>
  </si>
  <si>
    <t>(4995+149,5)*0,05*0,04</t>
  </si>
  <si>
    <t>1889,5*0,05*0,05</t>
  </si>
  <si>
    <t>15,013*1,08 'Prepočítané koeficientom množstva</t>
  </si>
  <si>
    <t>206</t>
  </si>
  <si>
    <t>762395000.S</t>
  </si>
  <si>
    <t>Spojovacie prostriedky pre viazané konštrukcie krovov, debnenie a laťovanie, nadstrešné konštr., spádové kliny - svorky, dosky, klince, pásová oceľ, vruty</t>
  </si>
  <si>
    <t>1692733023</t>
  </si>
  <si>
    <t>rez1+rez3</t>
  </si>
  <si>
    <t>207</t>
  </si>
  <si>
    <t>762421305.S</t>
  </si>
  <si>
    <t>Obloženie stropov alebo strešných podhľadov z dosiek OSB skrutkovaných na zraz hr. dosky 22 mm</t>
  </si>
  <si>
    <t>-197224013</t>
  </si>
  <si>
    <t>"obklad rímsy Ri</t>
  </si>
  <si>
    <t>206,25</t>
  </si>
  <si>
    <t>-rix</t>
  </si>
  <si>
    <t>208</t>
  </si>
  <si>
    <t>762421337</t>
  </si>
  <si>
    <t>Obloženie stropov alebo strešných podhľadov z dosiek CETRIS skrutkovaných na zraz hr. dosky 22 mm</t>
  </si>
  <si>
    <t>-1775544170</t>
  </si>
  <si>
    <t>"Ri*</t>
  </si>
  <si>
    <t>5,075*1,0*2</t>
  </si>
  <si>
    <t>(2,85+8,6)*1,0*2</t>
  </si>
  <si>
    <t>209</t>
  </si>
  <si>
    <t>762523104.S</t>
  </si>
  <si>
    <t>Položenie podláh hobľovaných na zraz z dosiek a fošien</t>
  </si>
  <si>
    <t>-1812809323</t>
  </si>
  <si>
    <t>"pochôdzna plocha</t>
  </si>
  <si>
    <t>(92,0+75,0+126,5+48,0)*0,2</t>
  </si>
  <si>
    <t>210</t>
  </si>
  <si>
    <t>605110014500.S</t>
  </si>
  <si>
    <t>Dosky a fošne z mäkkého reziva neopracované omietané akosť I</t>
  </si>
  <si>
    <t>1279652171</t>
  </si>
  <si>
    <t>68,3*0,05</t>
  </si>
  <si>
    <t>3,415*1,1 'Prepočítané koeficientom množstva</t>
  </si>
  <si>
    <t>211</t>
  </si>
  <si>
    <t>762822110.S</t>
  </si>
  <si>
    <t>Montáž stropníc z hraneného a polohraneného reziva prierezovej plochy do 144 cm2</t>
  </si>
  <si>
    <t>-1211781103</t>
  </si>
  <si>
    <t xml:space="preserve">"pochôdzna plocha" </t>
  </si>
  <si>
    <t>"100/100" 18+10</t>
  </si>
  <si>
    <t>"50/200" 111,8</t>
  </si>
  <si>
    <t>212</t>
  </si>
  <si>
    <t>762822120.S</t>
  </si>
  <si>
    <t>Montáž stropníc z hraneného a polohraneného reziva prierezovej plochy 144 - 288 cm2</t>
  </si>
  <si>
    <t>-912077017</t>
  </si>
  <si>
    <t>"100/150" (20+16,5)</t>
  </si>
  <si>
    <t>213</t>
  </si>
  <si>
    <t>614527942</t>
  </si>
  <si>
    <t>5,36-3,415</t>
  </si>
  <si>
    <t>1,945*1,1 'Prepočítané koeficientom množstva</t>
  </si>
  <si>
    <t>214</t>
  </si>
  <si>
    <t>762895000.S</t>
  </si>
  <si>
    <t>Spojovacie prostriedky pre záklop, stropnice, podbíjanie - klince, svorky</t>
  </si>
  <si>
    <t>-1946791533</t>
  </si>
  <si>
    <t>rez2+rez4</t>
  </si>
  <si>
    <t>206,25*0,022</t>
  </si>
  <si>
    <t>215</t>
  </si>
  <si>
    <t>998762202.S</t>
  </si>
  <si>
    <t>Presun hmôt pre konštrukcie tesárske v objektoch výšky do 12 m</t>
  </si>
  <si>
    <t>-1586321645</t>
  </si>
  <si>
    <t>763</t>
  </si>
  <si>
    <t>Konštrukcie - drevostavby</t>
  </si>
  <si>
    <t>216</t>
  </si>
  <si>
    <t>763121111.S</t>
  </si>
  <si>
    <t>Predsadená SDK stena bez nosnej konštrukcie, dosky štandarné A 12,5 mm, lepené celoplošne</t>
  </si>
  <si>
    <t>1935340489</t>
  </si>
  <si>
    <t>"Nbp2/1" 3,0*0,35*2</t>
  </si>
  <si>
    <t>217</t>
  </si>
  <si>
    <t>763136040.R</t>
  </si>
  <si>
    <t>Kazetový podhľad 600 x 600 mm, zo sklenených vlákien s vidieľnou konštrukciou hr. 15 mm</t>
  </si>
  <si>
    <t>30359827</t>
  </si>
  <si>
    <t>"sp2</t>
  </si>
  <si>
    <t>11,55</t>
  </si>
  <si>
    <t>6,75</t>
  </si>
  <si>
    <t>18,45</t>
  </si>
  <si>
    <t>41,9</t>
  </si>
  <si>
    <t>35,6</t>
  </si>
  <si>
    <t>17,1</t>
  </si>
  <si>
    <t>1,8</t>
  </si>
  <si>
    <t>3,9</t>
  </si>
  <si>
    <t>3,7</t>
  </si>
  <si>
    <t>7,3</t>
  </si>
  <si>
    <t>5,2</t>
  </si>
  <si>
    <t>4,15</t>
  </si>
  <si>
    <t>3,85</t>
  </si>
  <si>
    <t>10,35</t>
  </si>
  <si>
    <t>6,6</t>
  </si>
  <si>
    <t>3,4</t>
  </si>
  <si>
    <t>2,7</t>
  </si>
  <si>
    <t>3,35</t>
  </si>
  <si>
    <t>218</t>
  </si>
  <si>
    <t>763138253.R</t>
  </si>
  <si>
    <t>Protipožiarny podhľad SDK závesný na dvojúrovňovej oceľovej podkonštrukcií CD+UD, El30, doska protipožiarna impregnovaná DFH2, 15 mm, TI 80 mm, profilu R-CW zhora kryté pruhmi dosiekl 2xRF 12,5mm, š=120mm</t>
  </si>
  <si>
    <t>573909026</t>
  </si>
  <si>
    <t>"Sp1</t>
  </si>
  <si>
    <t>11,2</t>
  </si>
  <si>
    <t>82,95</t>
  </si>
  <si>
    <t>16,25</t>
  </si>
  <si>
    <t>110,35</t>
  </si>
  <si>
    <t>219</t>
  </si>
  <si>
    <t>763126600.S</t>
  </si>
  <si>
    <t>Predsadená SDK stena hr. 25 mm, doska štandardná A 12.5 mm do malty sádrovej</t>
  </si>
  <si>
    <t>43916178</t>
  </si>
  <si>
    <t>"sp3</t>
  </si>
  <si>
    <t>"134" 3,5*(0,3+0,3)</t>
  </si>
  <si>
    <t>"135a"3,5*(0,9+0,3)</t>
  </si>
  <si>
    <t>220</t>
  </si>
  <si>
    <t>763170050.S</t>
  </si>
  <si>
    <t>Revízne dvierka 200x200 mm vývesné protipožiarne El90 pre SDK steny</t>
  </si>
  <si>
    <t>-2088336401</t>
  </si>
  <si>
    <t>"rd*" 1</t>
  </si>
  <si>
    <t>221</t>
  </si>
  <si>
    <t>763170071.S</t>
  </si>
  <si>
    <t>Revízne dvierka 400x400 mm protipožiarne EL90 pre SDK stropy</t>
  </si>
  <si>
    <t>-1643649897</t>
  </si>
  <si>
    <t>"Rd" 12</t>
  </si>
  <si>
    <t>"Rds" 10</t>
  </si>
  <si>
    <t>222</t>
  </si>
  <si>
    <t>998763401.S</t>
  </si>
  <si>
    <t>Presun hmôt pre sadrokartónové konštrukcie v stavbách (objektoch) výšky do 7 m</t>
  </si>
  <si>
    <t>1948847748</t>
  </si>
  <si>
    <t>764</t>
  </si>
  <si>
    <t>Konštrukcie klampiarske</t>
  </si>
  <si>
    <t>223</t>
  </si>
  <si>
    <t>764352427.S</t>
  </si>
  <si>
    <t>Žľaby z pozinkovaného farbeného PZf plechu, pododkvapové polkruhové r.š. 330 mm, vr.príslušenstva (rohov, čiiel, hákov...)</t>
  </si>
  <si>
    <t>-1148486336</t>
  </si>
  <si>
    <t>"Ks2"  194,0</t>
  </si>
  <si>
    <t>224</t>
  </si>
  <si>
    <t>764359411.S</t>
  </si>
  <si>
    <t>Kotlík kónický z pozinkovaného farbeného PZf plechu, pre rúry s priemerom do 100 mm</t>
  </si>
  <si>
    <t>-1917347414</t>
  </si>
  <si>
    <t>"Ks2"  13,0</t>
  </si>
  <si>
    <t>225</t>
  </si>
  <si>
    <t>764410750.S</t>
  </si>
  <si>
    <t>Oplechovanie parapetov z hliníkového farebného Al plechu, vrátane koncoviek r.š. 330 mm</t>
  </si>
  <si>
    <t>850060806</t>
  </si>
  <si>
    <t>"Kf1"  57,6</t>
  </si>
  <si>
    <t>226</t>
  </si>
  <si>
    <t>764454453.S</t>
  </si>
  <si>
    <t>Zvodové rúry z pozinkovaného farbeného PZf plechu, kruhové priemer 100 mm</t>
  </si>
  <si>
    <t>-1823653115</t>
  </si>
  <si>
    <t>"Ks1"  57,0</t>
  </si>
  <si>
    <t>227</t>
  </si>
  <si>
    <t>998764201.S</t>
  </si>
  <si>
    <t>Presun hmôt pre konštrukcie klampiarske v objektoch výšky do 6 m</t>
  </si>
  <si>
    <t>414823198</t>
  </si>
  <si>
    <t>765</t>
  </si>
  <si>
    <t>Konštrukcie - krytiny tvrdé</t>
  </si>
  <si>
    <t>228</t>
  </si>
  <si>
    <t>765331743.S</t>
  </si>
  <si>
    <t>Odkvapová hrana pre profilovanú krytinu</t>
  </si>
  <si>
    <t>2049917823</t>
  </si>
  <si>
    <t>229</t>
  </si>
  <si>
    <t>765331813.S</t>
  </si>
  <si>
    <t>Prestup betónovou krytinou pre kanalizačné odvetranie,  kompletná sada, špec.podľa PD</t>
  </si>
  <si>
    <t>-1517588357</t>
  </si>
  <si>
    <t>"Du1" 7</t>
  </si>
  <si>
    <t>230</t>
  </si>
  <si>
    <t>765331815.S</t>
  </si>
  <si>
    <t>Prestup betónovou krytinou pre anténu, satelit, kompletná sada, špec.podľa PD</t>
  </si>
  <si>
    <t>1954404043</t>
  </si>
  <si>
    <t>"Du2" 2</t>
  </si>
  <si>
    <t>"Du2*" 2</t>
  </si>
  <si>
    <t>231</t>
  </si>
  <si>
    <t>765331841.S</t>
  </si>
  <si>
    <t>Olemovanie komína tesniacim pásom</t>
  </si>
  <si>
    <t>1459439340</t>
  </si>
  <si>
    <t>"wf" 5,0</t>
  </si>
  <si>
    <t>"wf*" 2,5</t>
  </si>
  <si>
    <t>232</t>
  </si>
  <si>
    <t>765332001.S</t>
  </si>
  <si>
    <t>Betónová krytina drážková, jednoduchých striech, sklon do 35°, vrátane odvetrávacích škridiel 10ks/100m2</t>
  </si>
  <si>
    <t>1241984924</t>
  </si>
  <si>
    <t>"Str1" 1485</t>
  </si>
  <si>
    <t>233</t>
  </si>
  <si>
    <t>765332561.S</t>
  </si>
  <si>
    <t>Protisnehový hák pre krytinu betónovú</t>
  </si>
  <si>
    <t>-1310711427</t>
  </si>
  <si>
    <t>"Pš" 2445</t>
  </si>
  <si>
    <t>234</t>
  </si>
  <si>
    <t>765332573.S</t>
  </si>
  <si>
    <t>Stúpací systém pre krytinu betónovú, plošina dlhá 800 mm</t>
  </si>
  <si>
    <t>1498726670</t>
  </si>
  <si>
    <t>"stu" 3</t>
  </si>
  <si>
    <t>235</t>
  </si>
  <si>
    <t>765332575.R</t>
  </si>
  <si>
    <t>Strešné okno výlezové pre nevykurované priestory, 640x640 mm, vrátane ochr.siete proti holibom, ozn. Vy</t>
  </si>
  <si>
    <t>-2000114674</t>
  </si>
  <si>
    <t>236</t>
  </si>
  <si>
    <t>765334511.S</t>
  </si>
  <si>
    <t>Hrebeň s použitím vetracieho pásu so samolepiacim okrajom pre betónovú krytinu, sklon od 35° do 60°</t>
  </si>
  <si>
    <t>-1865609359</t>
  </si>
  <si>
    <t>"hr</t>
  </si>
  <si>
    <t>15,125*2+30,835</t>
  </si>
  <si>
    <t>237</t>
  </si>
  <si>
    <t>765334541.S</t>
  </si>
  <si>
    <t>Nárožie s použitím vetracieho pásu so samolepiacim okrajom pre betónovú krytinu, sklon do 35°</t>
  </si>
  <si>
    <t>1298487702</t>
  </si>
  <si>
    <t>"Hr</t>
  </si>
  <si>
    <t>sqrt(11,8*11,8+3,95*3,95)*7</t>
  </si>
  <si>
    <t>238</t>
  </si>
  <si>
    <t>765332165.S</t>
  </si>
  <si>
    <t>Úžľabie - hliníkový pás, r.š. 500 mm</t>
  </si>
  <si>
    <t>1478515928</t>
  </si>
  <si>
    <t xml:space="preserve">"Ks3" </t>
  </si>
  <si>
    <t>sqrt(11,8*11,8+3,95*3,95)*3</t>
  </si>
  <si>
    <t>239</t>
  </si>
  <si>
    <t>765901343.S</t>
  </si>
  <si>
    <t>Strešná fólia paropriepustná, na krokvy, sklon od 22° do 35°, plošná hmotnosť 140 g/m2</t>
  </si>
  <si>
    <t>1642834456</t>
  </si>
  <si>
    <t>240</t>
  </si>
  <si>
    <t>998765201.S</t>
  </si>
  <si>
    <t>Presun hmôt pre tvrdé krytiny v objektoch výšky do 6 m</t>
  </si>
  <si>
    <t>2117172670</t>
  </si>
  <si>
    <t>Konštrukcie stolárske</t>
  </si>
  <si>
    <t>241</t>
  </si>
  <si>
    <t>766121Ps1</t>
  </si>
  <si>
    <t>Montáž a dodávka mobilnej posuvnej steny, delenej na 4 panely- 3x standardný, 1x teleskopický, s integrovaným dverným krídlom, ovládanie manuálne,  5700x3100 mm, komplet podľa PD, pol.Ps1</t>
  </si>
  <si>
    <t>-1547426844</t>
  </si>
  <si>
    <t>5,7*3,1</t>
  </si>
  <si>
    <t>242</t>
  </si>
  <si>
    <t>766211719.R</t>
  </si>
  <si>
    <t>Montáž ochrany stien a madiel</t>
  </si>
  <si>
    <t>-92154805</t>
  </si>
  <si>
    <t>"Oh1"  125,0</t>
  </si>
  <si>
    <t>"Oh2"  125,0</t>
  </si>
  <si>
    <t>243</t>
  </si>
  <si>
    <t>611930000Oh1</t>
  </si>
  <si>
    <t>Nástenné madlo s ochranou stien, komplet podľa PD, ozn.Oh1</t>
  </si>
  <si>
    <t>-678833840</t>
  </si>
  <si>
    <t>244</t>
  </si>
  <si>
    <t>611930000Oh2</t>
  </si>
  <si>
    <t>Nástenné madlo s ochranou stien - nástenný nárezník, komplet podľa PD, ozn.Oh2</t>
  </si>
  <si>
    <t>-32330577</t>
  </si>
  <si>
    <t>245</t>
  </si>
  <si>
    <t>766621499.S</t>
  </si>
  <si>
    <t>Montáž plastových výplní otvorov s hydroizolačnými ISO páskami (exteriérová a interiérová)</t>
  </si>
  <si>
    <t>-1001899135</t>
  </si>
  <si>
    <t>246</t>
  </si>
  <si>
    <t>283290006100.S</t>
  </si>
  <si>
    <t>Tesniaca paropriepustná fólia polymér-flísová, š. 290 mm, dĺ. 30 m, pre tesnenie pripájacej škáry okenného rámu a muriva z exteriéru</t>
  </si>
  <si>
    <t>-414012660</t>
  </si>
  <si>
    <t>247</t>
  </si>
  <si>
    <t>283290006200.S</t>
  </si>
  <si>
    <t>Tesniaca paronepriepustná fólia polymér-flísová, š. 70 mm, dĺ. 30 m, pre tesnenie pripájacej škáry okenného rámu a muriva z interiéru</t>
  </si>
  <si>
    <t>1999436314</t>
  </si>
  <si>
    <t>248</t>
  </si>
  <si>
    <t>611410000Po1</t>
  </si>
  <si>
    <t>Plastové okno dvojkrídlové OS+S, 1500x1800 mm, izolačné trojsklo, 6 komorový profil, pol.Po1</t>
  </si>
  <si>
    <t>-324134430</t>
  </si>
  <si>
    <t>249</t>
  </si>
  <si>
    <t>61141000Po11</t>
  </si>
  <si>
    <t>Plastové okno dvojkrídlové OS+S, 1500x1800 mm, izolačné trojsklo mliečne, 6 komorový profil, pol.Po1*</t>
  </si>
  <si>
    <t>-515011637</t>
  </si>
  <si>
    <t>250</t>
  </si>
  <si>
    <t>611410000Po2</t>
  </si>
  <si>
    <t>Plastové okno jednokrídlové S, 750x750 mm, izolačné trojsklo, 6 komorový profil, pákový ovládač,pol.Po2</t>
  </si>
  <si>
    <t>-747263877</t>
  </si>
  <si>
    <t>251</t>
  </si>
  <si>
    <t>61141000Po21</t>
  </si>
  <si>
    <t>Plastové okno jednokrídlové S, 750x750 mm, izolačné trojsklo, 6 komorový profil,pákový ovládač,  pol.Po2*</t>
  </si>
  <si>
    <t>-1845328225</t>
  </si>
  <si>
    <t>252</t>
  </si>
  <si>
    <t>611410000Po3</t>
  </si>
  <si>
    <t>Plastové okno dvojkrídlové OS+S, 1500x1800 mm, izolačné trojsklo, 6 komorový profil, pol.Po3</t>
  </si>
  <si>
    <t>155949050</t>
  </si>
  <si>
    <t>253</t>
  </si>
  <si>
    <t>611410000Po4</t>
  </si>
  <si>
    <t>Plastové okno jednokrídlové S, 1500x750 mm, izolačné trojsklo, 6 komorový profil, pákový ovládač,  pol.Po4</t>
  </si>
  <si>
    <t>-47930683</t>
  </si>
  <si>
    <t>254</t>
  </si>
  <si>
    <t>611410000Po5</t>
  </si>
  <si>
    <t>Plastové francúzske okno dvojkrídlové O+OS, 2100x2400 mm, izolačné trojsklo, 6 komorový profil, pol.Po5</t>
  </si>
  <si>
    <t>266761500</t>
  </si>
  <si>
    <t>255</t>
  </si>
  <si>
    <t>766661422.R</t>
  </si>
  <si>
    <t>Montáž dverí drevených protipožiarnych</t>
  </si>
  <si>
    <t>-658400241</t>
  </si>
  <si>
    <t>256</t>
  </si>
  <si>
    <t>611000Di1</t>
  </si>
  <si>
    <t>Dvere jednokrídlové plné 1100x1970 mm, EI-C 30D3, komplet podľa PD, pol.Di1</t>
  </si>
  <si>
    <t>2128592651</t>
  </si>
  <si>
    <t>257</t>
  </si>
  <si>
    <t>611000Di2</t>
  </si>
  <si>
    <t>Dvere jednokrídlové plné 900x1970 mm, EI-C 30D3, komplet podľa PD, pol.Di2</t>
  </si>
  <si>
    <t>2089227443</t>
  </si>
  <si>
    <t>258</t>
  </si>
  <si>
    <t>611000Di3</t>
  </si>
  <si>
    <t>Dvere jednokrídlové plné 800x1970 mm, EI-C 30D3, komplet podľa PD, pol.Di3</t>
  </si>
  <si>
    <t>-403831570</t>
  </si>
  <si>
    <t>259</t>
  </si>
  <si>
    <t>766662112.S</t>
  </si>
  <si>
    <t>Montáž dverového krídla otočného jednokrídlového poldrážkového, do existujúcej zárubne, vrátane kovania</t>
  </si>
  <si>
    <t>-317929243</t>
  </si>
  <si>
    <t>260</t>
  </si>
  <si>
    <t>766702111.S</t>
  </si>
  <si>
    <t>Montáž zárubní obložkových pre dvere jednokrídlové</t>
  </si>
  <si>
    <t>-2141987444</t>
  </si>
  <si>
    <t>"Di10" 1</t>
  </si>
  <si>
    <t>261</t>
  </si>
  <si>
    <t>611810002900.S</t>
  </si>
  <si>
    <t>Zárubňa vnútorná obložková, šírka 900 mm, výška 1970 mm, DTD doska, povrch CPL laminát, pre stenu hrúbky 260-350 mm, pre jednokrídlové dvere</t>
  </si>
  <si>
    <t>135979231</t>
  </si>
  <si>
    <t>"di10" 1</t>
  </si>
  <si>
    <t>262</t>
  </si>
  <si>
    <t>766702121.S</t>
  </si>
  <si>
    <t>Montáž zárubní obložkových pre dvere dvojkrídlové</t>
  </si>
  <si>
    <t>1990213754</t>
  </si>
  <si>
    <t>"d19" 1</t>
  </si>
  <si>
    <t>263</t>
  </si>
  <si>
    <t>611810007400.S</t>
  </si>
  <si>
    <t>Zárubňa vnútorná obložková, šírka 1250mm, výška 1970 mm, DTD doska, povrch CPL laminát, pre stenu hrúbky 260-350 mm, pre dvojkrídlové dvere</t>
  </si>
  <si>
    <t>-1110686611</t>
  </si>
  <si>
    <t>"di9" 1</t>
  </si>
  <si>
    <t>264</t>
  </si>
  <si>
    <t>767649194.S</t>
  </si>
  <si>
    <t>Montáž doplnkov dverí - madlo</t>
  </si>
  <si>
    <t>997076080</t>
  </si>
  <si>
    <t>265</t>
  </si>
  <si>
    <t>549150001102.S</t>
  </si>
  <si>
    <t>Klučka + kľučka s WC západkou dverová hlíník</t>
  </si>
  <si>
    <t>-1640171558</t>
  </si>
  <si>
    <t>266</t>
  </si>
  <si>
    <t>549150000600.S</t>
  </si>
  <si>
    <t>Kľučka dverová a rozeta 2x, nehrdzavejúca oceľ, povrch nerez brúsený</t>
  </si>
  <si>
    <t>-1696592243</t>
  </si>
  <si>
    <t>267</t>
  </si>
  <si>
    <t>549150001599</t>
  </si>
  <si>
    <t>Madlo dverové pre dvere</t>
  </si>
  <si>
    <t>1196773968</t>
  </si>
  <si>
    <t>"Di1"  2*2</t>
  </si>
  <si>
    <t>"Di2"  2*4</t>
  </si>
  <si>
    <t>"Di6"  2*2</t>
  </si>
  <si>
    <t>268</t>
  </si>
  <si>
    <t>611610000800.S</t>
  </si>
  <si>
    <t>Dvere vnútorné jednokrídlové, šírka 600-900 mm, výplň papierová voština, povrch CPL laminát, mechanicky odolné plné , ozn.Di4-Di8</t>
  </si>
  <si>
    <t>147936155</t>
  </si>
  <si>
    <t>269</t>
  </si>
  <si>
    <t>766664121.S</t>
  </si>
  <si>
    <t>Montáž dverového krídla kyvného jednokrídlového, do existujúcej zárubne, vrátane kovania</t>
  </si>
  <si>
    <t>1404694921</t>
  </si>
  <si>
    <t>270</t>
  </si>
  <si>
    <t>61161000Di10</t>
  </si>
  <si>
    <t>Dvere vnútorné jednokrídlové kyvné, 900x1970 mm, komplet podľa PD, pol.Di10</t>
  </si>
  <si>
    <t>-761947109</t>
  </si>
  <si>
    <t>271</t>
  </si>
  <si>
    <t>766664131.S</t>
  </si>
  <si>
    <t>Montáž dverového krídla kyvného dvojkrídlového, do existujúcej zárubne, vrátane kovania</t>
  </si>
  <si>
    <t>-1932735399</t>
  </si>
  <si>
    <t>"Di9"  1</t>
  </si>
  <si>
    <t>272</t>
  </si>
  <si>
    <t>611610000Di9</t>
  </si>
  <si>
    <t>Dvere vnútorné dvojkrídlové kyvné, 1250x1970 mm, komplet podľa PD, pol.Di9</t>
  </si>
  <si>
    <t>233994873</t>
  </si>
  <si>
    <t>273</t>
  </si>
  <si>
    <t>766694140.R</t>
  </si>
  <si>
    <t>Montáž parapetnej dosky plastovej šírky do 300 mm</t>
  </si>
  <si>
    <t>985278902</t>
  </si>
  <si>
    <t>"Po1"  1,5*16</t>
  </si>
  <si>
    <t>"Po1*"  1,5*1</t>
  </si>
  <si>
    <t>"Po2"  0,75*2</t>
  </si>
  <si>
    <t>"Po3"  1,5*10</t>
  </si>
  <si>
    <t>"Po4"  1,5*3</t>
  </si>
  <si>
    <t>274</t>
  </si>
  <si>
    <t>611560000400.S</t>
  </si>
  <si>
    <t>Parapetná doska plastová, šírka 295 mm, komôrková vnútorná, zlatý dub, mramor, mahagon, svetlý buk, orech</t>
  </si>
  <si>
    <t>-1852161010</t>
  </si>
  <si>
    <t>275</t>
  </si>
  <si>
    <t>611560000800.S</t>
  </si>
  <si>
    <t>Plastové krytky k vnútorným parapetom plastovým, pár, vo farbe biela, mramor, zlatý dub, buk, mahagón, orech</t>
  </si>
  <si>
    <t>-1542581767</t>
  </si>
  <si>
    <t>276</t>
  </si>
  <si>
    <t>766811001.R</t>
  </si>
  <si>
    <t>D+M kuchynskej linky dĺ.2000mm, vrátane vstavanej chladničky  a nerezového drezu so stajankovou batériou, podrobná špecifikácia podľa PD, pol.KL1</t>
  </si>
  <si>
    <t>854022033</t>
  </si>
  <si>
    <t>277</t>
  </si>
  <si>
    <t>766811002.R</t>
  </si>
  <si>
    <t>D+M kuchynskej linky dĺ.2200mm, vrátane vstavanej chladničky  a nerezového drezu so stajankovou batériou, podrobná špecifikácia podľa PD, pol.KL2</t>
  </si>
  <si>
    <t>603255363</t>
  </si>
  <si>
    <t>278</t>
  </si>
  <si>
    <t>766811003.R</t>
  </si>
  <si>
    <t>D+M kuchynskej linky pre osoby s obmedzenou schopnosťou pohybu 3300+1800mm,vrátane zabudovaných spotrebičov a príslušenstva- el.varná doska+ rúra,chladnička,digestor,nerezový drez so stoján.bat.,výsuvné koše, podrobná špecifikácia podľa PD, pol.KL3</t>
  </si>
  <si>
    <t>1429809673</t>
  </si>
  <si>
    <t>279</t>
  </si>
  <si>
    <t>998766201.S</t>
  </si>
  <si>
    <t>Presun hmot pre konštrukcie stolárske v objektoch výšky do 6 m</t>
  </si>
  <si>
    <t>227412490</t>
  </si>
  <si>
    <t>767</t>
  </si>
  <si>
    <t>Konštrukcie doplnkové kovové</t>
  </si>
  <si>
    <t>280</t>
  </si>
  <si>
    <t>767163010.S</t>
  </si>
  <si>
    <t xml:space="preserve">Montáž zábradlia hliníkového </t>
  </si>
  <si>
    <t>-706938395</t>
  </si>
  <si>
    <t>"Zb1"  2,4</t>
  </si>
  <si>
    <t>"Zb2"  1,65</t>
  </si>
  <si>
    <t>"Zb3"  6,5</t>
  </si>
  <si>
    <t>"Zb4"  0,75</t>
  </si>
  <si>
    <t>"Zb5"  33,48</t>
  </si>
  <si>
    <t>"Zb6"  8,45</t>
  </si>
  <si>
    <t>281</t>
  </si>
  <si>
    <t>553520002Zb1</t>
  </si>
  <si>
    <t>Hliníkové zábradlie zo zvislím delením, komplet podľ PD, pol.Zb1</t>
  </si>
  <si>
    <t>-434089795</t>
  </si>
  <si>
    <t>282</t>
  </si>
  <si>
    <t>553520002Zb2</t>
  </si>
  <si>
    <t>Hliníkové zábradlie zo zvislím delením, komplet podľ PD, pol.Zb2</t>
  </si>
  <si>
    <t>-1541579685</t>
  </si>
  <si>
    <t>283</t>
  </si>
  <si>
    <t>553520002Zb3</t>
  </si>
  <si>
    <t>Hliníkové zábradlie zo zvislím delením, komplet podľ PD, pol.Zb3</t>
  </si>
  <si>
    <t>-1647437527</t>
  </si>
  <si>
    <t>284</t>
  </si>
  <si>
    <t>553520002Zb4</t>
  </si>
  <si>
    <t>Hliníkové zábradlie zo zvislím delením, komplet podľ PD, pol.Zb4</t>
  </si>
  <si>
    <t>-920429144</t>
  </si>
  <si>
    <t>285</t>
  </si>
  <si>
    <t>553520002Zb5</t>
  </si>
  <si>
    <t>Hliníkové zábradlie na rampách a spevnených plochách, komplet podľ PD, pol.Zb5</t>
  </si>
  <si>
    <t>1959132830</t>
  </si>
  <si>
    <t>286</t>
  </si>
  <si>
    <t>553520002Zb6</t>
  </si>
  <si>
    <t>Hliníkové zábradlie pri zásobovacej rampe, komplet podľ PD, pol.Zb6</t>
  </si>
  <si>
    <t>-1422702484</t>
  </si>
  <si>
    <t>287</t>
  </si>
  <si>
    <t>767165110.S</t>
  </si>
  <si>
    <t>Montáž zábradlia rovného montáž madiel z rúrok alebo tenkostenných profilov</t>
  </si>
  <si>
    <t>-246959783</t>
  </si>
  <si>
    <t>"Ot2"  2,4</t>
  </si>
  <si>
    <t>"Md1"  5,85</t>
  </si>
  <si>
    <t>"Md2"  19,41</t>
  </si>
  <si>
    <t>"Md3"  35,7</t>
  </si>
  <si>
    <t>"Zb2"  4,25</t>
  </si>
  <si>
    <t>"Zb3"  16,75</t>
  </si>
  <si>
    <t>"Zb4"  8,08</t>
  </si>
  <si>
    <t>"Zb5"  66,96</t>
  </si>
  <si>
    <t>"Ot1"  57,6</t>
  </si>
  <si>
    <t>"Ot2"  18,0</t>
  </si>
  <si>
    <t>288</t>
  </si>
  <si>
    <t>553520002001</t>
  </si>
  <si>
    <t xml:space="preserve">Dodávka madiel a ochranných tyčí - stavebnicové AL madlo d=50mm, </t>
  </si>
  <si>
    <t>416615495</t>
  </si>
  <si>
    <t>289</t>
  </si>
  <si>
    <t>767340000.R</t>
  </si>
  <si>
    <t>D+M hliníkového prístrešku, zastrešeného bezpečnstným mliečnym sklom s integrovaným odkvapovým systémom, 3070x5100mm, ozn.Hpr</t>
  </si>
  <si>
    <t>552181449</t>
  </si>
  <si>
    <t>(3,07*5,1)</t>
  </si>
  <si>
    <t>290</t>
  </si>
  <si>
    <t>767590205.S</t>
  </si>
  <si>
    <t>Montáž čistiacej rohože gumovo - polypropylénovej na podlahu</t>
  </si>
  <si>
    <t>-1228142383</t>
  </si>
  <si>
    <t>"rh1"</t>
  </si>
  <si>
    <t>2*(0,9*0,6)</t>
  </si>
  <si>
    <t>"rh2</t>
  </si>
  <si>
    <t>2*(0,85*1,5)</t>
  </si>
  <si>
    <t>291</t>
  </si>
  <si>
    <t>697540000101</t>
  </si>
  <si>
    <t>Rohož čistiaca , napr DIPLOMAT 517 / R s vložkou z tvrdého vlákna PDF DIPLOMAT 517 / R s vložkou z tvrdého vlákna 900x600mm, pol.Rh1</t>
  </si>
  <si>
    <t>1172834324</t>
  </si>
  <si>
    <t>292</t>
  </si>
  <si>
    <t>697540000102</t>
  </si>
  <si>
    <t>Rohož čistiaca z plyamidu a PVC.  napr. EMCO Classic, 850x1500mm, pol.Rh1</t>
  </si>
  <si>
    <t>576854715</t>
  </si>
  <si>
    <t>293</t>
  </si>
  <si>
    <t>767590225.S</t>
  </si>
  <si>
    <t>Montáž hliníkového rámu L k čistiacim rohožiam</t>
  </si>
  <si>
    <t>-1538053985</t>
  </si>
  <si>
    <t>2*(0,9+0,6)*2</t>
  </si>
  <si>
    <t>294</t>
  </si>
  <si>
    <t>697590000100.S</t>
  </si>
  <si>
    <t>Zápustný hliníkový rám k čistiacej rohoži</t>
  </si>
  <si>
    <t>1708094304</t>
  </si>
  <si>
    <t>295</t>
  </si>
  <si>
    <t>767612101.R</t>
  </si>
  <si>
    <t>Montáž hliníkových výplní otvorov s hydroizolačnými ISO páskami (exteriérová a interiérová)</t>
  </si>
  <si>
    <t>1699250461</t>
  </si>
  <si>
    <t>"D1"  2*(2,3+2,65)*1</t>
  </si>
  <si>
    <t>"D2"  2*(2,1+2,6)*1</t>
  </si>
  <si>
    <t>"D3"  2*(2,1+2,6)*1</t>
  </si>
  <si>
    <t>"ad2" 2*(2,3+2,65)*1</t>
  </si>
  <si>
    <t>296</t>
  </si>
  <si>
    <t>523107878</t>
  </si>
  <si>
    <t>94,58</t>
  </si>
  <si>
    <t>94,58*1,05 'Prepočítané koeficientom množstva</t>
  </si>
  <si>
    <t>297</t>
  </si>
  <si>
    <t>-1143791688</t>
  </si>
  <si>
    <t>298</t>
  </si>
  <si>
    <t>553410003Hd1</t>
  </si>
  <si>
    <t>Hlíková zasklená stena 2300x2650 mm, dvojkrídlové dvere 900+750 mm, komplet podľa PD, pol.Hd1</t>
  </si>
  <si>
    <t>1068694488</t>
  </si>
  <si>
    <t>299</t>
  </si>
  <si>
    <t>553410003Hd2</t>
  </si>
  <si>
    <t>Hlíková zasklená stena 2100x2400 mm, dvojkrídlové dvere 900+700 mm, komplet podľa PD, pol.Hd2</t>
  </si>
  <si>
    <t>978244065</t>
  </si>
  <si>
    <t>300</t>
  </si>
  <si>
    <t>553410003Hd3</t>
  </si>
  <si>
    <t>Hlíková zasklená stena 2100x2400 mm, dvojkrídlové dvere 900 +700 mm, komplet podľa PD, pol.Hd3</t>
  </si>
  <si>
    <t>-1903637105</t>
  </si>
  <si>
    <t>301</t>
  </si>
  <si>
    <t>553410003Hd4</t>
  </si>
  <si>
    <t>Hlíková zasklená stena 3000x2400 mm, jednokrídlové dvere 900 mm, komplet podľa PD, pol.Hd4</t>
  </si>
  <si>
    <t>-1593105731</t>
  </si>
  <si>
    <t>302</t>
  </si>
  <si>
    <t>553410003Hd5</t>
  </si>
  <si>
    <t>Hlíková zasklená stena 1060x2630 mm, jednokrídlové dvere 900 mm, komplet podľa PD, pol.Hd5</t>
  </si>
  <si>
    <t>-61414069</t>
  </si>
  <si>
    <t>303</t>
  </si>
  <si>
    <t>5534100030D1</t>
  </si>
  <si>
    <t>Hlíková vnútorná zasklená stena 2300x2650 mm, dvojkrídlové dvere 900+750 mm, komplet podľa PD, pol.D1</t>
  </si>
  <si>
    <t>1228932558</t>
  </si>
  <si>
    <t>304</t>
  </si>
  <si>
    <t>5534100030D2</t>
  </si>
  <si>
    <t>Hlíková vnútorná zasklená stena 2100x2600 mm, dvojkrídlové dvere 900+700 mm, komplet podľa PD, pol.D2</t>
  </si>
  <si>
    <t>835798135</t>
  </si>
  <si>
    <t>305</t>
  </si>
  <si>
    <t>5534100030D5</t>
  </si>
  <si>
    <t>Hlíková vnútorná zasklená stena 3850x1800 mm, EI30-C, komplet podľa PD, pol.D5</t>
  </si>
  <si>
    <t>724394241</t>
  </si>
  <si>
    <t>306</t>
  </si>
  <si>
    <t>553000000Ad1</t>
  </si>
  <si>
    <t>Hliníková vonkajšia  stena  2300x2650 mm, automatické dvojkrídlové posuvné dvere, bočné a horné svetlíky pevné, zasklenie izolačno bezpečnostné trojsklo, komplet podľa PD, pol.Ad1</t>
  </si>
  <si>
    <t>1868823723</t>
  </si>
  <si>
    <t>307</t>
  </si>
  <si>
    <t>553000000Ad2</t>
  </si>
  <si>
    <t>Hliníková vnútorná stena  2300x2650 mm, automatické dvojkrídlové posuvné dvere, bočné a horné svetlíky pevné, zasklenie jednoduché bezpečnostné sklo s bezpeč.fóliou z vnút.strany, sokel 400mm izolačná výplň komplet podľa PD, pol.Ad2</t>
  </si>
  <si>
    <t>-155165860</t>
  </si>
  <si>
    <t>308</t>
  </si>
  <si>
    <t>767612102.R</t>
  </si>
  <si>
    <t>Montáž hliníkových výplní otvorov s požiarnou odolnosťou</t>
  </si>
  <si>
    <t>828877407</t>
  </si>
  <si>
    <t>"D4"  2*(1,96+2,65)*2</t>
  </si>
  <si>
    <t>"D5"  2*(3,85+1,8)*1</t>
  </si>
  <si>
    <t>"D6"  2*(1,96+2,65)*8</t>
  </si>
  <si>
    <t>309</t>
  </si>
  <si>
    <t>5534100030D3</t>
  </si>
  <si>
    <t>Hlíková vnútorná zasklená stena 2100x2600 mm, dvojkrídlové dvere 900+700 mm, komplet podľa PD, pol.D3</t>
  </si>
  <si>
    <t>-1585838971</t>
  </si>
  <si>
    <t>310</t>
  </si>
  <si>
    <t>5534100030D4</t>
  </si>
  <si>
    <t>Hlíková vnútorná zasklená stena 1960x2650 mm, dvojkrídlové dvere 900+900 mm, EI30-C, komplet podľa PD, pol.D4</t>
  </si>
  <si>
    <t>192884757</t>
  </si>
  <si>
    <t>311</t>
  </si>
  <si>
    <t>5534100030D6</t>
  </si>
  <si>
    <t>Hlíková vnútorná zasklená stena 1960x2650 mm, jednokrídlové dvere, EI30-C, komplet podľa PD, pol.D6</t>
  </si>
  <si>
    <t>680372485</t>
  </si>
  <si>
    <t>312</t>
  </si>
  <si>
    <t>767660005.S</t>
  </si>
  <si>
    <t>Montáž siete proti hmyzu na okno, pevnej úchytkami na tesnenie</t>
  </si>
  <si>
    <t>1678553208</t>
  </si>
  <si>
    <t>"Po1"  0,75*1,8*16</t>
  </si>
  <si>
    <t>"Po1*"  0,75*1,8*1</t>
  </si>
  <si>
    <t>"Po2"  0,75*0,75*10</t>
  </si>
  <si>
    <t>"Po2*"  0,75*0,75*2</t>
  </si>
  <si>
    <t>"Po3"  0,75*1,8*10</t>
  </si>
  <si>
    <t>"Po4"  1,5*0,75*4</t>
  </si>
  <si>
    <t>313</t>
  </si>
  <si>
    <t>553420000005.S</t>
  </si>
  <si>
    <t>Okenná sieť proti hmyzu pevná s vnútorným lemom na rám okna, reverzibilná z interiéru, farba biela</t>
  </si>
  <si>
    <t>-721985273</t>
  </si>
  <si>
    <t>314</t>
  </si>
  <si>
    <t>767995Zdv</t>
  </si>
  <si>
    <t>Montáž a dodávka stropného zdvíhacieho zariadenia, komplet podľa PD, pol. Zdv</t>
  </si>
  <si>
    <t>-508521540</t>
  </si>
  <si>
    <t>315</t>
  </si>
  <si>
    <t>998767201.S</t>
  </si>
  <si>
    <t>Presun hmôt pre kovové stavebné doplnkové konštrukcie v objektoch výšky do 6 m</t>
  </si>
  <si>
    <t>-87068662</t>
  </si>
  <si>
    <t>771</t>
  </si>
  <si>
    <t>Podlahy z dlaždíc</t>
  </si>
  <si>
    <t>316</t>
  </si>
  <si>
    <t>771415014.S</t>
  </si>
  <si>
    <t>Montáž soklíkov z obkladačiek do tmelu v= 100 mm</t>
  </si>
  <si>
    <t>-1626423158</t>
  </si>
  <si>
    <t>2*(1,85+4,9)</t>
  </si>
  <si>
    <t>-2,3*4</t>
  </si>
  <si>
    <t>0,3*2*4</t>
  </si>
  <si>
    <t>2*(7,2+13,5)</t>
  </si>
  <si>
    <t>2*(0,3+0,3)*2</t>
  </si>
  <si>
    <t>-2,3*2</t>
  </si>
  <si>
    <t>-2,1*2</t>
  </si>
  <si>
    <t>-2,0*2</t>
  </si>
  <si>
    <t>-1,0*4</t>
  </si>
  <si>
    <t>-1,1</t>
  </si>
  <si>
    <t>2*(7,725+2,1)</t>
  </si>
  <si>
    <t>-2,1</t>
  </si>
  <si>
    <t>-1,0*3</t>
  </si>
  <si>
    <t>-0,9</t>
  </si>
  <si>
    <t>-1,275</t>
  </si>
  <si>
    <t>0,3*2*3</t>
  </si>
  <si>
    <t>2*(5,7+3,0)</t>
  </si>
  <si>
    <t>0,3*2</t>
  </si>
  <si>
    <t>2*(4,8+5,7)</t>
  </si>
  <si>
    <t>-1,0</t>
  </si>
  <si>
    <t>"136"</t>
  </si>
  <si>
    <t>8,6+2,4-2,1+0,425</t>
  </si>
  <si>
    <t>"137</t>
  </si>
  <si>
    <t>3,9+2,4-2,1+0,425</t>
  </si>
  <si>
    <t>317</t>
  </si>
  <si>
    <t>597640001200.R</t>
  </si>
  <si>
    <t>Soklík keramický v=100 mm</t>
  </si>
  <si>
    <t>2077966273</t>
  </si>
  <si>
    <t>95,525*1,04 'Prepočítané koeficientom množstva</t>
  </si>
  <si>
    <t>318</t>
  </si>
  <si>
    <t>771576109.S</t>
  </si>
  <si>
    <t>Montáž podláh z dlaždíc keramických do tmelu flexibilného</t>
  </si>
  <si>
    <t>153033557</t>
  </si>
  <si>
    <t>"podlaha P1</t>
  </si>
  <si>
    <t>"plocha pri dverách</t>
  </si>
  <si>
    <t>1,0*0,3+1,0*0,3*3+0,9*0,3</t>
  </si>
  <si>
    <t>"podlaha P2</t>
  </si>
  <si>
    <t>1,25*0,3</t>
  </si>
  <si>
    <t>0,9*0,3</t>
  </si>
  <si>
    <t>1,1*0,3</t>
  </si>
  <si>
    <t>0,9*0,15*10</t>
  </si>
  <si>
    <t>0,8*0,15*2</t>
  </si>
  <si>
    <t>0,7*0,15</t>
  </si>
  <si>
    <t>"podlaha P4</t>
  </si>
  <si>
    <t>"136</t>
  </si>
  <si>
    <t>7,4</t>
  </si>
  <si>
    <t>15,75</t>
  </si>
  <si>
    <t>319</t>
  </si>
  <si>
    <t>597740001601</t>
  </si>
  <si>
    <t>Protišmyková interierová keramická dlažba (protišmykovosť podľa účelu miestnosti)</t>
  </si>
  <si>
    <t>-359387804</t>
  </si>
  <si>
    <t>p1+p2</t>
  </si>
  <si>
    <t>277,64*1,04 'Prepočítané koeficientom množstva</t>
  </si>
  <si>
    <t>320</t>
  </si>
  <si>
    <t>597740001602</t>
  </si>
  <si>
    <t>Protišmyková interierová keramická dlažba (protišmykovej triedy R11/B))</t>
  </si>
  <si>
    <t>1611604238</t>
  </si>
  <si>
    <t>23,15*1,04 'Prepočítané koeficientom množstva</t>
  </si>
  <si>
    <t>321</t>
  </si>
  <si>
    <t>998771201.S</t>
  </si>
  <si>
    <t>Presun hmôt pre podlahy z dlaždíc v objektoch výšky do 6m</t>
  </si>
  <si>
    <t>1851724623</t>
  </si>
  <si>
    <t>775</t>
  </si>
  <si>
    <t>Podlahy vlysové a parketové</t>
  </si>
  <si>
    <t>322</t>
  </si>
  <si>
    <t>775413220.S</t>
  </si>
  <si>
    <t>Montáž prechodovej lišty priskrutkovaním</t>
  </si>
  <si>
    <t>-1095630569</t>
  </si>
  <si>
    <t>"Di1"  1,1*2</t>
  </si>
  <si>
    <t>"Di2"  0,9*9</t>
  </si>
  <si>
    <t>"Di3"  0,8*4</t>
  </si>
  <si>
    <t>"Di4"  0,9*7</t>
  </si>
  <si>
    <t>"Di6"  0,9*3</t>
  </si>
  <si>
    <t>"Di7"  0,8*3</t>
  </si>
  <si>
    <t>"Di8"  0,7*3</t>
  </si>
  <si>
    <t>"Di9"  1,25</t>
  </si>
  <si>
    <t>"Di10"  0,9</t>
  </si>
  <si>
    <t>323</t>
  </si>
  <si>
    <t>611990000800.S</t>
  </si>
  <si>
    <t>Lišta prechodová skrutkovacia, šírka 32 mm</t>
  </si>
  <si>
    <t>-1699649795</t>
  </si>
  <si>
    <t>29,15*1,01 'Prepočítané koeficientom množstva</t>
  </si>
  <si>
    <t>324</t>
  </si>
  <si>
    <t>998775201.S</t>
  </si>
  <si>
    <t>Presun hmôt pre podlahy vlysové a parketové v objektoch výšky do 6 m</t>
  </si>
  <si>
    <t>254548979</t>
  </si>
  <si>
    <t>776</t>
  </si>
  <si>
    <t>Podlahy povlakové</t>
  </si>
  <si>
    <t>325</t>
  </si>
  <si>
    <t>776411000.S</t>
  </si>
  <si>
    <t>Lepenie podlahových líšt soklových</t>
  </si>
  <si>
    <t>1822742407</t>
  </si>
  <si>
    <t>2*(5,7+2,8)</t>
  </si>
  <si>
    <t>2*(3,35+3,375)</t>
  </si>
  <si>
    <t>2*(5,7+4,06)</t>
  </si>
  <si>
    <t>-0,8</t>
  </si>
  <si>
    <t>(2*7,35+5,7)</t>
  </si>
  <si>
    <t>-2,0</t>
  </si>
  <si>
    <t>(2*6,15+5,7)</t>
  </si>
  <si>
    <t>2*(3,375+5,7)</t>
  </si>
  <si>
    <t>2*(32,725+21,3)</t>
  </si>
  <si>
    <t>-3,0</t>
  </si>
  <si>
    <t>0,3*2*8</t>
  </si>
  <si>
    <t>2*(2,25+3,25)</t>
  </si>
  <si>
    <t>2*(2,25+2,3)</t>
  </si>
  <si>
    <t>-1,0*2</t>
  </si>
  <si>
    <t>2*(2,8+5,7)</t>
  </si>
  <si>
    <t>2*(2,775+1,5)</t>
  </si>
  <si>
    <t>2*(2,55+1,5)</t>
  </si>
  <si>
    <t>2*(1,35+3,65)</t>
  </si>
  <si>
    <t>-0,9*3</t>
  </si>
  <si>
    <t>2*(2,55+4,05)</t>
  </si>
  <si>
    <t>2*(2,825+2,7)</t>
  </si>
  <si>
    <t>"133"</t>
  </si>
  <si>
    <t>2*(1,5+1,8)-0,9</t>
  </si>
  <si>
    <t>326</t>
  </si>
  <si>
    <t>283410017900.S</t>
  </si>
  <si>
    <t>Soklová PVC lišta pre vloženie pásikov z PVC podlahoviny hrúbky do 5 mm</t>
  </si>
  <si>
    <t>-906330533</t>
  </si>
  <si>
    <t>533,695*1,01 'Prepočítané koeficientom množstva</t>
  </si>
  <si>
    <t>327</t>
  </si>
  <si>
    <t>776560010.S</t>
  </si>
  <si>
    <t>Lepenie povlakových podláh z prírodného linolea</t>
  </si>
  <si>
    <t>236659637</t>
  </si>
  <si>
    <t>"podlaha p3</t>
  </si>
  <si>
    <t>"plochy pri dverách</t>
  </si>
  <si>
    <t>1,275*0,5</t>
  </si>
  <si>
    <t>2*0,3*2</t>
  </si>
  <si>
    <t>1,1*0,3*8</t>
  </si>
  <si>
    <t>1,0*0,3*3</t>
  </si>
  <si>
    <t>0,9*0,3*4</t>
  </si>
  <si>
    <t>1,2*0,3</t>
  </si>
  <si>
    <t>0,9*0,15*14</t>
  </si>
  <si>
    <t>0,8*0,15</t>
  </si>
  <si>
    <t>328</t>
  </si>
  <si>
    <t>284140001030.S</t>
  </si>
  <si>
    <t>Podlaha z prírodného linolea, hrúbka do 2,5 mm, trieda zaťaženia 34 (napr.Marmoleum real hr.2,5mm)</t>
  </si>
  <si>
    <t>340847644</t>
  </si>
  <si>
    <t>655,878*1,03 'Prepočítané koeficientom množstva</t>
  </si>
  <si>
    <t>329</t>
  </si>
  <si>
    <t>776990105.S</t>
  </si>
  <si>
    <t>Vysávanie podkladu pred kladením povlakových podláh</t>
  </si>
  <si>
    <t>862841925</t>
  </si>
  <si>
    <t>330</t>
  </si>
  <si>
    <t>776990110.S</t>
  </si>
  <si>
    <t>Penetrovanie podkladu pred kladením povlakových podláh</t>
  </si>
  <si>
    <t>1003261915</t>
  </si>
  <si>
    <t>p3+p3*0,1</t>
  </si>
  <si>
    <t>331</t>
  </si>
  <si>
    <t>776992200.S</t>
  </si>
  <si>
    <t>Príprava podkladu prebrúsením strojne brúskou na betón</t>
  </si>
  <si>
    <t>-1132581074</t>
  </si>
  <si>
    <t>332</t>
  </si>
  <si>
    <t>998776201.S</t>
  </si>
  <si>
    <t>Presun hmôt pre podlahy povlakové v objektoch výšky do 6 m</t>
  </si>
  <si>
    <t>-1045986525</t>
  </si>
  <si>
    <t>781</t>
  </si>
  <si>
    <t>Obklady</t>
  </si>
  <si>
    <t>333</t>
  </si>
  <si>
    <t>781445020.S</t>
  </si>
  <si>
    <t xml:space="preserve">Montáž obkladov vnútor. stien z obkladačiek kladených do tmelu </t>
  </si>
  <si>
    <t>728124718</t>
  </si>
  <si>
    <t>"úprava B*</t>
  </si>
  <si>
    <t>2*(2,0+3,375)*2,0</t>
  </si>
  <si>
    <t>-1,0*2,0</t>
  </si>
  <si>
    <t>2*(2,5+1,6)*2,0</t>
  </si>
  <si>
    <t>-0,8*2,0</t>
  </si>
  <si>
    <t>2*(2,25+2,3)*2,0</t>
  </si>
  <si>
    <t>-0,9*2,0</t>
  </si>
  <si>
    <t>2*(2,25+3,25)*2,0</t>
  </si>
  <si>
    <t>2*(2,825+5,7)*2,0</t>
  </si>
  <si>
    <t>-1,2*2,0</t>
  </si>
  <si>
    <t>2*(1,625+2,05)*2,0</t>
  </si>
  <si>
    <t>"úprava B</t>
  </si>
  <si>
    <t>(1,0+0,75)*1,5</t>
  </si>
  <si>
    <t>(1,6+0,6)*0,6</t>
  </si>
  <si>
    <t>2*(5,7+5,8+1,6+2,95)*1,5</t>
  </si>
  <si>
    <t>-1,0*1,5*2</t>
  </si>
  <si>
    <t>-1,35*1,5</t>
  </si>
  <si>
    <t>(2,725+0,95)*1,3</t>
  </si>
  <si>
    <t>1,0*1,5</t>
  </si>
  <si>
    <t>2*(1,0+1,8)*1,5</t>
  </si>
  <si>
    <t>-0,8*1,5</t>
  </si>
  <si>
    <t>2*(3,375+5,7)*1,5</t>
  </si>
  <si>
    <t>-0,9*1,5</t>
  </si>
  <si>
    <t>-1,0*1,5</t>
  </si>
  <si>
    <t>2*(2,0+1,95)*1,5</t>
  </si>
  <si>
    <t>2*(2,0+1,85)*1,5</t>
  </si>
  <si>
    <t>2*(3,3+2,0)*1,5</t>
  </si>
  <si>
    <t>2*(1,8+1,9)*1,5</t>
  </si>
  <si>
    <t>(2,2+0,6)*0,6</t>
  </si>
  <si>
    <t>334</t>
  </si>
  <si>
    <t>597740000900.S</t>
  </si>
  <si>
    <t xml:space="preserve">Obkladačky  keramické </t>
  </si>
  <si>
    <t>836586771</t>
  </si>
  <si>
    <t>b+bx</t>
  </si>
  <si>
    <t>363,603*1,04 'Prepočítané koeficientom množstva</t>
  </si>
  <si>
    <t>335</t>
  </si>
  <si>
    <t>781491111.R</t>
  </si>
  <si>
    <t>Príplatok za použitie plastových profilov pre obklad do tmelu - roh steny</t>
  </si>
  <si>
    <t>-1973713108</t>
  </si>
  <si>
    <t>336</t>
  </si>
  <si>
    <t>781491114.R</t>
  </si>
  <si>
    <t>Úprava stykov podlahy a stien a zvislých kútov silikónovým tmelom</t>
  </si>
  <si>
    <t>1841266227</t>
  </si>
  <si>
    <t>2*(2,0+3,375)+4*2,0</t>
  </si>
  <si>
    <t>2*(2,5+1,6)+4*2,0</t>
  </si>
  <si>
    <t>2*(2,25+2,3)+4*2,0</t>
  </si>
  <si>
    <t>2*(2,25+3,25)+4*2,0</t>
  </si>
  <si>
    <t>2*(2,825+5,7)+6*2,0</t>
  </si>
  <si>
    <t>2*(1,625+2,05)+4*2,0</t>
  </si>
  <si>
    <t>2*(5,7+5,8+1,6+2,95)+8*1,5</t>
  </si>
  <si>
    <t>2*(1,0+1,8)+4*1,5</t>
  </si>
  <si>
    <t>2*(3,375+5,7)+6*1,5</t>
  </si>
  <si>
    <t>2*(2,0+1,95)+4*1,5</t>
  </si>
  <si>
    <t>2*(2,0+1,85)+4*1,5</t>
  </si>
  <si>
    <t>2*(3,3+2,0)+4*1,5</t>
  </si>
  <si>
    <t>2*(1,8+1,9)+4*1,5</t>
  </si>
  <si>
    <t>337</t>
  </si>
  <si>
    <t>998781201.S</t>
  </si>
  <si>
    <t>Presun hmôt pre obklady keramické v objektoch výšky do 6 m</t>
  </si>
  <si>
    <t>1824081891</t>
  </si>
  <si>
    <t>783</t>
  </si>
  <si>
    <t>Nátery</t>
  </si>
  <si>
    <t>338</t>
  </si>
  <si>
    <t>783271001.S</t>
  </si>
  <si>
    <t>Nátery kov.stav.doplnk.konštr. polyuretánové jednonásobné 2x s emailovaním.- 105μm</t>
  </si>
  <si>
    <t>-475079557</t>
  </si>
  <si>
    <t>339</t>
  </si>
  <si>
    <t>783271007.S</t>
  </si>
  <si>
    <t>Nátery kov.stav.doplnk.konštr. polyuretánové farby šedej základné - 35µm</t>
  </si>
  <si>
    <t>2010991919</t>
  </si>
  <si>
    <t>"zárubne</t>
  </si>
  <si>
    <t>"Di1"  (1,1+1,97*2)*(0,15+0,05)*2</t>
  </si>
  <si>
    <t>"Di2"  (0,9+1,97*2)*(0,15+0,05)*9</t>
  </si>
  <si>
    <t>"Di3"  (0,8+1,97*2)*(0,15+0,05)*4</t>
  </si>
  <si>
    <t>"Di4"  (0,9+2,5*2)*(0,15+0,05)*7</t>
  </si>
  <si>
    <t>"Di5"  (0,9+1,97*2)*(0,15+0,05)*14</t>
  </si>
  <si>
    <t>"Di6"  (0,9+1,97*2)*(0,15+0,05)*3</t>
  </si>
  <si>
    <t>"Di7"  (0,8+1,97*2)*(0,15+0,05)*3</t>
  </si>
  <si>
    <t>"Di8"  (0,7+1,97*2)*(0,15+0,05)*3</t>
  </si>
  <si>
    <t>"Di9"  (1,25+1,97*2)*(0,15+0,05)*1</t>
  </si>
  <si>
    <t>"Di10"  (0,9+1,97*2)*(0,15+0,05)*1</t>
  </si>
  <si>
    <t>340</t>
  </si>
  <si>
    <t>783782404.S</t>
  </si>
  <si>
    <t>Nátery tesárskych konštrukcií, povrchová impregnácia proti drevokaznému hmyzu, hubám a plesniam, jednonásobná</t>
  </si>
  <si>
    <t>-1984108816</t>
  </si>
  <si>
    <t>"50/150" (153+182,6+112,0+14)*(0,05+0,15)*2</t>
  </si>
  <si>
    <t>"100/150" 121,0*(0,1+0,15)*2</t>
  </si>
  <si>
    <t>"100/180" (80+44+8)*(0,1+0,18)*2</t>
  </si>
  <si>
    <t>"100/180" (105+6,5+942+44+95+9+528+28)*(0,1+0,18)*2</t>
  </si>
  <si>
    <t>"150/150" (102+60,5+45)*(0,15+0,15)*2</t>
  </si>
  <si>
    <t>"150/180" (180+45)*(0,15+0,18)*2</t>
  </si>
  <si>
    <t>"150/180" (35+13+84+88+15+36+32+24,5)*(0,15+0,18)*2</t>
  </si>
  <si>
    <t>"podlaha pochôdzna"  68,3*2</t>
  </si>
  <si>
    <t>"100/100" (18+10)*(0,1+0,1)*2</t>
  </si>
  <si>
    <t>"100/150" (20+16,5)*(0,1+0,15)*2</t>
  </si>
  <si>
    <t>"50/200" (20+16,5)*(0,05+0,2)*2</t>
  </si>
  <si>
    <t>341</t>
  </si>
  <si>
    <t>783894122.S</t>
  </si>
  <si>
    <t>Náter farbami ekologickými riediteľnými vodou latexovými umývateľnými stien dvojnásobný</t>
  </si>
  <si>
    <t>325086825</t>
  </si>
  <si>
    <t>"úprava A*</t>
  </si>
  <si>
    <t>2*(1,85+4,9)*1,5</t>
  </si>
  <si>
    <t>-2,3*1,5*4</t>
  </si>
  <si>
    <t>1,5*2*0,3*4</t>
  </si>
  <si>
    <t>2*(7,2+13,5)*1,5</t>
  </si>
  <si>
    <t>2*(0,3+0,3)*1,5*2</t>
  </si>
  <si>
    <t>-2,3*1,5*2</t>
  </si>
  <si>
    <t>-2,1*1,5*2</t>
  </si>
  <si>
    <t>-2,0*1,5*2</t>
  </si>
  <si>
    <t>-1,0*1,5*4</t>
  </si>
  <si>
    <t>-1,1*1,5</t>
  </si>
  <si>
    <t>2*(7,725+2,1)*1,5</t>
  </si>
  <si>
    <t>-2,1*1,5</t>
  </si>
  <si>
    <t>-1,0*1,5*3</t>
  </si>
  <si>
    <t>-1,275*1,5</t>
  </si>
  <si>
    <t>1,5*2*0,2*3</t>
  </si>
  <si>
    <t>1,5*0,2*2</t>
  </si>
  <si>
    <t>(2*7,35+5,7)*1,5</t>
  </si>
  <si>
    <t>-2,0*1,5</t>
  </si>
  <si>
    <t>1,5*2*0,3</t>
  </si>
  <si>
    <t>(2*6,15+5,7)*1,5</t>
  </si>
  <si>
    <t>1,5*2*0,3*2</t>
  </si>
  <si>
    <t>2*(32,96+21,3)*1,5</t>
  </si>
  <si>
    <t>-3*1,5</t>
  </si>
  <si>
    <t>-1,1*1,5*8</t>
  </si>
  <si>
    <t>-1,0*1,5*3*2</t>
  </si>
  <si>
    <t>-0,9*1,5*3</t>
  </si>
  <si>
    <t>-1,2*1,5</t>
  </si>
  <si>
    <t>0,3*1,5*2*18</t>
  </si>
  <si>
    <t>342</t>
  </si>
  <si>
    <t>783894612.S</t>
  </si>
  <si>
    <t>Náter farbami akrylátovými ekologickými riediteľnými vodou, biely náter sadrokartónových stropov 2x</t>
  </si>
  <si>
    <t>405669794</t>
  </si>
  <si>
    <t>sp1+sp2+sp3</t>
  </si>
  <si>
    <t>784</t>
  </si>
  <si>
    <t>Maľby</t>
  </si>
  <si>
    <t>343</t>
  </si>
  <si>
    <t>784101271.S</t>
  </si>
  <si>
    <t>Maľby z maliarskych zmesí práškových, strojne nanášané dvojnásobné, základné na jemnozrnný podklad výšky do 3,80 m</t>
  </si>
  <si>
    <t>1506579769</t>
  </si>
  <si>
    <t>"stropy" c</t>
  </si>
  <si>
    <t>"steny" (a-ax)*1,1</t>
  </si>
  <si>
    <t>344</t>
  </si>
  <si>
    <t>784410100.S</t>
  </si>
  <si>
    <t>Penetrovanie jednonásobné jemnozrnných podkladov výšky do 3,80 m</t>
  </si>
  <si>
    <t>1556791745</t>
  </si>
  <si>
    <t>"stropy</t>
  </si>
  <si>
    <t>sp1+sp3</t>
  </si>
  <si>
    <t>"steny</t>
  </si>
  <si>
    <t>(a-ax)*1,1</t>
  </si>
  <si>
    <t>786</t>
  </si>
  <si>
    <t>Čalúnnické práce</t>
  </si>
  <si>
    <t>345</t>
  </si>
  <si>
    <t>786632159.S</t>
  </si>
  <si>
    <t>Montáž a dodávka AL žalúzií s priznaný kastlíkom š=125mm, s lamelou C-80 s manuálnym ovládaním.ozn.Hź1</t>
  </si>
  <si>
    <t>-973798527</t>
  </si>
  <si>
    <t>"HŽ1"  1,5*2,05*27</t>
  </si>
  <si>
    <t>"HŽ2"  0,75*1,0*10</t>
  </si>
  <si>
    <t>"HŽ3"  1,5*1,0*3</t>
  </si>
  <si>
    <t>346</t>
  </si>
  <si>
    <t>998786202.S</t>
  </si>
  <si>
    <t>Presun hmôt pre čalúnnické úpravy v objektoch výšky (hĺbky) nad 6 do 12 m</t>
  </si>
  <si>
    <t>-444680037</t>
  </si>
  <si>
    <t>791</t>
  </si>
  <si>
    <t>Zariadenia veľkokuchýň</t>
  </si>
  <si>
    <t>347</t>
  </si>
  <si>
    <t>791741100.R</t>
  </si>
  <si>
    <t>Montáž kuchynského zariadenia</t>
  </si>
  <si>
    <t>kpl</t>
  </si>
  <si>
    <t>-196947577</t>
  </si>
  <si>
    <t>348</t>
  </si>
  <si>
    <t>551000001</t>
  </si>
  <si>
    <t>Regál s plnými policami 1600x600mm T-SPJ - 4</t>
  </si>
  <si>
    <t>587211256</t>
  </si>
  <si>
    <t>349</t>
  </si>
  <si>
    <t>551000002</t>
  </si>
  <si>
    <t>Pracovný stôl nerezový s otvorom na odpad v pravo bez police 1200x600x900 mm T-ASJ-8</t>
  </si>
  <si>
    <t>1871533649</t>
  </si>
  <si>
    <t>350</t>
  </si>
  <si>
    <t>551000003</t>
  </si>
  <si>
    <t>Umývací stôl s drezom v pravo a policou 1300x700x900mm T-AUSP-1</t>
  </si>
  <si>
    <t>188622369</t>
  </si>
  <si>
    <t>351</t>
  </si>
  <si>
    <t>551000004</t>
  </si>
  <si>
    <t>Tlaková sprcha s ramienkom R548893</t>
  </si>
  <si>
    <t>1488279107</t>
  </si>
  <si>
    <t>352</t>
  </si>
  <si>
    <t>551000005</t>
  </si>
  <si>
    <t>Umývačka riadu Fagor EVO concept s dávkovačom a odpadovým čerpadlom CO-500 B DD</t>
  </si>
  <si>
    <t>1481230014</t>
  </si>
  <si>
    <t>353</t>
  </si>
  <si>
    <t>551000006</t>
  </si>
  <si>
    <t>Podstavec pod umývačku riadu Fagor - Generácia EVO EVPL-60</t>
  </si>
  <si>
    <t>330388276</t>
  </si>
  <si>
    <t>354</t>
  </si>
  <si>
    <t>551000007</t>
  </si>
  <si>
    <t>A-Z RINSE - Oplachový prostriedok pre profesionálne umývačky riadu</t>
  </si>
  <si>
    <t>1129405394</t>
  </si>
  <si>
    <t>355</t>
  </si>
  <si>
    <t>551000008</t>
  </si>
  <si>
    <t>A-Z MATIC - Umývací prostriedok do umývačky riadu 12kg</t>
  </si>
  <si>
    <t>-1670123891</t>
  </si>
  <si>
    <t>356</t>
  </si>
  <si>
    <t>551000009</t>
  </si>
  <si>
    <t>Pracovný stôl nerezový 900x700x900mm T-ASJ-1</t>
  </si>
  <si>
    <t>-1605585513</t>
  </si>
  <si>
    <t>357</t>
  </si>
  <si>
    <t>551000010</t>
  </si>
  <si>
    <t>Zmäkčovač vody automatický- malý M822998-SMK BNT 1650F</t>
  </si>
  <si>
    <t>325296829</t>
  </si>
  <si>
    <t>358</t>
  </si>
  <si>
    <t>551000011</t>
  </si>
  <si>
    <t>Soľ tabletová 25kg</t>
  </si>
  <si>
    <t>-1627366758</t>
  </si>
  <si>
    <t>359</t>
  </si>
  <si>
    <t>551000012</t>
  </si>
  <si>
    <t>Konvektomat MYCHEF Cook PRO 6GN1/1 36051331</t>
  </si>
  <si>
    <t>148050279</t>
  </si>
  <si>
    <t>360</t>
  </si>
  <si>
    <t>551000013</t>
  </si>
  <si>
    <t>Podstavec pod konvektomat My Chef</t>
  </si>
  <si>
    <t>-355585964</t>
  </si>
  <si>
    <t>361</t>
  </si>
  <si>
    <t>551000014</t>
  </si>
  <si>
    <t>Elektrický sporák s 2 hranatými platňami FAGOR KORE 700 C-E720Q</t>
  </si>
  <si>
    <t>-608882210</t>
  </si>
  <si>
    <t>362</t>
  </si>
  <si>
    <t>551000015</t>
  </si>
  <si>
    <t>Podstavec pod varné prvky - 1 diel FAGOR KORE 700 MB-705</t>
  </si>
  <si>
    <t>-1879940712</t>
  </si>
  <si>
    <t>363</t>
  </si>
  <si>
    <t>551000016</t>
  </si>
  <si>
    <t>Pracovný stôl nerezový s 2 zásuvkami a policou 1500x700x900mm T-AZSP-2</t>
  </si>
  <si>
    <t>-805498174</t>
  </si>
  <si>
    <t>364</t>
  </si>
  <si>
    <t>551000017</t>
  </si>
  <si>
    <t>Fritéza Caterina 8 l N-STA.746096</t>
  </si>
  <si>
    <t>1796401472</t>
  </si>
  <si>
    <t>365</t>
  </si>
  <si>
    <t>551000018</t>
  </si>
  <si>
    <t>Mikrovlnka manuálna 1050 W STALGAST 775313</t>
  </si>
  <si>
    <t>690858721</t>
  </si>
  <si>
    <t>366</t>
  </si>
  <si>
    <t>551000019</t>
  </si>
  <si>
    <t>Nástenný odsávač pary - hranatý 1800x900x450mm 982069180</t>
  </si>
  <si>
    <t>1471052766</t>
  </si>
  <si>
    <t>367</t>
  </si>
  <si>
    <t>551000020</t>
  </si>
  <si>
    <t>Pracovný stôl nerezový s priestorom pre podstolovú chladničku 1600x700x900mm T-ASJ-1</t>
  </si>
  <si>
    <t>-2035310399</t>
  </si>
  <si>
    <t>368</t>
  </si>
  <si>
    <t>551000021</t>
  </si>
  <si>
    <t>Polica nástenná 1600x350mm T-JZP-1</t>
  </si>
  <si>
    <t>1965398804</t>
  </si>
  <si>
    <t>369</t>
  </si>
  <si>
    <t>551000022</t>
  </si>
  <si>
    <t>Mraznička biela podpultová 120 l FORCAR N-FOR.G-EF200</t>
  </si>
  <si>
    <t>20631347</t>
  </si>
  <si>
    <t>370</t>
  </si>
  <si>
    <t>551000023</t>
  </si>
  <si>
    <t>Chladnička biela podpultová 130 l FORCAR N-FOR.G-ER200</t>
  </si>
  <si>
    <t>-2140614378</t>
  </si>
  <si>
    <t>371</t>
  </si>
  <si>
    <t>551000024</t>
  </si>
  <si>
    <t>Drez zváraný s policou 700x700x900mm T-ADZ-1P</t>
  </si>
  <si>
    <t>-804709092</t>
  </si>
  <si>
    <t>372</t>
  </si>
  <si>
    <t>551000025</t>
  </si>
  <si>
    <t>-848535956</t>
  </si>
  <si>
    <t>373</t>
  </si>
  <si>
    <t>551000026</t>
  </si>
  <si>
    <t>Regál s plnými policami 1000x700mm T-SPJ-4</t>
  </si>
  <si>
    <t>705495103</t>
  </si>
  <si>
    <t>374</t>
  </si>
  <si>
    <t>551000027</t>
  </si>
  <si>
    <t>Umývadlo na ruky nástenné 480x350x220 mm - ovládanie kolenom G959047</t>
  </si>
  <si>
    <t>-1446650588</t>
  </si>
  <si>
    <t>375</t>
  </si>
  <si>
    <t>551000028</t>
  </si>
  <si>
    <t>Pracovný stôl nerezový krytovaný bez lemu - 2 police 1250x700x900mm T-ASJ-7</t>
  </si>
  <si>
    <t>-1513240612</t>
  </si>
  <si>
    <t>376</t>
  </si>
  <si>
    <t>551000029</t>
  </si>
  <si>
    <t>Ohrevný stôl na GN s ohrevnou skriňou T-ASV-RZ 4GN</t>
  </si>
  <si>
    <t>959856656</t>
  </si>
  <si>
    <t>377</t>
  </si>
  <si>
    <t>551000030</t>
  </si>
  <si>
    <t>Podlahová vpusť 300x300mm T-NV-1</t>
  </si>
  <si>
    <t>1961228357</t>
  </si>
  <si>
    <t>378</t>
  </si>
  <si>
    <t>998791201.S</t>
  </si>
  <si>
    <t>Presun hmôt pre zariadenia veľkokuchýň umiestnených vo výške (hĺbke) do 6 m</t>
  </si>
  <si>
    <t>-1353972202</t>
  </si>
  <si>
    <t>HZS</t>
  </si>
  <si>
    <t>Hodinové zúčtovacie sadzby</t>
  </si>
  <si>
    <t>379</t>
  </si>
  <si>
    <t>HZS000111.S</t>
  </si>
  <si>
    <t>Stavebno montážne práce menej náročne, pomocné alebo manupulačné (Tr. 1) v rozsahu viac ako 8 hodín</t>
  </si>
  <si>
    <t>hod</t>
  </si>
  <si>
    <t>512</t>
  </si>
  <si>
    <t>-1658831230</t>
  </si>
  <si>
    <t>"búranie, sekanie prestupov a drážok pre rozvody inštalácií</t>
  </si>
  <si>
    <t>16*3*3</t>
  </si>
  <si>
    <t>VRN</t>
  </si>
  <si>
    <t>Vedľajšie rozpočtové náklady</t>
  </si>
  <si>
    <t>380</t>
  </si>
  <si>
    <t>000200031.S</t>
  </si>
  <si>
    <t>Prieskumné práce - archeologická činnosť archeologický prieskum+ vypracovanie výskumnej dokumentácie</t>
  </si>
  <si>
    <t>eur</t>
  </si>
  <si>
    <t>1024</t>
  </si>
  <si>
    <t>-250312391</t>
  </si>
  <si>
    <t>381</t>
  </si>
  <si>
    <t>000300012.S</t>
  </si>
  <si>
    <t>Geodetické práce -vytýčenie stavby</t>
  </si>
  <si>
    <t>-159649606</t>
  </si>
  <si>
    <t>382</t>
  </si>
  <si>
    <t>000300021.S</t>
  </si>
  <si>
    <t>Geodetické práce - vykonávané v priebehu výstavby výškové merania</t>
  </si>
  <si>
    <t>-26533679</t>
  </si>
  <si>
    <t>VRN06</t>
  </si>
  <si>
    <t>Zariadenie staveniska</t>
  </si>
  <si>
    <t>383</t>
  </si>
  <si>
    <t>000600011</t>
  </si>
  <si>
    <t xml:space="preserve">Zariadenie staveniska </t>
  </si>
  <si>
    <t>-1771761119</t>
  </si>
  <si>
    <t>B - Plynoinštalácia OPZ</t>
  </si>
  <si>
    <t>Ing.P.Molnár</t>
  </si>
  <si>
    <t xml:space="preserve">HSV - Práce a dodávky HSV   </t>
  </si>
  <si>
    <t xml:space="preserve">    9 - Ostatné konštrukcie a práce-búranie   </t>
  </si>
  <si>
    <t xml:space="preserve">PSV - Práce a dodávky PSV   </t>
  </si>
  <si>
    <t xml:space="preserve">    723 - Zdravotechnika - vnútorný plynovod   </t>
  </si>
  <si>
    <t xml:space="preserve">HZS - Hodinové zúčtovacie sadzby   </t>
  </si>
  <si>
    <t xml:space="preserve">Práce a dodávky HSV   </t>
  </si>
  <si>
    <t xml:space="preserve">Ostatné konštrukcie a práce-búranie   </t>
  </si>
  <si>
    <t>971033161.S</t>
  </si>
  <si>
    <t>Vybúranie otvoru v murive tehl. priemeru profilu do 60 mm hr. do 600 mm,  -0,00200t</t>
  </si>
  <si>
    <t xml:space="preserve">Práce a dodávky PSV   </t>
  </si>
  <si>
    <t>723</t>
  </si>
  <si>
    <t xml:space="preserve">Zdravotechnika - vnútorný plynovod   </t>
  </si>
  <si>
    <t>723120203.S</t>
  </si>
  <si>
    <t>Potrubie z oceľových rúrok závitových čiernych spájaných zvarovaním - akosť 11 353.0 DN 20</t>
  </si>
  <si>
    <t>723120204.S</t>
  </si>
  <si>
    <t>Potrubie z oceľových rúrok závitových čiernych spájaných zvarovaním - akosť 11 353.0 DN 25</t>
  </si>
  <si>
    <t>723150341</t>
  </si>
  <si>
    <t>Potrubie z oceľových rúrok hladkých čiernych redukcia - zhotovenie kovaním nad 1 DN DN 25/20</t>
  </si>
  <si>
    <t>723150367.S</t>
  </si>
  <si>
    <t>Potrubie z oceľových rúrok hladkých čiernych, chránička Dxt 57x2,9 mm</t>
  </si>
  <si>
    <t>723160204.S</t>
  </si>
  <si>
    <t>Prípojka k plynomeru spojená na závit bez obchádzky G 1</t>
  </si>
  <si>
    <t>723190252.S</t>
  </si>
  <si>
    <t>Prípojka k strojom a zariadeniam vyvedenie a upevnenie plynov.výpustiek na potrubí DN 20 s nástenkou</t>
  </si>
  <si>
    <t>723231009.S</t>
  </si>
  <si>
    <t>Montáž guľového uzáveru plynu priameho G 3/4</t>
  </si>
  <si>
    <t>551340006000.S</t>
  </si>
  <si>
    <t>Guľový uzáver na plyn 3/4", FF, páčka, plnoprietokový, niklovaná mosadz</t>
  </si>
  <si>
    <t>998723201.S</t>
  </si>
  <si>
    <t>Presun hmôt pre vnútorný plynovod v objektoch výšky do 6 m</t>
  </si>
  <si>
    <t xml:space="preserve">Hodinové zúčtovacie sadzby   </t>
  </si>
  <si>
    <t>HZS000114.S</t>
  </si>
  <si>
    <t>Stavebno montážne práce najnáročnejšie na odbornosť - prehliadky pracoviska a revízie (Tr. 4) v rozsahu viac ako 8 hodín - odborná prehliadka a skúška PZ</t>
  </si>
  <si>
    <t>262144</t>
  </si>
  <si>
    <t>C - Zdravotechnické inštalácie</t>
  </si>
  <si>
    <t xml:space="preserve">    1 - Zemné práce   </t>
  </si>
  <si>
    <t xml:space="preserve">    4 - Vodorovné konštrukcie   </t>
  </si>
  <si>
    <t xml:space="preserve">    8 - Rúrové vedenie   </t>
  </si>
  <si>
    <t xml:space="preserve">    99 - Presun hmôt HSV   </t>
  </si>
  <si>
    <t xml:space="preserve">    713 - Izolácie tepelné   </t>
  </si>
  <si>
    <t xml:space="preserve">    721 - Zdravotechnika - vnútorná kanalizácia   </t>
  </si>
  <si>
    <t xml:space="preserve">    722 - Zdravotechnika - vnútorný vodovod   </t>
  </si>
  <si>
    <t xml:space="preserve">    725 - Zdravotechnika - zariaďovacie predmety   </t>
  </si>
  <si>
    <t xml:space="preserve">Zemné práce   </t>
  </si>
  <si>
    <t>132201202.S</t>
  </si>
  <si>
    <t>Výkop ryhy šírky 600-2000mm horn.3 od 100 do 1000 m3</t>
  </si>
  <si>
    <t>132201209.S</t>
  </si>
  <si>
    <t>Príplatok k cenám za lepivosť pri hĺbení rýh š. nad 600 do 2 000 mm zapaž. i nezapažených, s urovnaním dna v hornine 3</t>
  </si>
  <si>
    <t>139711101.S</t>
  </si>
  <si>
    <t>Výkop v uzavretých priestoroch s naložením výkopu na dopravný prostriedok v hornine 1 až 4</t>
  </si>
  <si>
    <t>174101001.S</t>
  </si>
  <si>
    <t>Zásyp sypaninou so zhutnením jám, šachiet, rýh, zárezov alebo okolo objektov do 100 m3</t>
  </si>
  <si>
    <t>175101102.S</t>
  </si>
  <si>
    <t>Obsyp potrubia sypaninou z vhodných hornín 1 až 4 s prehodením sypaniny</t>
  </si>
  <si>
    <t>175101202.S</t>
  </si>
  <si>
    <t>Obsyp objektov sypaninou z vhodných hornín 1 až 4 s prehodením sypaniny</t>
  </si>
  <si>
    <t xml:space="preserve">Vodorovné konštrukcie   </t>
  </si>
  <si>
    <t>451572111.S</t>
  </si>
  <si>
    <t>Lôžko pod potrubie, stoky a drobné objekty, v otvorenom výkope z kameniva drobného ťaženého 0-4 mm</t>
  </si>
  <si>
    <t>451595111.S</t>
  </si>
  <si>
    <t>Lôžko pod potrubie, stoky a drobné objekty, v otvorenom výkope z prehodeného výkopku</t>
  </si>
  <si>
    <t xml:space="preserve">Rúrové vedenie   </t>
  </si>
  <si>
    <t>871221462.S</t>
  </si>
  <si>
    <t>Potrubie vodovodné z PE 100 SDR17/PN10  D 63 mm</t>
  </si>
  <si>
    <t>894810003</t>
  </si>
  <si>
    <t>Montáž PP revíznej kanalizačnej šachty TEGRA, priemeru 425 mm do výšky šachty 2 m s roznášacím prstencom a poklopom</t>
  </si>
  <si>
    <t>286610033300</t>
  </si>
  <si>
    <t>Šachtové dno s prítokom DN 200-T, ku kanalizačnej revíznej šachte TEGRA 425, PP, WAVIN</t>
  </si>
  <si>
    <t>286610044600</t>
  </si>
  <si>
    <t>Vlnovcová šachtová rúra kanalizačná TEGRA 425, dĺžka 2 m, PP, WAVIN</t>
  </si>
  <si>
    <t>286610044900</t>
  </si>
  <si>
    <t>Teleskopická rúra s tesnením, ku kanalizačnej revíznej šachte TEGRA 425, dĺžka 375 mm, PVC-U, WAVIN</t>
  </si>
  <si>
    <t>286710035800</t>
  </si>
  <si>
    <t>Gumové tesnenie šachtovej rúry 425 ku kanalizačnej revíznej šachte TEGRA 425, WAVIN</t>
  </si>
  <si>
    <t>552410001300</t>
  </si>
  <si>
    <t>Poklop liatinový štvorcový B125 na teleskopickú rúru DN 425, WAVIN</t>
  </si>
  <si>
    <t>974031153.S</t>
  </si>
  <si>
    <t>Vysekávanie rýh v akomkoľvek murive tehlovom na akúkoľvek maltu do hĺbky 100 mm a š. do 100 mm,  -0,01800t</t>
  </si>
  <si>
    <t>974031164.S</t>
  </si>
  <si>
    <t>Vysekávanie rýh v akomkoľvek murive tehlovom na akúkoľvek maltu do hĺbky 150 mm a š. do 150 mm,  -0,04000t</t>
  </si>
  <si>
    <t>974031185.S</t>
  </si>
  <si>
    <t>Vysekávanie rýh v akomkoľvek murive tehlovom na akúkoľvek maltu do hĺbky 300 mm a š. do 200 mm,  -0,07100t</t>
  </si>
  <si>
    <t>974031188.S</t>
  </si>
  <si>
    <t>Vysekávanie rýh v akomkoľvek murive tehlovom na akúkoľvek maltu do hĺbky 300 mm a š. nad 300mm,  -0,14100t</t>
  </si>
  <si>
    <t>979082111.S</t>
  </si>
  <si>
    <t>Vnútrostavenisková doprava sutiny a vybúraných hmôt do 10 m</t>
  </si>
  <si>
    <t>979081111.S</t>
  </si>
  <si>
    <t>Odvoz sutiny a vybúraných hmôt na skládku do 1 km</t>
  </si>
  <si>
    <t>979089012.S</t>
  </si>
  <si>
    <t>Poplatok za skládku - betón, tehly, dlaždice (17 01) ostatné</t>
  </si>
  <si>
    <t xml:space="preserve">Presun hmôt HSV   </t>
  </si>
  <si>
    <t>998276101.S</t>
  </si>
  <si>
    <t>Presun hmôt pre rúrové vedenie hĺbené z rúr z plast., hmôt alebo sklolamin. v otvorenom výkope</t>
  </si>
  <si>
    <t xml:space="preserve">Izolácie tepelné   </t>
  </si>
  <si>
    <t>713482121.S-R</t>
  </si>
  <si>
    <t>Montáž a dodávka trubíc z PE, hr.15-20 mm,vnút.priemer do 38 mm</t>
  </si>
  <si>
    <t>713482122.S-R</t>
  </si>
  <si>
    <t>Montáž a dodávka trubíc z PE, hr.15-20 mm,vnút.priemer 39-70 mm</t>
  </si>
  <si>
    <t>713530040.S-R</t>
  </si>
  <si>
    <t>Protipožiarne upchávky prestupu potrubí, dodávka a montáž , HILTI</t>
  </si>
  <si>
    <t>998713101.S</t>
  </si>
  <si>
    <t>721</t>
  </si>
  <si>
    <t xml:space="preserve">Zdravotechnika - vnútorná kanalizácia   </t>
  </si>
  <si>
    <t>721171109.S</t>
  </si>
  <si>
    <t>Potrubie z PVC - U SN8 odpadové ležaté hrdlové D 110 mm</t>
  </si>
  <si>
    <t>721171112.S</t>
  </si>
  <si>
    <t>Potrubie z PVC - U SN8 odpadové ležaté hrdlové D 160 mm</t>
  </si>
  <si>
    <t>721171113.S</t>
  </si>
  <si>
    <t>Potrubie z PVC - U SN8 odpadové ležaté hrdlové D 200 mm</t>
  </si>
  <si>
    <t>721171571.S</t>
  </si>
  <si>
    <t>Potrubie odhlučnené odpadové z rúr PP zvislé D 110 mm SITECH+</t>
  </si>
  <si>
    <t>721171580.S</t>
  </si>
  <si>
    <t>Potrubie odhlučnené odpadové z rúr PP prípojné D 50 mm SITECH+</t>
  </si>
  <si>
    <t>721171582.S</t>
  </si>
  <si>
    <t>Potrubie odhlučnené odpadové z rúr PP prípojné D 110 mm SITECH+</t>
  </si>
  <si>
    <t>721172023.S</t>
  </si>
  <si>
    <t>Potrubie odpadové HT z PP, zvislé DN 110 (tuková d110mm)</t>
  </si>
  <si>
    <t>721172032.S</t>
  </si>
  <si>
    <t>Potrubie odpadové HT z PP, pripojovacie DN 40 (tuková d50mm)</t>
  </si>
  <si>
    <t>721172052.S</t>
  </si>
  <si>
    <t>Potrubie odpadové HT z PP, vetracie DN 110 (tuková d110mm)</t>
  </si>
  <si>
    <t>721172109.S</t>
  </si>
  <si>
    <t>Potrubie z PVC - U odpadové zvislé hrdlové D 110 mm</t>
  </si>
  <si>
    <t>721175017.S</t>
  </si>
  <si>
    <t>Montáž a dodávka materiálu zápachového uzáveru (sifónu) pre VZT, TČ a UK d63 z tvaroviek</t>
  </si>
  <si>
    <t>721194105.S</t>
  </si>
  <si>
    <t>Zriadenie prípojky na potrubí vyvedenie a upevnenie odpadových výpustiek D 50 mm</t>
  </si>
  <si>
    <t>721194109.S</t>
  </si>
  <si>
    <t>Zriadenie prípojky na potrubí vyvedenie a upevnenie odpadových výpustiek D 110 mm</t>
  </si>
  <si>
    <t>721213015.S</t>
  </si>
  <si>
    <t>Montáž podlahového vpustu s zvislým odtokom DN 110</t>
  </si>
  <si>
    <t>286630025500</t>
  </si>
  <si>
    <t>Podlahový vpust HL310NPr, (0,5 l/s), vertikálny odtok DN 50/75/110, pevná izolačná príruba, mriežka 115x115 mm, zápachová uzávierka Primus, PE/nerez</t>
  </si>
  <si>
    <t>P</t>
  </si>
  <si>
    <t>Poznámka k položke:_x000D_
Podlahový vpust DN50/75/110 vertikálny s izolačným tanierom, so zápachovou uzávierkou Primus, skrátiteľným nadstavcom 14 - 72 mm/147x147mm a nerezovou vtokovou mriežkou 140x140mmHL310NPr Hlavné dáta</t>
  </si>
  <si>
    <t>721242130.S</t>
  </si>
  <si>
    <t>Montáž lapača strešných splavenín plastového z PP s kĺbom, lapacím košom a zápachovou uzávierkou DN 110/125</t>
  </si>
  <si>
    <t>286630056150</t>
  </si>
  <si>
    <t>Lapač strešných naplavenín HL600NG, DN 110/125 s kĺbom na odtoku, lapačom nečistôt, protizápachovou nezámrznou klapkou, čistiacim krytom, pohľadové diely z liatiny</t>
  </si>
  <si>
    <t>721274103.S</t>
  </si>
  <si>
    <t>Ventilačná hlavica strešná plastová DN 100 prepojenie (viď architektúra)</t>
  </si>
  <si>
    <t>721290012.S</t>
  </si>
  <si>
    <t>Montáž privzdušňovacieho ventilu pre odpadové potrubia DN 110</t>
  </si>
  <si>
    <t>551610000200</t>
  </si>
  <si>
    <t>Privzdušňovacia hlavica HL900NECO, DN 110, (37 l/s), - 40 až + 60°C, dvojitá izolačná stena, vnútorná kanalizácia, PP</t>
  </si>
  <si>
    <t>763170030.S</t>
  </si>
  <si>
    <t>Revízne dvierka s pevnými pántmi 200x200 mm</t>
  </si>
  <si>
    <t>553410067800.S</t>
  </si>
  <si>
    <t>Revízne dvierka NVD, rozmer 200x200 mm</t>
  </si>
  <si>
    <t>763170034.S-R</t>
  </si>
  <si>
    <t>Revízne dvierka s pevnými pántmi 600x800 mm</t>
  </si>
  <si>
    <t>553410067609.S</t>
  </si>
  <si>
    <t>Revízne dvierka RDK, rozmer 600x800 mm</t>
  </si>
  <si>
    <t>721290111.S</t>
  </si>
  <si>
    <t>Ostatné - skúška tesnosti kanalizácie v objektoch vodou do DN 125</t>
  </si>
  <si>
    <t>721290112.S</t>
  </si>
  <si>
    <t>Ostatné - skúška tesnosti kanalizácie v objektoch vodou DN 150 alebo DN 200</t>
  </si>
  <si>
    <t>721290123.S</t>
  </si>
  <si>
    <t>Ostatné - skúška tesnosti kanalizácie v objektoch dymom do DN 300</t>
  </si>
  <si>
    <t>998721101.S</t>
  </si>
  <si>
    <t>Presun hmôt pre vnútornú kanalizáciu v objektoch výšky do 6 m</t>
  </si>
  <si>
    <t xml:space="preserve">Zdravotechnika - vnútorný vodovod   </t>
  </si>
  <si>
    <t>722131315.S</t>
  </si>
  <si>
    <t>Potrubie z uhlíkovej ocele obojstranne pozinkované, rúry lisovacie dxt 28x1,5 mm IVAR IVCCT</t>
  </si>
  <si>
    <t>722131318.S</t>
  </si>
  <si>
    <t>Potrubie z uhlíkovej ocele obojstranne pozinkované, rúry lisovacie dxt 54x1,5 mm IVAR IVCCT</t>
  </si>
  <si>
    <t>722161000.S</t>
  </si>
  <si>
    <t>Vodovodné potrubie z nerezových rúrok spájaných lisovaním D 15 mm IVAR IVINT</t>
  </si>
  <si>
    <t>722161003.S</t>
  </si>
  <si>
    <t>Vodovodné potrubie z nerezových rúrok spájaných lisovaním D 18 mm IVAR IVINT</t>
  </si>
  <si>
    <t>722161006.S</t>
  </si>
  <si>
    <t>Vodovodné potrubie z nerezových rúrok spájaných lisovaním D 22 mm IVAR IVINT</t>
  </si>
  <si>
    <t>722161009.S</t>
  </si>
  <si>
    <t>Vodovodné potrubie z nerezových rúrok spájaných lisovaním D 28 mm IVAR IVINT</t>
  </si>
  <si>
    <t>722161012.S</t>
  </si>
  <si>
    <t>Vodovodné potrubie z nerezových rúrok spájaných lisovaním D 35 mmIVAR IVINT</t>
  </si>
  <si>
    <t>722161015.S</t>
  </si>
  <si>
    <t>Vodovodné potrubie z nerezových rúrok spájaných lisovaním D 42 mm IVAR IVINT</t>
  </si>
  <si>
    <t>722161018.S</t>
  </si>
  <si>
    <t>Vodovodné potrubie z nerezových rúrok spájaných lisovaním D 54 mm IVAR IVINT</t>
  </si>
  <si>
    <t>763134050.S-R</t>
  </si>
  <si>
    <t>Montáž závesnej konštrukcie v počte 327ks HILTI</t>
  </si>
  <si>
    <t>552810006430-r</t>
  </si>
  <si>
    <t>Závesy potrubí vodovodu, materiál dodávka JZ01, KU01, AV01, PB01, PB02, HILTI</t>
  </si>
  <si>
    <t>722171111</t>
  </si>
  <si>
    <t>Plasthliníkové potrubie Ivar ALPEX-DUO XS spájané lisovaním dxt 16x2 mm</t>
  </si>
  <si>
    <t>722171113</t>
  </si>
  <si>
    <t>Plasthliníkové potrubie Ivar ALPEX-DUO XS spájané lisovaním dxt 20x2 mm</t>
  </si>
  <si>
    <t>722190221.S</t>
  </si>
  <si>
    <t>Prípojka vodovodná pre pevné pripojenie DN 15</t>
  </si>
  <si>
    <t>722220111.S</t>
  </si>
  <si>
    <t>Montáž armatúry závitovej s jedným závitom, nástenka pre výtokový ventil G 1/2</t>
  </si>
  <si>
    <t>722220121.S</t>
  </si>
  <si>
    <t>Montáž armatúry závitovej s jedným závitom, nástenka pre batériu G 1/2</t>
  </si>
  <si>
    <t>pár</t>
  </si>
  <si>
    <t>722221010.S</t>
  </si>
  <si>
    <t>Montáž guľového kohúta závitového priameho pre vodu G 1/2</t>
  </si>
  <si>
    <t>551110015000</t>
  </si>
  <si>
    <t>Guľový uzáver pre vodu Perfecta, 1/2" MF, páčka, niklovaná mosadz, FIV.8364, IVAR</t>
  </si>
  <si>
    <t>551110007100</t>
  </si>
  <si>
    <t>Guľový uzáver pre vodu s odvodnením, 1/2" FF, páčka, niklovaná mosadz, FIV.08011, IVAR</t>
  </si>
  <si>
    <t>722221015.S</t>
  </si>
  <si>
    <t>Montáž guľového kohúta závitového priameho pre vodu G 3/4</t>
  </si>
  <si>
    <t>551110015100</t>
  </si>
  <si>
    <t>Guľový uzáver pre vodu Perfecta, 3/4" MF, páčka, niklovaná mosadz, FIV.8364, IVAR</t>
  </si>
  <si>
    <t>722221020.S</t>
  </si>
  <si>
    <t>Montáž guľového kohúta závitového priameho pre vodu G 1</t>
  </si>
  <si>
    <t>551110015200</t>
  </si>
  <si>
    <t>Guľový uzáver pre vodu Perfecta, 1" MF, páčka, niklovaná mosadz, FIV.8364, IVAR</t>
  </si>
  <si>
    <t>722221025.S</t>
  </si>
  <si>
    <t>Montáž guľového kohúta závitového priameho pre vodu G 5/4</t>
  </si>
  <si>
    <t>551110015300</t>
  </si>
  <si>
    <t>Guľový uzáver pre vodu Perfecta, 5/4" MF, páčka, niklovaná mosadz, FIV.8364, IVAR</t>
  </si>
  <si>
    <t>722221035.S</t>
  </si>
  <si>
    <t>Montáž guľového kohúta závitového priameho pre vodu G 2</t>
  </si>
  <si>
    <t>551110015500</t>
  </si>
  <si>
    <t>Guľový uzáver pre vodu Perfecta, 2" MF, páčka, niklovaná mosadz, FIV.8364, IVAR</t>
  </si>
  <si>
    <t>551110007600</t>
  </si>
  <si>
    <t>Guľový uzáver pre vodu s odvodnením, 2" FF, páčka, niklovaná mosadz, FIV.08011, IVAR</t>
  </si>
  <si>
    <t>722221070.S</t>
  </si>
  <si>
    <t>Montáž guľového kohúta závitového rohového pre vodu G 1/2</t>
  </si>
  <si>
    <t>551110020000</t>
  </si>
  <si>
    <t>Guľový ventil rohový, 1/2" - 1/2", s filtrom, bez matice, chrómovaná mosadz, ART.230, IVAR</t>
  </si>
  <si>
    <t>551110020100</t>
  </si>
  <si>
    <t>Guľový ventil rohový, 1/2" - 3/8", s filtrom, bez matice, chrómovaná mosadz, ART.224, IVAR</t>
  </si>
  <si>
    <t>722221082.S</t>
  </si>
  <si>
    <t>Montáž guľového kohúta vypúšťacieho závitového G 1/2</t>
  </si>
  <si>
    <t>551110011400</t>
  </si>
  <si>
    <t>Guľový uzáver vypúšťací s páčkou, 1/2" M, niklovaná mosadz, EURO N, IVAR</t>
  </si>
  <si>
    <t>722221112.S</t>
  </si>
  <si>
    <t>Montáž guľového kohúta záhradného závitového G 1/2</t>
  </si>
  <si>
    <t>551110011600</t>
  </si>
  <si>
    <t>Guľový uzáver záhradný, 1/2" - 3/4" M, d 15 mm, páčka, niklovaná mosadz, FIV.08003, IVAR</t>
  </si>
  <si>
    <t>722221117.S</t>
  </si>
  <si>
    <t>Montáž nezámrzného ventilu záhradného DN 15</t>
  </si>
  <si>
    <t>551110011900</t>
  </si>
  <si>
    <t>Guľový uzáver zahradný nezámrzný, 1/2" M, d 16 mm, páčka, niklovaná mosadz, CIM 34/1, IVAR</t>
  </si>
  <si>
    <t>722221180.S</t>
  </si>
  <si>
    <t>Montáž poistného ventilu závitového pre vodu G 1</t>
  </si>
  <si>
    <t>692532.60</t>
  </si>
  <si>
    <t>Poistný ventil pre teplú vodu - 1"Fx5/4"F; Kv 0,684; 6bar; KB25 DUCO, IVAR.PV KB</t>
  </si>
  <si>
    <t>722221280.S</t>
  </si>
  <si>
    <t>Montáž spätného ventilu závitového G 5/4</t>
  </si>
  <si>
    <t>551110013600</t>
  </si>
  <si>
    <t>Guľový uzáver so spätným ventilom, 2" FF, páčka, niklovaná mosadz, BALLSTOP 3230, IVAR</t>
  </si>
  <si>
    <t>722221310.S</t>
  </si>
  <si>
    <t>Montáž spätnej klapky závitovej pre vodu G 3/4</t>
  </si>
  <si>
    <t>551190004500</t>
  </si>
  <si>
    <t>Spätná klapka Eura ľahká, 3/4" FF, Kv 7,11, otvárací pretlak 0,02 bar, mosadz, FIV.08030, IVAR</t>
  </si>
  <si>
    <t>732422025.S</t>
  </si>
  <si>
    <t>Montáž obehového čerpadla teplovodného DN 20 rozpon 150 mm</t>
  </si>
  <si>
    <t>60186588</t>
  </si>
  <si>
    <t>EVOSTA2 80/150 SAN 1" Elektronické obehové čerpadlo pre horkovodné systémy, DAB.EVOSTA2 SAN</t>
  </si>
  <si>
    <t>722221330.S</t>
  </si>
  <si>
    <t>Montáž spätnej klapky závitovej pre vodu G 2</t>
  </si>
  <si>
    <t>551110016900</t>
  </si>
  <si>
    <t>Spätný ventil kontrolovateľný, 2" FF, PN 16, mosadz, disk plast, CIM 33CREA, IVAR</t>
  </si>
  <si>
    <t>722221365.S</t>
  </si>
  <si>
    <t>Montáž vodovodného filtra závitového G 3/4</t>
  </si>
  <si>
    <t>422010003000</t>
  </si>
  <si>
    <t>Filter závitový, 3/4"FF, FIV.08412, PN 20, 400 µm, Kv 7,857, mosadz CW617N, IVAR</t>
  </si>
  <si>
    <t>722221400.S</t>
  </si>
  <si>
    <t>Montáž kompenzátora závitového pre oceľové potrubie pryžového G 3/4</t>
  </si>
  <si>
    <t>551810004400</t>
  </si>
  <si>
    <t>Pryžový kompenzátor závitový so šróbením 3/4", BRA.T8.500, dĺžka 165 mm + vložka, pre rozvody vody a kúrenia, pozinkovaná oceľ, EPDM, IVAR</t>
  </si>
  <si>
    <t>722221410.S</t>
  </si>
  <si>
    <t>Montáž kompenzátora závitového pre oceľové potrubie pryžového G 5/4</t>
  </si>
  <si>
    <t>551810004600</t>
  </si>
  <si>
    <t>Pryžový kompenzátor závitový so šróbením 5/4", BRA.T8.500, dĺžka 186 mm + vložka, pre rozvody vody a kúrenia, pozinkovaná oceľ, EPDM, IVAR</t>
  </si>
  <si>
    <t>722221420.S</t>
  </si>
  <si>
    <t>Montáž kompenzátora závitového pre oceľové potrubie pryžového G 2</t>
  </si>
  <si>
    <t>551810004800</t>
  </si>
  <si>
    <t>Pryžový kompenzátor závitový so šróbením 2", BRA.T8.500, dĺžka 200 mm + vložka, pre rozvody vody a kúrenia, pozinkovaná oceľ, EPDM, IVAR</t>
  </si>
  <si>
    <t>722221425.S</t>
  </si>
  <si>
    <t>Montáž pripojovacej sanitárnej flexi hadice G 3/8</t>
  </si>
  <si>
    <t>552270004700</t>
  </si>
  <si>
    <t>Hadica FLEXI nerezová sanitárna ohýbná (9x13) F 3/8" x F 1/2", 150202 - dĺ. 500 mm, pripojovacia do sanitárnych rozvodov, IVAR</t>
  </si>
  <si>
    <t>722221430.S</t>
  </si>
  <si>
    <t>Montáž pripojovacej sanitárnej flexi hadice G 1/2</t>
  </si>
  <si>
    <t>552270005600</t>
  </si>
  <si>
    <t>Hadica FLEXI nerezová sanitárna ohýbná (9x13) 1/2" FF, 150204 - dĺ. 500 mm, pripojovacia do sanitárnych rozvodov, IVAR</t>
  </si>
  <si>
    <t>722222000.S</t>
  </si>
  <si>
    <t>Montáž vyvažovacieho ventilu šikmého na pitnú vodu DN 15</t>
  </si>
  <si>
    <t>551210008400</t>
  </si>
  <si>
    <t>Automatický regulačný a vyvažovací ventil koncových zariadení, 1/2" F, RTV-C , IVAR</t>
  </si>
  <si>
    <t>722250005.S</t>
  </si>
  <si>
    <t>Montáž hydrantového systému s tvarovo stálou hadicou D 25</t>
  </si>
  <si>
    <t>449150003700</t>
  </si>
  <si>
    <t>Hydrantový systém s tvarovo stálou hadicou D 25, hadica 30 m, skriňa 710x710x245 mm, plné dvierka, prúdnica ekv.10</t>
  </si>
  <si>
    <t>722263416.S</t>
  </si>
  <si>
    <t>Montáž vodomeru závitového jednovtokového suchobežného G 1</t>
  </si>
  <si>
    <t>M1270680</t>
  </si>
  <si>
    <t>Šroubení pro vodoměr DN25</t>
  </si>
  <si>
    <t>Poznámka k položke:_x000D_
S převlečnou maticí, těsněním a možností zaplombování; provedení lisovaná mosaz</t>
  </si>
  <si>
    <t>DOM420</t>
  </si>
  <si>
    <t>Vodomer do zvislej polohy Sensus DN25 1" 420-Q4-DN25</t>
  </si>
  <si>
    <t>722290226.S</t>
  </si>
  <si>
    <t>Tlaková skúška vodovodného potrubia závitového do DN 50</t>
  </si>
  <si>
    <t>722290234.S</t>
  </si>
  <si>
    <t>Prepláchnutie a dezinfekcia vodovodného potrubia do DN 80</t>
  </si>
  <si>
    <t>998722101.S</t>
  </si>
  <si>
    <t xml:space="preserve">Zdravotechnika - zariaďovacie predmety   </t>
  </si>
  <si>
    <t>725119105.S</t>
  </si>
  <si>
    <t>Montáž splachovacej nádržky plastovej s rohovým ventilom vysokopoložených</t>
  </si>
  <si>
    <t>554320000200.S</t>
  </si>
  <si>
    <t>Splachovacia nádržka vysokopoložená s retiazkou, pre montáž na omietku, 6/9 l, plast</t>
  </si>
  <si>
    <t>725119307.S</t>
  </si>
  <si>
    <t>Montáž záchodovej misy keramickej kombinovanej s rovným odpadom</t>
  </si>
  <si>
    <t>642340000400</t>
  </si>
  <si>
    <t>Kombinované WC keramické DEEP by JIKA, rozmer 360x670x480 mm, vodorovný odpad so zvýšenou výškou 500 mm, JIKA</t>
  </si>
  <si>
    <t>725119308.S</t>
  </si>
  <si>
    <t>Montáž záchodovej misy keramickej kombinovanej s zvislým odpadom</t>
  </si>
  <si>
    <t>642340000500</t>
  </si>
  <si>
    <t>Kombinované WC keramické DEEP by JIKA, rozmer 360x670x480 mm, zvislý odpad so zvýšenou výškou 500 mm, JIKA</t>
  </si>
  <si>
    <t>725219401.S</t>
  </si>
  <si>
    <t>Montáž umývadla keramického na skrutky do muriva, bez výtokovej armatúry</t>
  </si>
  <si>
    <t>H8137141001041</t>
  </si>
  <si>
    <t>Zdravotné umývadlo 64 x 55 cm, Mio, JIKA</t>
  </si>
  <si>
    <t>Poznámka k položke:_x000D_
zdravotné umývadlo MIO :  - rozmer: 64 x 55 cm  - s otvorom pre batériu  - bez prepadu  - farba: biela s povrchovou úpravou JIKA perla (špeciálny keramický povrch, ktorý odpudzuje vodu a zabraňuje usadzovaniu prachu a vodného kameňa.)    Dĺžka  (mm): 640   Kategória: Umývadlá   Materiál: Keramika   Prepad umývadla: Bez prepadu   Prevedenie umývadla: S otvorom   Séria: Mio   Skupina: Bezbariérové zdravotné   Spôsob montáže: Závesné   Šírka/ Hĺbka (mm): 550   Tvar: Hranatý tvar   Úprava umývadla: S povrchovou úpravou   Výška (mm): 170   Značka: JIKA</t>
  </si>
  <si>
    <t>H8126120001091</t>
  </si>
  <si>
    <t>DEEP by JIKA Umývadlo 55 cm, biele</t>
  </si>
  <si>
    <t>H8157140001061</t>
  </si>
  <si>
    <t>Asymetrické umývadielko, Mio, JIKA</t>
  </si>
  <si>
    <t>Poznámka k položke:_x000D_
Asymetrické umývadielko Mio-NDruh montáže: ZávesnéDruh prepadu: štandardnýMateriál: KeramikaMontážna súprava: Súčasť dodávkySpodná strana hladkáTvar: Hranatý tvarUmiestnenie umývadlovej misy: VľavoDĺžka: 450 mm.šírka: 250 mm.Výška: 140 mm.Súvisiace produkty    Dĺžka  (mm): 450   Farba: Biela   Kategória: Umývadlá   Materiál: Keramika   Séria: MIO-N   Skupina: Umývadielka   Spôsob montáže: Závesné   Šírka/ Hĺbka (mm): 250   Tvar: Hranatý tvar   Výška (mm): 140   Značka: JIKA</t>
  </si>
  <si>
    <t>725229142.S</t>
  </si>
  <si>
    <t>Montáž vane ocelovej smaltovanej klasickej, bez výtokovej armatúry</t>
  </si>
  <si>
    <t>552210001000</t>
  </si>
  <si>
    <t>Vaňa oceľová smaltovaná TANZA, bez nôh, rozmer 1500x700x390 mm, biela, JIKA</t>
  </si>
  <si>
    <t>725229154.S</t>
  </si>
  <si>
    <t>Montáž nožičiek pre vane</t>
  </si>
  <si>
    <t>552210002000</t>
  </si>
  <si>
    <t>Nohy k vaniam, JIKA</t>
  </si>
  <si>
    <t>Poznámka k položke:_x000D_
Výrobok firmy ROCA, distribuovaný spoločnosťou JIKA LAUFEN</t>
  </si>
  <si>
    <t>725229170.S</t>
  </si>
  <si>
    <t>Montáž vaňového panela čelného pre klasickú vaňu</t>
  </si>
  <si>
    <t>554210004100.S-R</t>
  </si>
  <si>
    <t>Bočný panel univerzálny pre pravouhlé vane z troch strán (archhitektúra)</t>
  </si>
  <si>
    <t>725241312.S</t>
  </si>
  <si>
    <t>Montáž sprchovej vaničky oceľovej štvorcovej 800x800 mm</t>
  </si>
  <si>
    <t>554230005900.S</t>
  </si>
  <si>
    <t>Nohy pre sprchovacie vaničky</t>
  </si>
  <si>
    <t>552220000200</t>
  </si>
  <si>
    <t>Vanička sprchová oceľová SOFIA bez nôh, rozmer 800x800x135 mm, biela JIKA</t>
  </si>
  <si>
    <t>725245270.S</t>
  </si>
  <si>
    <t>Montáž sprchových kútov kompletných štvorcových do 800x800 mm</t>
  </si>
  <si>
    <t>552230000700</t>
  </si>
  <si>
    <t>Kút sprchový CUBITO PURE štvorcový, štvordielny, rozmer 800x800x1950 mm, 6 mm bezpečnostné sklo, JIKA</t>
  </si>
  <si>
    <t>725291112.S</t>
  </si>
  <si>
    <t>Montáž záchodového sedadla s poklopom</t>
  </si>
  <si>
    <t>554330000400</t>
  </si>
  <si>
    <t>Záchodové sedadlo s poklopom, duroplast s antibakteriálnou úpravou, biela, JIKA</t>
  </si>
  <si>
    <t>725319121.S</t>
  </si>
  <si>
    <t>Montáž kuchynských drezov jednoduchých, ostatných typov hranatých, bez výtokových armatúr</t>
  </si>
  <si>
    <t>552310001200.S</t>
  </si>
  <si>
    <t>Kuchynský drez nerezový na zapustenie do dosky</t>
  </si>
  <si>
    <t>552310000200.S</t>
  </si>
  <si>
    <t>725333360.S</t>
  </si>
  <si>
    <t>Montáž výlevky keramickej voľne stojacej bez výtokovej armatúry</t>
  </si>
  <si>
    <t>642710000200</t>
  </si>
  <si>
    <t>Výlevka stojatá keramická MIRA, vxšxl 460x500x435 mm, plastová mreža, JIKA</t>
  </si>
  <si>
    <t>725829201.S</t>
  </si>
  <si>
    <t>Montáž batérie umývadlovej a drezovej nástennej pákovej alebo klasickej s mechanickým ovládaním</t>
  </si>
  <si>
    <t>551450003401</t>
  </si>
  <si>
    <t>Batéria umývadlová nástenná páková Lyra, výtokové rameno 210 mm, rozteč 150 mm, chróm, JIKA</t>
  </si>
  <si>
    <t>725829601.S</t>
  </si>
  <si>
    <t>Montáž batérie umývadlovej a drezovej stojankovej, pákovej alebo klasickej s mechanickým ovládaním</t>
  </si>
  <si>
    <t>551450000600</t>
  </si>
  <si>
    <t>Batéria drezová stojanková páková Lyra s otočným výtokovým ramienkom, rozmer 247x151 mm, chróm, JIKA</t>
  </si>
  <si>
    <t>551450003800</t>
  </si>
  <si>
    <t>Batéria umývadlová stojanková páková Lyra, s pop-up 5/4", vxšxl 50x200x280 mm, chróm, JIKA</t>
  </si>
  <si>
    <t>725829801.S</t>
  </si>
  <si>
    <t>Montáž batérie výlevkovej nástennej pákovej alebo klasickej s mechanickým ovládaním</t>
  </si>
  <si>
    <t>551450003400</t>
  </si>
  <si>
    <t>725839215.S</t>
  </si>
  <si>
    <t>Montáž batérie vaňovej nástennej</t>
  </si>
  <si>
    <t>551450001200</t>
  </si>
  <si>
    <t>Batéria vaňová nástenná páková Lyra, rozteč 150 mm, bez sprchovej súpravy, chróm, JIKA</t>
  </si>
  <si>
    <t>552260001700</t>
  </si>
  <si>
    <t>Sprcha ručná, pochrómovaný plast, JIKA</t>
  </si>
  <si>
    <t>725849201.S</t>
  </si>
  <si>
    <t>Montáž batérie sprchovej nástennej pákovej, klasickej</t>
  </si>
  <si>
    <t>551450003300</t>
  </si>
  <si>
    <t>Teleskopický sprchový stĺp s nástennou batériou s prepínačom Lyra, 700x400x150 mm, výškové nastavenie 400 mm, JIKA</t>
  </si>
  <si>
    <t>725869301.S</t>
  </si>
  <si>
    <t>Montáž zápachovej uzávierky pre zariaďovacie predmety, umývadlovej do D 40 mm</t>
  </si>
  <si>
    <t>551620006400.S</t>
  </si>
  <si>
    <t>Zápachová uzávierka - sifón pre umývadlá DN 40</t>
  </si>
  <si>
    <t>725869311.S</t>
  </si>
  <si>
    <t>Montáž zápachovej uzávierky pre zariaďovacie predmety, drezovej do D 50 mm (pre jeden drez)</t>
  </si>
  <si>
    <t>551620007100.S</t>
  </si>
  <si>
    <t>Zápachová uzávierka- sifón pre jednodielne drezy D 50</t>
  </si>
  <si>
    <t>725869330.S</t>
  </si>
  <si>
    <t>Montáž zápachovej uzávierky pre zariaďovacie predmety, vaňovej do D 50 mm</t>
  </si>
  <si>
    <t>551620000500.S</t>
  </si>
  <si>
    <t>Odtoková súprava pre vane s otočným ovládaním, krátka, d 52 mm, výkon prepadu 0,6 l/s, so súpravou pre konečnú montáž, plast</t>
  </si>
  <si>
    <t>725869340.S</t>
  </si>
  <si>
    <t>Montáž zápachovej uzávierky pre zariaďovacie predmety, sprchovej do D 50 mm</t>
  </si>
  <si>
    <t>551620003400.S</t>
  </si>
  <si>
    <t>Zápachová uzávierka sprchových vaničiek DN 40/50</t>
  </si>
  <si>
    <t>725869381.S</t>
  </si>
  <si>
    <t>Montáž zápachovej uzávierky pre zariaďovacie predmety, ostatných typov do D 40 mm</t>
  </si>
  <si>
    <t>551620027100.S</t>
  </si>
  <si>
    <t>Vtokový lievik DN 32, (0,17 l/s), s protizápachovým uzáverom, PP</t>
  </si>
  <si>
    <t>998725101.S</t>
  </si>
  <si>
    <t>D - Ústredné vykurovanie</t>
  </si>
  <si>
    <t>Ing.Roman Čupka</t>
  </si>
  <si>
    <t xml:space="preserve">    724 - Zdravotechnika - strojné vybavenie   </t>
  </si>
  <si>
    <t xml:space="preserve">    731 - Ústredné kúrenie, kotolne   </t>
  </si>
  <si>
    <t xml:space="preserve">    732 - Ústredné kúrenie, strojovne   </t>
  </si>
  <si>
    <t xml:space="preserve">    733 - Ústredné kúrenie, rozvodné potrubie   </t>
  </si>
  <si>
    <t xml:space="preserve">    734 - Ústredné kúrenie, armatúry.   </t>
  </si>
  <si>
    <t xml:space="preserve">    735 - Ústredné kúrenie, vykurov. telesá   </t>
  </si>
  <si>
    <t xml:space="preserve">    767 - Konštrukcie doplnkové kovové   </t>
  </si>
  <si>
    <t xml:space="preserve">OST - Ostatné   </t>
  </si>
  <si>
    <t xml:space="preserve">VRN - Vedľajšie rozpočtové náklady   </t>
  </si>
  <si>
    <t>713482111.S</t>
  </si>
  <si>
    <t>Montáž trubíc z PE, hr.do 10 mm,vnút.priemer do 38 mm</t>
  </si>
  <si>
    <t>283310001500.S</t>
  </si>
  <si>
    <t>Izolačná PE trubica dxhr. 28x9 mm, nadrezaná, na izolovanie rozvodov vody, kúrenia, zdravotechniky</t>
  </si>
  <si>
    <t>283310001600.S</t>
  </si>
  <si>
    <t>Izolačná PE trubica dxhr. 35x9 mm, nadrezaná, na izolovanie rozvodov vody, kúrenia, zdravotechniky</t>
  </si>
  <si>
    <t>713482112.S</t>
  </si>
  <si>
    <t>Montáž trubíc z PE, hr.do 10 mm,vnút.priemer 39-70 mm</t>
  </si>
  <si>
    <t>283310001800.S</t>
  </si>
  <si>
    <t>Izolačná PE trubica dxhr. 42x9 mm, nadrezaná, na izolovanie rozvodov vody, kúrenia, zdravotechniky</t>
  </si>
  <si>
    <t>713482162.S</t>
  </si>
  <si>
    <t>Montáž trubíc z EPDM, DN 20</t>
  </si>
  <si>
    <t>azf1420</t>
  </si>
  <si>
    <t>Armaflex HT 30X022-SWH izolácia-trubica (exteriér) AZ FLEX Armacell</t>
  </si>
  <si>
    <t>Poznámka k položke:_x000D_
Tepelná a chladová izolácia na báze flexibilnej elastomerickej (kaučukovej) peny EPDM. Teplotná odolnosť až do +150°C. Izolácia je odolná voči UV žiareniu vo vonkajšom prostredí. Súčiniteľ' tepelnej vodivosti  ?40°C=0.042W/m.K. Reakcia na oheň Ds3d0.</t>
  </si>
  <si>
    <t>713482163.S</t>
  </si>
  <si>
    <t>Montáž trubíc z EPDM, DN 25</t>
  </si>
  <si>
    <t>azf1421</t>
  </si>
  <si>
    <t>Armaflex HT 30X028-SWH izolácia-trubica (exteriér) AZ FLEX Armacell</t>
  </si>
  <si>
    <t>713482165.S</t>
  </si>
  <si>
    <t>Montáž trubíc z EPDM, DN 40</t>
  </si>
  <si>
    <t>283310055300.S</t>
  </si>
  <si>
    <t>Izolačná trubica z kaučukovej peny EPDM, dxhr. 42x32 mm, pre izoláciu potrubia</t>
  </si>
  <si>
    <t>724</t>
  </si>
  <si>
    <t xml:space="preserve">Zdravotechnika - strojné vybavenie   </t>
  </si>
  <si>
    <t>724399101</t>
  </si>
  <si>
    <t>Montáž úpravovne  typ 01</t>
  </si>
  <si>
    <t>súb</t>
  </si>
  <si>
    <t>WKD0100</t>
  </si>
  <si>
    <t>Kolóna demineralizačná, primárny okruh do 100kW</t>
  </si>
  <si>
    <t>Poznámka k položke:_x000D_
DKM 5 odsol.-deminer.kolona s kond.KM</t>
  </si>
  <si>
    <t>731</t>
  </si>
  <si>
    <t xml:space="preserve">Ústredné kúrenie, kotolne   </t>
  </si>
  <si>
    <t>731261070.S</t>
  </si>
  <si>
    <t>Montáž plynového kotla nástenného kondenzačného vykurovacieho bez zásobníka</t>
  </si>
  <si>
    <t>2KOT38AM</t>
  </si>
  <si>
    <t>Plynový kondenzačný nástenný  kotol Zostava CGB-2 38 kW</t>
  </si>
  <si>
    <t>sada</t>
  </si>
  <si>
    <t>Poznámka k položke:_x000D_
Zostava obsahuje: * Závesný kondenzačný kotol CGB-2 38 * Zobrazovací modul AM * Pripojovacia zostava armatúr nad omietku s odbočkami * Poistný ventil pre montáž do kotla 3 bar * Plynový guľový kohút rovný Rp 3/4 "pre CGB a CGB-2</t>
  </si>
  <si>
    <t>2651497</t>
  </si>
  <si>
    <t>Pripájacia súprava DN 80/125 na vedenie spalín</t>
  </si>
  <si>
    <t>Poznámka k položke:_x000D_
biela, na pripojenie kotla nezávislé na vzduchu miestnosti, obsahuje: - revízne koleno 87° - rúru DN 80/125 dĺžky 500 mm - rozetu - oporné koleno 87° s podperou - 4 dištančné držiaky - plastový  kryt šachty s integrovaným vedením spalín a vzduchu  Na prip</t>
  </si>
  <si>
    <t>2651466</t>
  </si>
  <si>
    <t>Rúra DN 80/125 - 500  mm, biela</t>
  </si>
  <si>
    <t>Poznámka k položke:_x000D_
na vedenie vzduchu a spalín</t>
  </si>
  <si>
    <t>2651467</t>
  </si>
  <si>
    <t>Rúra DN 80/125 - 1000 mm</t>
  </si>
  <si>
    <t>Poznámka k položke:_x000D_
zasúvacia, na vedenie vzduchu a spalín</t>
  </si>
  <si>
    <t>2651469</t>
  </si>
  <si>
    <t>Rúra DN 80/125 - 2000 mm</t>
  </si>
  <si>
    <t>731370025.S</t>
  </si>
  <si>
    <t>Montáž hydraulického vyrovnávača dynamických tlakov - anuloidu závitového prietok 4,0 m3/h G 2"</t>
  </si>
  <si>
    <t>2011333</t>
  </si>
  <si>
    <t>Hydraulický vyrovnávač do 4,5 m3/h</t>
  </si>
  <si>
    <t>Poznámka k položke:_x000D_
zo 4-hranného profilu 80 x 120 mm so 4 hrdlami s vonkajším závitom G 6/4´´ s plochým tesnením, s 3 hrdlami Rp 1/2´´ pre odvzdušňovač, ponorné puzdro a plniaci a vypúšťací kohút, vrátane čiernej tepelnej izolácie, odvzdušňovača, ponorného púzdra, plniaceho</t>
  </si>
  <si>
    <t>998731201</t>
  </si>
  <si>
    <t>Presun hmôt pre kotolne umiestnené vo výške (hĺbke) do 6 m</t>
  </si>
  <si>
    <t>732</t>
  </si>
  <si>
    <t xml:space="preserve">Ústredné kúrenie, strojovne   </t>
  </si>
  <si>
    <t>731291070</t>
  </si>
  <si>
    <t>Montáž rýchlomontážnej sady s 3-cestným zmiešavačom</t>
  </si>
  <si>
    <t>2072140</t>
  </si>
  <si>
    <t>Skupina čerpadlová vykurovacieho okruhu so zmiešavačom DN 32-60 samoregulačné, trieda A</t>
  </si>
  <si>
    <t>Poznámka k položke:_x000D_
obsahuje: obehové samoregulačné čerpadlo, servopohon zmiešavača, oba s káblom 4 m s konektorem, 3-cestný mosadzný zmiešavač DN 25,  kvs = 10, nastaviteľný bajpas, teplomery v oboch uzatváracích armatúrach, guľové kohúty pod izoláciou, spätnú klapku v prív</t>
  </si>
  <si>
    <t>731291030.S</t>
  </si>
  <si>
    <t>Montáž rýchlomontážnej sady bez zmiešavača DN 32</t>
  </si>
  <si>
    <t>2072136</t>
  </si>
  <si>
    <t>Skupina čerpadlová vykurovacieho okruhu DN 32-60 (samoregulačné, trieda A)</t>
  </si>
  <si>
    <t>Poznámka k položke:_x000D_
obsahuje: obehové samoregulačné čerpadlo, kábel 4 m s konektorom, teplomery v oboch multifunkčných uzatváracích armatúrach, guľové kohúty pod izoláciou, spätnú klapku v prívode s nastaviteľnou polohou 45° na zabránenie prúdenia samotiažou, tepelnú izoláci</t>
  </si>
  <si>
    <t>2072200</t>
  </si>
  <si>
    <t>Držiak nástenný - pre čerp. skup DN32 (2072136)</t>
  </si>
  <si>
    <t>Poznámka k položke:_x000D_
na rýchlu a bezpečnú montáž čerpadlovej skupiny DN 32 , pre každú skupinu je potrebný 1 držiak</t>
  </si>
  <si>
    <t>2012081</t>
  </si>
  <si>
    <t>Pripájacia súprava expanznej nádoby</t>
  </si>
  <si>
    <t>Poznámka k položke:_x000D_
zahrňujúca: vlnovcovú rúrku z ušľachtilej ocele dĺžky 1 m, prípojky s prievlečnými maticami na kotol a expanznú nádobu, ventil s krytkou 1"</t>
  </si>
  <si>
    <t>731291020.S</t>
  </si>
  <si>
    <t>Montáž rýchlomontážnej sady bez zmiešavača DN 25</t>
  </si>
  <si>
    <t>2484991</t>
  </si>
  <si>
    <t>Solar.čerpadlová skupina 10 (reg. Čerpadlo) (pôv.č.2484529)</t>
  </si>
  <si>
    <t>Poznámka k položke:_x000D_
na pripojenie max. 10 solárnych kolektorov s prietokom 50 l/h cez 1 kolektor, obsahuje: – 2 multifunkčné kohúty so zvieracími spojkami priemeru 18 mm, oba so samotiažnou spätnou klapkou v prívode aj spiatočke, nastaviteľné na prepúšťanie vzduchu, s 2 inte</t>
  </si>
  <si>
    <t>732111403.S</t>
  </si>
  <si>
    <t>Montáž rozdeľovača a zberača združeného prietok Q 15 m3/h (modul 120 mm)</t>
  </si>
  <si>
    <t>2072198</t>
  </si>
  <si>
    <t>Rozdeľovač 3-okruhový</t>
  </si>
  <si>
    <t>Poznámka k položke:_x000D_
pre 3 čerpadlové skupiny DN 25 alebo DN 32, hore s prievlečnými maticami s plochým tesnením, dole so závitom 6/4´´ s plochým tesnením, tepelná izolácia z EPP.</t>
  </si>
  <si>
    <t>732219240.S</t>
  </si>
  <si>
    <t>Montáž zásobníkového ohrievača vody pre ohrev pitnej vody v spojení s kotlami a slnečnými kolektormi objem 400 l</t>
  </si>
  <si>
    <t>9145946</t>
  </si>
  <si>
    <t>Zásobníkový ohrievač vody SEM-1W-360</t>
  </si>
  <si>
    <t>Poznámka k položke:_x000D_
na prídavné zapojenie solárneho systému  špeciiálne smaltovaný, do ohrievacieho výkonu cca. 12  kW, vysokovýkonný výmenník tepla z hladkej rúrky s dvojitou špirálou (výhrevná plocha cca. 3,2 m2) na rýchly a komfortný ohrev pitnej vody. Prídavný výmenníjk</t>
  </si>
  <si>
    <t>8852829</t>
  </si>
  <si>
    <t>Ponorný snímač teploty (NTC 5K D 6mm)</t>
  </si>
  <si>
    <t>Poznámka k položke:_x000D_
na priame pripojenie do regulátorov MM, KM a SM2.</t>
  </si>
  <si>
    <t>2791905</t>
  </si>
  <si>
    <t>Havarijný termostat</t>
  </si>
  <si>
    <t>Poznámka k položke:_x000D_
pre podlahové vykurovanie</t>
  </si>
  <si>
    <t>732331018.S</t>
  </si>
  <si>
    <t>Montáž expanznej nádoby tlak do 6 bar s membránou 80 l</t>
  </si>
  <si>
    <t>2483608</t>
  </si>
  <si>
    <t>Nádoba expanzná solárna 80 L</t>
  </si>
  <si>
    <t>Poznámka k položke:_x000D_
s upevňovacím materiálom, pretlak  2,5 baru</t>
  </si>
  <si>
    <t>2400462</t>
  </si>
  <si>
    <t>Nádoba expanzná 80 L</t>
  </si>
  <si>
    <t>Poznámka k položke:_x000D_
s objemom vody 750 l, do 90°C, s pretlakom 1,5 bar</t>
  </si>
  <si>
    <t>732351000.S</t>
  </si>
  <si>
    <t>Montáž akumulačného zásobníka vykurovacej vody v spojení so solár. systémami, tepel. čerpadlami a kotlami na pevné palivo objem do 400 l</t>
  </si>
  <si>
    <t>2483884</t>
  </si>
  <si>
    <t>Zásobník akumulačný UK/ch WPS 100, 9145849, izolovaný</t>
  </si>
  <si>
    <t>4849217130m</t>
  </si>
  <si>
    <t>Príslušenstvo vykurovania -Bezpečnostný uzáver pre expanznú nádobu</t>
  </si>
  <si>
    <t>732462035.S</t>
  </si>
  <si>
    <t>Montáž kaskády tepelných čerpadiel monoblok pre podlahové a radiátorové vykurovanie s možnosťou chladenia a ohrevom TV, do 30 kW (vzduch-voda)</t>
  </si>
  <si>
    <t>484MTC10AM</t>
  </si>
  <si>
    <t>Kompaktné inverterové tepelné čerpadlo vzduch-voda na vykurovanie a chladenie,Zostava CHA-Monoblok 10kW / 400V a AM modulom, snímačom, elektro ohrev</t>
  </si>
  <si>
    <t>8908650</t>
  </si>
  <si>
    <t>Modul Wolf Link Home, LAN, WLAN</t>
  </si>
  <si>
    <t>8908340</t>
  </si>
  <si>
    <t>Ovládací modul BM-2 bez snímača vonkajšej teploty s nástenným držiakom, čierny</t>
  </si>
  <si>
    <t>Poznámka k položke:_x000D_
riadený vonkajšou/interiériovou teplotou, s časovým programom; na vykurovanie a ohrev pitnej vody</t>
  </si>
  <si>
    <t>8908447</t>
  </si>
  <si>
    <t>Modul zmiešavača MM2</t>
  </si>
  <si>
    <t>KS</t>
  </si>
  <si>
    <t>8908450</t>
  </si>
  <si>
    <t>Solárny modul SM2-2</t>
  </si>
  <si>
    <t>8909097</t>
  </si>
  <si>
    <t>Kaskádový modul KM-2 V2</t>
  </si>
  <si>
    <t>9146878</t>
  </si>
  <si>
    <t>Podlahová konzola CHA-Monoblok</t>
  </si>
  <si>
    <t>Poznámka k položke:_x000D_
Podlahová konzola pre vyvýšenú polohu * Znižuje znečistenie vonkajšieho modulu * Výhodné pre oblasti s vyššou intenzitou sneženia</t>
  </si>
  <si>
    <t>732491010.S</t>
  </si>
  <si>
    <t>Montáž normovaného čerpadla DN 32</t>
  </si>
  <si>
    <t>426110003300</t>
  </si>
  <si>
    <t>Čerpadlo obehové ALPHA2 25-60 180, GRUNDFOS</t>
  </si>
  <si>
    <t>2744178</t>
  </si>
  <si>
    <t>Pripájací kábel pre externé čerpadlo</t>
  </si>
  <si>
    <t>Poznámka k položke:_x000D_
pri  kombinácii s tlakovým oddeľovačom</t>
  </si>
  <si>
    <t>732610565.S</t>
  </si>
  <si>
    <t>Montáž 4 solárnych kolektorov plochých na šikmú strechu pre tvrdú krytinu zvislo</t>
  </si>
  <si>
    <t>7701032</t>
  </si>
  <si>
    <t>Solárny kolektor CFK (7700778)</t>
  </si>
  <si>
    <t>Poznámka k položke:_x000D_
vysokovýkonný, na vertikálnu montáž, s celohliníkovým absorbérom s vysokoselektívnym povlakom, vaňou kolektora z hliníka odolného proti vonkajšej atmosfére, s bezpečnostným sklom hrúbky 3,0 mm so schválenou odolnosťou proti krupobitiu podľa EN 12975, izol</t>
  </si>
  <si>
    <t>2000030</t>
  </si>
  <si>
    <t>Kompenzátor F3</t>
  </si>
  <si>
    <t>Poznámka k položke:_x000D_
na spojenie solárnych kolektorov typu TopSon F3-1/F3-Q/CFK-1. Na spojenie 2 kolektorov sú potrebné 2 kompenzátory.</t>
  </si>
  <si>
    <t>2483481</t>
  </si>
  <si>
    <t>Súprava spojek na TopSon F3-Q</t>
  </si>
  <si>
    <t>bal</t>
  </si>
  <si>
    <t>Poznámka k položke:_x000D_
na spojenie 2 zostáv AluPlus na montáž na strechu, obsahuje: – 2 spojky montážnych líšt AluPlus</t>
  </si>
  <si>
    <t>2484130</t>
  </si>
  <si>
    <t>Súprava AluPlus na montáž 2 kolektorov na falcovku</t>
  </si>
  <si>
    <t>Poznámka k položke:_x000D_
na strechu pokrytú falcovkou/ bobrovkou, montáž na strešné laty alebo krokvy, obsahuje: – 2 montážne lišty AluPlus dĺžky 2 m – 6 predmontovaných hákov na falcovku /bobrovku</t>
  </si>
  <si>
    <t>2484131</t>
  </si>
  <si>
    <t>Súprava AluPlus na montáž 3 kolektorov na falcovku</t>
  </si>
  <si>
    <t>Poznámka k položke:_x000D_
na strechu pokrytú falcovkou/ bobrovkou, montáž na strešné latky, obsahuje: – 2  montážne lišty AluPlus dĺžky 3 m – 8 predmontovaných hákov na falcovku /bobrovku</t>
  </si>
  <si>
    <t>2482410</t>
  </si>
  <si>
    <t>Pripájacia sada pre TopSon F3-1/F3-Q/CFK-1</t>
  </si>
  <si>
    <t>Poznámka k položke:_x000D_
na montáž kolektora na strechu alebo do strechy, obsahuje: – 2 špeciálne armatúry 3/4", jednu z nich na ponorné puzdro 3/4" – 2 uzatváracie zátky</t>
  </si>
  <si>
    <t>3501522</t>
  </si>
  <si>
    <t>Teplonosná kvapalina ANRO 30 kg</t>
  </si>
  <si>
    <t>Poznámka k položke:_x000D_
do vysokovýkonných solárnych kolektorov typu TopSon F3-1/F3-Q/CFK-1, fyziologicky bezchybné, biologicky odbúrateľné, s protimrazovou ochranou a účinnými inhibítormi korózie.</t>
  </si>
  <si>
    <t>998732201.S</t>
  </si>
  <si>
    <t>Presun hmôt pre strojovne v objektoch výšky do 6 m</t>
  </si>
  <si>
    <t>733</t>
  </si>
  <si>
    <t xml:space="preserve">Ústredné kúrenie, rozvodné potrubie   </t>
  </si>
  <si>
    <t>5645643252</t>
  </si>
  <si>
    <t>Montáž Podlahového kúrenia so systémovou doskou z PS fólie s výstupkami, s kročajovou izoláciou hr. 30 mm</t>
  </si>
  <si>
    <t>12715H</t>
  </si>
  <si>
    <t>HR-PB hetta DD 15 x 1,5 - rúrka gabotherm®hetta z polybuténu, farba oranžová</t>
  </si>
  <si>
    <t>Poznámka k položke:_x000D_
trojnásobne koextrudovaný polybutén s kyslíkovou bariérou, zodpovedajúci technických podmienkam podľa DIN 4726/27 a EN ISO 15876.</t>
  </si>
  <si>
    <t>01823</t>
  </si>
  <si>
    <t>GT-SR 25, čierna</t>
  </si>
  <si>
    <t>Poznámka k položke:_x000D_
gabotherm®  ochranná rúrka  - vlnitá ochranná rúrka z polybuténu, biela alebo čierna farba.</t>
  </si>
  <si>
    <t>12717P</t>
  </si>
  <si>
    <t>Oporné puzdro z nehrdzavajúcej ocele GT-SH 15 POM (len pre rozdeľovače VSS)</t>
  </si>
  <si>
    <t>Poznámka k položke:_x000D_
puzdro na kalibráciu koncov rúrok gabotherm® hetta 15 x 1,5 mm pre zásuvné spojky .</t>
  </si>
  <si>
    <t>10123</t>
  </si>
  <si>
    <t>Doska 1.2.3.,  30-2, systémová, čierna</t>
  </si>
  <si>
    <t>Poznámka k položke:_x000D_
systémová doska na podlahové vykurovanie podľa DIN 4109 a DIN 4725, s integrovanou tepelnou izoláciou, izoláciou, kroková izolácia 28 dB a izolácia proti vlhkosti, vhodná pre obytné priestory. Materiál: polystyrén EPS-7 5000, R = 0,75 m2 K/W, max. zaťažit</t>
  </si>
  <si>
    <t>09743</t>
  </si>
  <si>
    <t>Pás GTF-DFS 100, dilatačný</t>
  </si>
  <si>
    <t>Poznámka k položke:_x000D_
z vlnitej lepenky podľa DIN 18560, pre bezpečné dilatovanie poterov a pri prechodoch cez dvere, dĺžka 1 m.</t>
  </si>
  <si>
    <t>00193</t>
  </si>
  <si>
    <t>Pás GTF-RDS, dilatačný</t>
  </si>
  <si>
    <t>Poznámka k položke:_x000D_
z penového polyetylenu, hrúbka cca 8 mm, výška 150 m, s nalepenou fóliou a jednostranným presahom fólie, samolepiaci pruh na zadnej strane, priestor pre dilatáciu 5 mm podľa DIN 18560.</t>
  </si>
  <si>
    <t>07151</t>
  </si>
  <si>
    <t>Plastifikátor GTF-EZ 5</t>
  </si>
  <si>
    <t>Poznámka k položke:_x000D_
prísada do poteru, na plastifikáciu poteru, v kanistre, dávkovanie cca 0,2 kg/m2.</t>
  </si>
  <si>
    <t>733125012.S</t>
  </si>
  <si>
    <t>Potrubie z uhlíkovej ocele spájané lisovaním 28x1,5</t>
  </si>
  <si>
    <t>733125018.S</t>
  </si>
  <si>
    <t>Potrubie z uhlíkovej ocele spájané lisovaním 42x1,5</t>
  </si>
  <si>
    <t>733151078.S</t>
  </si>
  <si>
    <t>Potrubie z medených rúrok tvrdých spájaných tvrdou spájkou D 22/1,0 mm</t>
  </si>
  <si>
    <t>733166124</t>
  </si>
  <si>
    <t>Plasthliníkové potrubie GT-MV  v kotúčoch pre vykurovanie spájané lisovaním dxt 26x3 mm</t>
  </si>
  <si>
    <t>733166126</t>
  </si>
  <si>
    <t>Plasthliníkové potrubie Herz PE-RT v kotúčoch pre vykurovanie spájané lisovaním dxt 32x3 mm</t>
  </si>
  <si>
    <t>733166128</t>
  </si>
  <si>
    <t>Plasthliníkové potrubie Herz PE-RT v kotúčoch pre vykurovanie spájané lisovaním dxt 40x3,5 mm</t>
  </si>
  <si>
    <t>00703</t>
  </si>
  <si>
    <t>GT-M-PTR 32/26/26</t>
  </si>
  <si>
    <t>Poznámka k položke:_x000D_
Multi press-Tkus redukovaný pre rúrky gabotherm®, priebežný.</t>
  </si>
  <si>
    <t>00681</t>
  </si>
  <si>
    <t>GT-M-PTR 40/26/40</t>
  </si>
  <si>
    <t>Poznámka k položke:_x000D_
Multi press-Tkus redukovaný pre rúrky gabotherm®,  stredný kus redukovaný.</t>
  </si>
  <si>
    <t>00568</t>
  </si>
  <si>
    <t>GT-M-PKR 40/26</t>
  </si>
  <si>
    <t>Poznámka k položke:_x000D_
Multi press-spojka redukovaná pre rúrky gabotherm®.</t>
  </si>
  <si>
    <t>733190107.S</t>
  </si>
  <si>
    <t>Tlaková skúška potrubia z oceľových rúrok závitových</t>
  </si>
  <si>
    <t>733191201.S</t>
  </si>
  <si>
    <t>Tlaková skúška medeného potrubia do D 35 mm</t>
  </si>
  <si>
    <t>733191301.S</t>
  </si>
  <si>
    <t>Tlaková skúška plastového potrubia do 32 mm</t>
  </si>
  <si>
    <t>998733201</t>
  </si>
  <si>
    <t>Presun hmôt pre rozvody potrubia v objektoch výšky do 6 m</t>
  </si>
  <si>
    <t>734</t>
  </si>
  <si>
    <t xml:space="preserve">Ústredné kúrenie, armatúry.   </t>
  </si>
  <si>
    <t>230071104</t>
  </si>
  <si>
    <t>Revízia ventilu poistného DN 25</t>
  </si>
  <si>
    <t>734209101</t>
  </si>
  <si>
    <t>Montáž závitovej armatúry s 1 závitom do G 1/2</t>
  </si>
  <si>
    <t>5517400260</t>
  </si>
  <si>
    <t>Automatický odvzdušňovací ventil  1/2"</t>
  </si>
  <si>
    <t>4223050300</t>
  </si>
  <si>
    <t>Kohút plniaci a vypúšťací K 310, PN 10, D 15 mm</t>
  </si>
  <si>
    <t>734209114.S</t>
  </si>
  <si>
    <t>Montáž závitovej armatúry s 2 závitmi G 3/4</t>
  </si>
  <si>
    <t>1421732</t>
  </si>
  <si>
    <t>HERZ Ventil STRÖMAX-GM DN 20, priamy, vyvažovací, s meracími ventilčekmi pre meranie tlakovej diferencie, s lineárnou charakteristikou, hrdlo x hrdlo,</t>
  </si>
  <si>
    <t>734209115.S</t>
  </si>
  <si>
    <t>Montáž závitovej armatúry s 2 závitmi G 1</t>
  </si>
  <si>
    <t>1421733</t>
  </si>
  <si>
    <t>HERZ Ventil STRÖMAX-GM DN 25, priamy, vyvažovací, s meracími ventilčekmi pre meranie tlakovej diferencie, s lineárnou charakteristikou, hrdlo x hrdlo,</t>
  </si>
  <si>
    <t>1220143</t>
  </si>
  <si>
    <t>HERZ Kohút guľový MODUL s pákovým ovládačom červenej farby, s upchávkou, poniklovaný, DN 25, PN 25</t>
  </si>
  <si>
    <t>I08412100</t>
  </si>
  <si>
    <t>Filter závitový - 1"FF; 400 µm; Kv 11,08, FIV.08412</t>
  </si>
  <si>
    <t>CIM30VA025</t>
  </si>
  <si>
    <t>Spätný ventil EURA SPRINT - 1"FF; Kv 10,40, IVAR.CIM 30 VA</t>
  </si>
  <si>
    <t>13311</t>
  </si>
  <si>
    <t>Uzatvárací kohút 1" s teplomerom</t>
  </si>
  <si>
    <t>Poznámka k položke:_x000D_
na uzatvorenie rozdeľovača vrátane objímky a teplomera 0 - 60 °</t>
  </si>
  <si>
    <t>734209116</t>
  </si>
  <si>
    <t>Montáž závitovej armatúry s 2 závitmi G 5/4</t>
  </si>
  <si>
    <t>1210004</t>
  </si>
  <si>
    <t>HERZ Guľový kohút s pákovým ovládačom, PN 40, DN 32, obj.č.1210004</t>
  </si>
  <si>
    <t>734209117.S</t>
  </si>
  <si>
    <t>Montáž závitovej armatúry s 2 závitmi G 6/4</t>
  </si>
  <si>
    <t>08030112</t>
  </si>
  <si>
    <t>Spätná klapka Eura ľahká, 6/4", vnútorný - vnútorný závit, mosadz OT 58, obj.č. 08030112</t>
  </si>
  <si>
    <t>1220145</t>
  </si>
  <si>
    <t>HERZ Kohút guľový MODUL s pákovým ovládačom červenej farby, s upchávkou, poniklovaný, DN 40, PN 25</t>
  </si>
  <si>
    <t>2075010</t>
  </si>
  <si>
    <t>Odkaľovač magnetický sa zachytávačom magnetitu, 1 1/2 "" do 5,4 m3 / hod</t>
  </si>
  <si>
    <t>1669604</t>
  </si>
  <si>
    <t>Izolácia tepelná pre magnetický odkalovač 1 1/2 "</t>
  </si>
  <si>
    <t>1411115</t>
  </si>
  <si>
    <t>HERZ Filter DN 40, veľkosť oka sieťoviny 0,75 mm, PN25</t>
  </si>
  <si>
    <t>734209118.S</t>
  </si>
  <si>
    <t>Montáž závitovej armatúry s 2 závitmi G 2</t>
  </si>
  <si>
    <t>1220146</t>
  </si>
  <si>
    <t>HERZ Kohút guľový MODUL s pákovým ovládačom červenej farby, s upchávkou, poniklovaný, DN 50, PN 25</t>
  </si>
  <si>
    <t>2072252</t>
  </si>
  <si>
    <t>Odvzdušňovač 2"  do 8,2 m3/h</t>
  </si>
  <si>
    <t>Poznámka k položke:_x000D_
upozornenie: inštalácia odlučovača vzduchu a odkaľovača vo vykurovacom okruhu je predpokladom bezporuchovej prevádzky sústavy</t>
  </si>
  <si>
    <t>1669280</t>
  </si>
  <si>
    <t>Izolácia tepelná pre odvzdušňovač  2"</t>
  </si>
  <si>
    <t>Poznámka k položke:_x000D_
pre odvzdušňovač</t>
  </si>
  <si>
    <t>734209125.S</t>
  </si>
  <si>
    <t>Montáž závitovej armatúry s 3 závitmi G 1</t>
  </si>
  <si>
    <t>2744370</t>
  </si>
  <si>
    <t>Termostatický zmiešavač pitnej vody</t>
  </si>
  <si>
    <t>Poznámka k položke:_x000D_
so zabudovanou spätnou klapkou a ochranou proti obareniu, so závitovými hrdlami 3/4".</t>
  </si>
  <si>
    <t>734252140</t>
  </si>
  <si>
    <t>Montáž ventilu poistného rohového G 5/4</t>
  </si>
  <si>
    <t>4225070900</t>
  </si>
  <si>
    <t>Ventil poistný D   32 mm</t>
  </si>
  <si>
    <t>734411130</t>
  </si>
  <si>
    <t>Teplomer technický dvojkovový príložný DTP II</t>
  </si>
  <si>
    <t>734421130</t>
  </si>
  <si>
    <t>Tlakomer deformačný kruhový B 0-10 MPa č.03313 priem. 160</t>
  </si>
  <si>
    <t>998734201.S</t>
  </si>
  <si>
    <t>Presun hmôt pre armatúry v objektoch výšky do 6 m</t>
  </si>
  <si>
    <t>735</t>
  </si>
  <si>
    <t xml:space="preserve">Ústredné kúrenie, vykurov. telesá   </t>
  </si>
  <si>
    <t>735311580.S</t>
  </si>
  <si>
    <t>Montáž zostavy rozdeľovač / zberač na stenu typ 9 cestný</t>
  </si>
  <si>
    <t>12744P</t>
  </si>
  <si>
    <t>GTF-VSS 9 1" PUSH Fit, rozdeľovač, nerez</t>
  </si>
  <si>
    <t>Poznámka k položke:_x000D_
Rozdeľovač na podlahové vykurovanie (nerez) so zasúvacími spojkami len pre rúrky 15 x 1,5 mm rozdeľovač 1“ pre systém 1.2.3 s integrovanými násuvnými spojkami s ventilmi pre prívod a spiatočku, určené na napojenie PB rúrok Gabotherm® hetta 15 x 1,5 mm.                                                                                                                    Skladá sa z:  2 telies z ušľachtilej ocele upevnených v protihlukovo izolovaných držiakoch, 2 odvzdušňovacích súprav s plniacimi a vypúšťacími kohútmi, s integrovanými násuvnými spojkami 15 mm. Prietokomer na každom vývode z rozdeľovača, regulačných ventil na každom vývode zo zberača.</t>
  </si>
  <si>
    <t>735311590.S</t>
  </si>
  <si>
    <t>Montáž zostavy rozdeľovač / zberač na stenu typ 10 cestný</t>
  </si>
  <si>
    <t>12745P</t>
  </si>
  <si>
    <t>GTF-VSS 10 1" PUSH Fit, rozdeľovač, nerez</t>
  </si>
  <si>
    <t>735311620.S</t>
  </si>
  <si>
    <t>Montáž zostavy rozdeľovač / zberač na stenu typ 12 cestný</t>
  </si>
  <si>
    <t>12747P</t>
  </si>
  <si>
    <t>GTF-VSS 12 1" PUSH Fit, rozdeľovač, nerez</t>
  </si>
  <si>
    <t>735311770.S</t>
  </si>
  <si>
    <t>Montáž skrinky rozdeľovača pod omietku 9-12 okruhov</t>
  </si>
  <si>
    <t>20010</t>
  </si>
  <si>
    <t>GT-VKM 10 skrinka na montáž pod omietku</t>
  </si>
  <si>
    <t>Poznámka k položke:_x000D_
na montáž rozdeľovača  z pozinkovaného plechu pod omietku, hĺbka 110 mm, nastaviteľná výška 690-830 mm, s posuvnými lištami na upevnenie rozdeľovača. Povrch je lakovaný práškovou farbou (RAL 9010). Dvierka predného rámu sú uzatvárateľné pomocou univerzáln</t>
  </si>
  <si>
    <t>20012</t>
  </si>
  <si>
    <t>GT-VKM 12 skrinka na montáž pod omietku</t>
  </si>
  <si>
    <t>998735201.S</t>
  </si>
  <si>
    <t>Presun hmôt pre vykurovacie telesá v objektoch výšky do 6 m</t>
  </si>
  <si>
    <t xml:space="preserve">Konštrukcie doplnkové kovové   </t>
  </si>
  <si>
    <t>4848522000</t>
  </si>
  <si>
    <t>Objímka na rúrky</t>
  </si>
  <si>
    <t>767995101</t>
  </si>
  <si>
    <t>Montáž ostatných atypických kovových stavebných doplnkových konštrukcií do 5 kg</t>
  </si>
  <si>
    <t>HZS000112</t>
  </si>
  <si>
    <t>Stavebno montážne práce náročnejšie, ucelené, obtiažne, rutinné (Tr.2) v rozsahu viac ako 8 hodín náročnejšie -vykurovacia skuška</t>
  </si>
  <si>
    <t>OST</t>
  </si>
  <si>
    <t xml:space="preserve">Ostatné   </t>
  </si>
  <si>
    <t>HZS000111</t>
  </si>
  <si>
    <t>Stavebno montážne práce menej náročne, pomocné alebo manupulačné (Tr 1) v rozsahu viac ako 8 hodín</t>
  </si>
  <si>
    <t>HZS000214</t>
  </si>
  <si>
    <t>Stavebno montážne práce najnáročnejšie na odbornosť - prehliadky pracoviska a revízie (Tr 4) v rozsahu viac ako 4 a menej ako 8 hodín</t>
  </si>
  <si>
    <t xml:space="preserve">Vedľajšie rozpočtové náklady   </t>
  </si>
  <si>
    <t>001300021.S</t>
  </si>
  <si>
    <t>Kompletačná a koordinačná činnosť - kompletačná činnosť bez rozlíšenia</t>
  </si>
  <si>
    <t>E - Vzduchotechnika</t>
  </si>
  <si>
    <t xml:space="preserve">    769 - Montáž vzduchotechnických zariadení   </t>
  </si>
  <si>
    <t>713483020.S1</t>
  </si>
  <si>
    <t>Montáž technickej izolácie samolepiacej rohože hr. 13 mm na potrubia s tvarovanou plochou</t>
  </si>
  <si>
    <t>azf1522</t>
  </si>
  <si>
    <t>Armaflex DUCT 13-99 / EA-AL  izolácia-pás (samolepiaca s hliníkovou fóliou ALS) AZ FLEX Armacell</t>
  </si>
  <si>
    <t>Poznámka k položke:_x000D_
Tepelná a chladová izolácia na báze flexibilnej elastomerickej (kaučukovej) peny so štruktúrou uzatvorených buniek (FEF). Plošná izolácia s AL povrchom je vhodná na izolovanie VZT potrubí a zariadení.  ?0°C=0.036W/m.K. Reakcia na oheň E.</t>
  </si>
  <si>
    <t>713483021.S</t>
  </si>
  <si>
    <t>Montáž technickej izolácie samolepiacej rohože hr. 30 mm na potrubia s tvarovanou plochou</t>
  </si>
  <si>
    <t>azf1509</t>
  </si>
  <si>
    <t>Armaflex Arma-Chek Silver 32-99/EA DUCT pás samolepiaci (exteriér) AZ FLEX Armacell</t>
  </si>
  <si>
    <t>Poznámka k položke:_x000D_
Tepelná a chladová izolácia na báze flexibilnej elastomerickej (kaučukovej) peny. Kovovolesklý povrch odoláva UV žiareniu a poveternostným vplyvom v exteriéry (náhrada oplechovania). ?0°C=0.038W/m.K. Reakcia na oheň E.</t>
  </si>
  <si>
    <t>azf3143</t>
  </si>
  <si>
    <t>Arma-Chek SILVER páska (50m x 50mm) AZ FLEX Armacell</t>
  </si>
  <si>
    <t>Poznámka k položke:_x000D_
príslušenstvo</t>
  </si>
  <si>
    <t>713483022.S</t>
  </si>
  <si>
    <t>Montáž technickej izolácie samolepiacej rohože hr. 40 mm na potrubia s tvarovanou plochou</t>
  </si>
  <si>
    <t>azf1526</t>
  </si>
  <si>
    <t>Armaflex DUCT 32-99 / EA-AL  izolácia-pás (samolepiaca s hliníkovou fóliou ALS) AZ FLEX Armacell</t>
  </si>
  <si>
    <t>713483022.S1</t>
  </si>
  <si>
    <t>Montáž technickej izolácie rohože hr. 80 mm na potrubia s tvarovanou plochou</t>
  </si>
  <si>
    <t>631470005400.SS</t>
  </si>
  <si>
    <t>Protipožiarná izolácia z kamennej vlny hr. 40 mm, protipožiarna ochrana EI45, pre izoláciu hranatého VZT potrubia S HLINíKOVOU FOLIOU</t>
  </si>
  <si>
    <t>767995106.S</t>
  </si>
  <si>
    <t>Montáž ostatných atypických kovových stavebných doplnkových konštrukcií nad 100 do 250 kg</t>
  </si>
  <si>
    <t>769</t>
  </si>
  <si>
    <t xml:space="preserve">Montáž vzduchotechnických zariadení   </t>
  </si>
  <si>
    <t>769021003.S</t>
  </si>
  <si>
    <t>Montáž spiro potrubia DN 125-140</t>
  </si>
  <si>
    <t>429810000300.S</t>
  </si>
  <si>
    <t>Potrubie kruhové spiro DN 125, dĺžka 1000 mm</t>
  </si>
  <si>
    <t>769021006.S</t>
  </si>
  <si>
    <t>Montáž spiro potrubia DN 160-180</t>
  </si>
  <si>
    <t>429810000500.S</t>
  </si>
  <si>
    <t>Potrubie kruhové spiro DN 160, dĺžka 1000 mm</t>
  </si>
  <si>
    <t>769021009.S</t>
  </si>
  <si>
    <t>Montáž spiro potrubia DN 200-225</t>
  </si>
  <si>
    <t>429810000700.S</t>
  </si>
  <si>
    <t>Potrubie kruhové spiro DN 200, dĺžka 1000 mm</t>
  </si>
  <si>
    <t>769021012.S</t>
  </si>
  <si>
    <t>Montáž spiro potrubia DN 250-280</t>
  </si>
  <si>
    <t>429810000900.S</t>
  </si>
  <si>
    <t>Potrubie kruhové spiro DN 250, dĺžka 1000 mm</t>
  </si>
  <si>
    <t>429810001000</t>
  </si>
  <si>
    <t>Potrubie kruhové spiro DN 280, dĺžka 1000 mm, TZB GLOBAL</t>
  </si>
  <si>
    <t>769021015.S</t>
  </si>
  <si>
    <t>Montáž spiro potrubia DN 315-355</t>
  </si>
  <si>
    <t>429810001100.S</t>
  </si>
  <si>
    <t>Potrubie kruhové spiro DN 315, dĺžka 1000 mm</t>
  </si>
  <si>
    <t>429810001200.S</t>
  </si>
  <si>
    <t>Potrubie kruhové spiro DN 355, dĺžka 1000 mm</t>
  </si>
  <si>
    <t>769021018.S</t>
  </si>
  <si>
    <t>Montáž spiro potrubia DN 400-450</t>
  </si>
  <si>
    <t>429810001300.S</t>
  </si>
  <si>
    <t>Potrubie kruhové spiro DN 400, dĺžka 1000 mm</t>
  </si>
  <si>
    <t>769021040.S</t>
  </si>
  <si>
    <t>Montáž štvorhranného potrubia tesnosti I dĺžky 1000 mm do obvodu 1800 mm</t>
  </si>
  <si>
    <t>429820000200.S</t>
  </si>
  <si>
    <t>Potrubie štvorhranné, rovné dĺ. 1000 mm, rozmer do obvodu 1800 mm</t>
  </si>
  <si>
    <t>769021178.S</t>
  </si>
  <si>
    <t>Montáž ohybnej Al hadice s tepelnou a hlukovou izoláciou priemeru 100-130 mm</t>
  </si>
  <si>
    <t>429840014600.S</t>
  </si>
  <si>
    <t>Hadica ohybná hliníkovo laminátová d 127 mm, zvukovo a tepelne izoláciou hr. 25 mm</t>
  </si>
  <si>
    <t>769021181.S</t>
  </si>
  <si>
    <t>Montáž ohybnej Al hadice s tepelnou a hlukovou izoláciou priemeru 150-180 mm</t>
  </si>
  <si>
    <t>429840014800.S</t>
  </si>
  <si>
    <t>Hadica ohybná hliníkovo laminátová d 160 mm, zvukovo a tepelne izoláciou hr. 25 mm</t>
  </si>
  <si>
    <t>769021184.S</t>
  </si>
  <si>
    <t>Montáž ohybnej Al hadice s tepelnou a hlukovou izoláciou priemeru 200-230 mm</t>
  </si>
  <si>
    <t>429840015000.S</t>
  </si>
  <si>
    <t>Hadica ohybná hliníkovo laminátová d 203 mm, zvukovo a tepelne izoláciou hr. 25 mm</t>
  </si>
  <si>
    <t>769021253.S</t>
  </si>
  <si>
    <t>Montáž tvarovky do štvorhranného potrubia do obvodu 1800 mm</t>
  </si>
  <si>
    <t>429850026400.S</t>
  </si>
  <si>
    <t>Tvarovka pre štvorhranné potrubie 1800</t>
  </si>
  <si>
    <t>769021256.S</t>
  </si>
  <si>
    <t>Montáž tvarovky do štvorhranného potrubia do obvodu 2240 mm</t>
  </si>
  <si>
    <t>429850026500.S</t>
  </si>
  <si>
    <t>Tvarovka pre štvorhranné potrubie 2240</t>
  </si>
  <si>
    <t>769021274.S15</t>
  </si>
  <si>
    <t>Montáž kolena 15° na spiro potrubie DN 80-150</t>
  </si>
  <si>
    <t>429850000300.S15</t>
  </si>
  <si>
    <t>Koleno 15° DN 125 pre kruhové spiro potrubie</t>
  </si>
  <si>
    <t>769021289.S</t>
  </si>
  <si>
    <t>Montáž kolena 45° na spiro potrubie DN 80-150</t>
  </si>
  <si>
    <t>429850002800.S</t>
  </si>
  <si>
    <t>Koleno 45° DN 125 pre kruhové spiro potrubie</t>
  </si>
  <si>
    <t>769021292.S</t>
  </si>
  <si>
    <t>Montáž kolena 45° na spiro potrubie DN 160-250</t>
  </si>
  <si>
    <t>429850003500.S</t>
  </si>
  <si>
    <t>Koleno 45° DN 250 pre kruhové spiro potrubie</t>
  </si>
  <si>
    <t>769021310.S</t>
  </si>
  <si>
    <t>Montáž kolena 60° na spiro potrubie DN 280-450</t>
  </si>
  <si>
    <t>429850006400.S</t>
  </si>
  <si>
    <t>Koleno 60° DN 400 pre kruhové spiro potrubie</t>
  </si>
  <si>
    <t>769021319.S</t>
  </si>
  <si>
    <t>Montáž kolena 90° na spiro potrubie DN 80-150</t>
  </si>
  <si>
    <t>429850007800</t>
  </si>
  <si>
    <t>Koleno KS 90° DN 125 pre kruhové spiro potrubie, TZB GLOBAL</t>
  </si>
  <si>
    <t>769021322.S</t>
  </si>
  <si>
    <t>Montáž kolena 90° na spiro potrubie DN 160-250</t>
  </si>
  <si>
    <t>429850008100.S</t>
  </si>
  <si>
    <t>Koleno 90° DN 160 pre kruhové spiro potrubie</t>
  </si>
  <si>
    <t>429850008300.S</t>
  </si>
  <si>
    <t>Koleno 90° DN 200 pre kruhové spiro potrubie</t>
  </si>
  <si>
    <t>429850008400.S</t>
  </si>
  <si>
    <t>Koleno 90° DN 225 pre kruhové spiro potrubie</t>
  </si>
  <si>
    <t>429850008500.S</t>
  </si>
  <si>
    <t>Koleno 90° DN 250 pre kruhové spiro potrubie</t>
  </si>
  <si>
    <t>769021325.S</t>
  </si>
  <si>
    <t>Montáž kolena 90° na spiro potrubie DN 280-450</t>
  </si>
  <si>
    <t>429850008700.S</t>
  </si>
  <si>
    <t>Koleno 90° DN 315 pre kruhové spiro potrubie</t>
  </si>
  <si>
    <t>429850008800.S</t>
  </si>
  <si>
    <t>Koleno 90° DN 355 pre kruhové spiro potrubie</t>
  </si>
  <si>
    <t>429850008900.S</t>
  </si>
  <si>
    <t>Koleno 90° DN 400 pre kruhové spiro potrubie</t>
  </si>
  <si>
    <t>769021334.ST</t>
  </si>
  <si>
    <t>Montáž spojky na spiro TVAROVKU DN 80-150</t>
  </si>
  <si>
    <t>429850012800.ST</t>
  </si>
  <si>
    <t>Spojka DN 125 pre kruhové spiro TVAROVKU</t>
  </si>
  <si>
    <t>769021337.S</t>
  </si>
  <si>
    <t>Montáž spojky na spiro potrubie DN 160-250</t>
  </si>
  <si>
    <t>429850013100.S</t>
  </si>
  <si>
    <t>Spojka DN 160 pre kruhové spiro potrubie</t>
  </si>
  <si>
    <t>429850013300.S</t>
  </si>
  <si>
    <t>Spojka DN 200 pre kruhové spiro potrubie</t>
  </si>
  <si>
    <t>429850013500.S</t>
  </si>
  <si>
    <t>Spojka DN 250 pre kruhové spiro potrubie</t>
  </si>
  <si>
    <t>769021337.ST</t>
  </si>
  <si>
    <t>Montáž spojky na spiro TVAROVKU DN 160-250</t>
  </si>
  <si>
    <t>429850013100.ST</t>
  </si>
  <si>
    <t>Spojka DN 160 pre kruhové spiro TV</t>
  </si>
  <si>
    <t>429850013300.ST</t>
  </si>
  <si>
    <t>Spojka DN 200 pre kruhové spiroTV</t>
  </si>
  <si>
    <t>429850013500.ST</t>
  </si>
  <si>
    <t>Spojka DN 250 pre kruhové spiroTV</t>
  </si>
  <si>
    <t>769021340.S</t>
  </si>
  <si>
    <t>Montáž spojky na spiro potrubie DN 280-450</t>
  </si>
  <si>
    <t>429850013700.S</t>
  </si>
  <si>
    <t>Spojka DN 315 pre kruhové spiro potrubie</t>
  </si>
  <si>
    <t>769021340.ST</t>
  </si>
  <si>
    <t>Montáž spojky na spiro TV DN 280-450</t>
  </si>
  <si>
    <t>429850013600.ST</t>
  </si>
  <si>
    <t>Spojka DN 280 pre kruhové spiro TV</t>
  </si>
  <si>
    <t>429850013800.ST</t>
  </si>
  <si>
    <t>Spojka DN 355 pre kruhové spiro TV</t>
  </si>
  <si>
    <t>429850013900.ST</t>
  </si>
  <si>
    <t>Spojka DN 400 pre kruhové spiro TV</t>
  </si>
  <si>
    <t>769021352.S</t>
  </si>
  <si>
    <t>Montáž záslepu na spiro potrubie DN 160-250</t>
  </si>
  <si>
    <t>429850015600.S</t>
  </si>
  <si>
    <t>Záslepka DN 160 pre kruhové spiro potrubie</t>
  </si>
  <si>
    <t>769021382.S</t>
  </si>
  <si>
    <t>Montáž prechodu symetrického na spiro potrubie DN 150-200</t>
  </si>
  <si>
    <t>429850018300.S</t>
  </si>
  <si>
    <t>Prechod symetrický DN 200 pre kruhové spiro potrubie</t>
  </si>
  <si>
    <t>769021385.S</t>
  </si>
  <si>
    <t>Montáž prechodu symetrického na spiro potrubie DN 225-315</t>
  </si>
  <si>
    <t>429850018500.S</t>
  </si>
  <si>
    <t>Prechod symetrický DN 250 pre kruhové spiro potrubie</t>
  </si>
  <si>
    <t>429850018600.S</t>
  </si>
  <si>
    <t>Prechod symetrický DN 280 pre kruhové spiro potrubie</t>
  </si>
  <si>
    <t>429850018700.S</t>
  </si>
  <si>
    <t>Prechod symetrický DN 315 pre kruhové spiro potrubie</t>
  </si>
  <si>
    <t>769021388.S</t>
  </si>
  <si>
    <t>Montáž prechodu symetrického na spiro potrubie DN 355-500</t>
  </si>
  <si>
    <t>429850018900.S</t>
  </si>
  <si>
    <t>Prechod symetrický DN 400 pre kruhové spiro potrubie</t>
  </si>
  <si>
    <t>769021397.S</t>
  </si>
  <si>
    <t>Montáž T-kusu na spiro potrubie DN 80-150</t>
  </si>
  <si>
    <t>429850010300.S</t>
  </si>
  <si>
    <t>T-kus DN 125 pre kruhové spiro potrubie</t>
  </si>
  <si>
    <t>769021400.S</t>
  </si>
  <si>
    <t>Montáž T-kusu na spiro potrubie DN 160-250</t>
  </si>
  <si>
    <t>429850010600.S</t>
  </si>
  <si>
    <t>T-kus DN 160 pre kruhové spiro potrubie</t>
  </si>
  <si>
    <t>429850010800.S</t>
  </si>
  <si>
    <t>T-kus DN 200 pre kruhové spiro potrubie</t>
  </si>
  <si>
    <t>429850011000.S</t>
  </si>
  <si>
    <t>T-kus DN 250 pre kruhové spiro potrubie</t>
  </si>
  <si>
    <t>769021403.S</t>
  </si>
  <si>
    <t>Montáž T-kusu na spiro potrubie DN 280-450</t>
  </si>
  <si>
    <t>429850011100.S</t>
  </si>
  <si>
    <t>T-kus DN 280 pre kruhové spiro potrubie</t>
  </si>
  <si>
    <t>429850011200.S</t>
  </si>
  <si>
    <t>T-kus DN 315 pre kruhové spiro potrubie</t>
  </si>
  <si>
    <t>429850011400.S</t>
  </si>
  <si>
    <t>T-kus DN 400 pre kruhové spiro potrubie</t>
  </si>
  <si>
    <t>769021430.S</t>
  </si>
  <si>
    <t>Montáž nohavicového kusu na spiro potrubie DN 150-200</t>
  </si>
  <si>
    <t>429850022600.S</t>
  </si>
  <si>
    <t>Nohavicový kus DN 160 pre kruhové spiro potrubie</t>
  </si>
  <si>
    <t>769025003.S</t>
  </si>
  <si>
    <t>Montáž tlmiča hluku štvorhranného prierezu 0.220-0.300 m2</t>
  </si>
  <si>
    <t>429760007200.S1</t>
  </si>
  <si>
    <t>Tlmič hluku  pre štvorhranné potrubie, rozmery LDR 600x400-1500 mm</t>
  </si>
  <si>
    <t>769025069.S</t>
  </si>
  <si>
    <t>Montáž tlmiča hluku pre kruhové potrubie priemeru 315-355 mm</t>
  </si>
  <si>
    <t>429760009400.S</t>
  </si>
  <si>
    <t>Tlmič hluku pre kruhové potrubie, priemer/dĺžka 355/900 mm</t>
  </si>
  <si>
    <t>769025072.S</t>
  </si>
  <si>
    <t>Montáž tlmiča hluku pre kruhové potrubie priemeru 400-500 mm</t>
  </si>
  <si>
    <t>429760009500.S</t>
  </si>
  <si>
    <t>Tlmič hluku pre kruhové potrubie, priemer/dĺžka 400/900 mm</t>
  </si>
  <si>
    <t>4297600092006</t>
  </si>
  <si>
    <t>Tlmič hluku pre kruhové potrubie MAA400/600 ED,</t>
  </si>
  <si>
    <t>769025198.S</t>
  </si>
  <si>
    <t>Montáž regulačnej klapky kruhovej DN 80-140</t>
  </si>
  <si>
    <t>429710060400.S</t>
  </si>
  <si>
    <t>Klapka regulačná na spiro potrubie DN 125</t>
  </si>
  <si>
    <t>769025201.S</t>
  </si>
  <si>
    <t>Montáž regulačnej klapky kruhovej DN 150-200</t>
  </si>
  <si>
    <t>429710060700.S</t>
  </si>
  <si>
    <t>Klapka regulačná na spiro potrubie DN 160</t>
  </si>
  <si>
    <t>769025378.S</t>
  </si>
  <si>
    <t>Montáž protipožiarnej klapky prierezu 0.100-0.120 m2</t>
  </si>
  <si>
    <t>429710108500.S</t>
  </si>
  <si>
    <t>Klapka požiarna, štvorhranná, rozmer 400x250 mm, pre potrubné rozvody vzduchotechnických zariadení, H0- Tepelná spúšť</t>
  </si>
  <si>
    <t>429710108600.S</t>
  </si>
  <si>
    <t>Klapka požiarna, štvorhranná, rozmer 400x300 mm, pre potrubné rozvody vzduchotechnických zariadení,  H0- Tepelná spúšť</t>
  </si>
  <si>
    <t>769025420.S</t>
  </si>
  <si>
    <t>Montáž protipožiarnej klapky kruhovej do priemeru 225 mm</t>
  </si>
  <si>
    <t>429710132000.SS</t>
  </si>
  <si>
    <t>Klapka požiarna, kruhová, priemer 200 mm, pre potrubné rozvody vzduchotechnických zariadení F-C2-200-H0</t>
  </si>
  <si>
    <t>429163150</t>
  </si>
  <si>
    <t>Klapka požiarna, kruhová, priemer 125 mm, FDR-3G-125-H0, EI,S -C 90</t>
  </si>
  <si>
    <t>429163153</t>
  </si>
  <si>
    <t>Klapka požiarna, kruhová, priemer 160 mm, FDR-3G-160-H0, EI,S -C 90</t>
  </si>
  <si>
    <t>4291631534</t>
  </si>
  <si>
    <t>Klapka požiarna, kruhová, priemer 160 mm, FC2-160-H0</t>
  </si>
  <si>
    <t>429163155</t>
  </si>
  <si>
    <t>Klapka požiarna, kruhová, priemer 200 mm, FDR-3G-200-H0, EI,S -C 90</t>
  </si>
  <si>
    <t>769025423.S</t>
  </si>
  <si>
    <t>Montáž protipožiarnej klapky kruhovej priemeru 250-315 mm</t>
  </si>
  <si>
    <t>429163157</t>
  </si>
  <si>
    <t>Klapka požiarna, kruhová, priemer 250 mm, FDR-3G-250-H0, EI,S -C 90</t>
  </si>
  <si>
    <t>429163159</t>
  </si>
  <si>
    <t>Klapka požiarna, kruhová, priemer 315 mm, FDR-3G-315-H0, EI,S -C 90</t>
  </si>
  <si>
    <t>769031099.S1</t>
  </si>
  <si>
    <t>Montáž STENOVEJ výustky , nastaviteľnej s reguláciou</t>
  </si>
  <si>
    <t>769031806.S</t>
  </si>
  <si>
    <t>Montáž anemostatu difúzneho prierezu 0.360-0.400 m2</t>
  </si>
  <si>
    <t>429160095</t>
  </si>
  <si>
    <t>dýzový difúzor CAP-F-200-600-36SW</t>
  </si>
  <si>
    <t>769031809.S</t>
  </si>
  <si>
    <t>Montáž regulácie k difúzneho anemostatu</t>
  </si>
  <si>
    <t>42966760</t>
  </si>
  <si>
    <t>BOX S Reguláciou  k stropnému  anemostatu,THOR-160-200 (66760)</t>
  </si>
  <si>
    <t>769031809.S12</t>
  </si>
  <si>
    <t>Montáž prechodového boxu</t>
  </si>
  <si>
    <t>429R121604</t>
  </si>
  <si>
    <t>BOX prechodový k ventilu PKS 90 125-160</t>
  </si>
  <si>
    <t>769035000.S</t>
  </si>
  <si>
    <t>Montáž dvernej mriežky do prierezu 0.080 m2</t>
  </si>
  <si>
    <t>429720254500.S</t>
  </si>
  <si>
    <t>Mriežka dverová, hliníková s lepidlom, rozmery šxv 325x225 mm s úzkym montážnym rámikom</t>
  </si>
  <si>
    <t>429720255000.S</t>
  </si>
  <si>
    <t>Mriežka dverová, hliníková s lepidlom, rozmery šxv 425x225 mm s úzkym montážnym rámikom</t>
  </si>
  <si>
    <t>769035015.S</t>
  </si>
  <si>
    <t>Montáž mriežky s pevnými lamelami prierezu 0.006-0.010 m2</t>
  </si>
  <si>
    <t>429720227100.S</t>
  </si>
  <si>
    <t>Mriežka hliníková s horizontálnymi pevnými lamelami jednoradová so skrutkami, šxv 400x200 mm, rozostup lamiel 17,5 mm</t>
  </si>
  <si>
    <t>769036012.S</t>
  </si>
  <si>
    <t>Montáž protidažďovej žalúzie prierezu 0.252-0.280 m2</t>
  </si>
  <si>
    <t>429720054500.S1</t>
  </si>
  <si>
    <t>Žalúzia protidažďová hliniková s 25 mm rámom, šxv 400X200 mm</t>
  </si>
  <si>
    <t>429720059300.S1</t>
  </si>
  <si>
    <t>Žalúzia protidažďová hliniková s 25 mm rámom, šxv750x400 mm</t>
  </si>
  <si>
    <t>445891</t>
  </si>
  <si>
    <t>DARS 125, dýza (nastaviteľná), kruh. pripojenie, RAL9010</t>
  </si>
  <si>
    <t>769037045.S</t>
  </si>
  <si>
    <t>Montáž tanierového ventilu plastového priemer montážneho otvoru 125 mm</t>
  </si>
  <si>
    <t>429720341100.S</t>
  </si>
  <si>
    <t>Ventil tanierový plastový odvodný, montážny otvor d 125 mm</t>
  </si>
  <si>
    <t>769037048.S</t>
  </si>
  <si>
    <t>Montáž tanierového ventilu plastového priemer montážneho otvoru 160 mm</t>
  </si>
  <si>
    <t>429720341200.S</t>
  </si>
  <si>
    <t>Ventil tanierový plastový odvodný, montážny otvor d 160 mm</t>
  </si>
  <si>
    <t>429720344000S</t>
  </si>
  <si>
    <t>Ventil tanierový kovový prívodný TFF-160-SW</t>
  </si>
  <si>
    <t>769037051.S</t>
  </si>
  <si>
    <t>Montáž tanierového ventilu plastového priemer montážneho otvoru 200 mm</t>
  </si>
  <si>
    <t>429720341300.S</t>
  </si>
  <si>
    <t>Ventil tanierový plastový odvodný, montážny otvor d 200 mm</t>
  </si>
  <si>
    <t>429720344100S</t>
  </si>
  <si>
    <t>Ventil tanierový kovový prívodný TFF 200 -SW</t>
  </si>
  <si>
    <t>769051093.S</t>
  </si>
  <si>
    <t>Montáž vetracej jednotky s rekuperáciou tepla pod strop s vodným ohrievačom veľkosť 45, prietok  do 4500 m3/h</t>
  </si>
  <si>
    <t>4290074104</t>
  </si>
  <si>
    <t>Vetracia jednotka s rekuperáciou DUPLEX 3500 Multi-V / 51/0 vrátane Regulácie a čidiel, 400V, 3500 m3/h, vodný chladič</t>
  </si>
  <si>
    <t>4290074105</t>
  </si>
  <si>
    <t>Vetracia jednotka s rekuperáciou DUPLEX 3500 Multi-V / 50/0 vrátane Regulácie a čidiel, 400V, 3500 m3/h, vodný chladič</t>
  </si>
  <si>
    <t>montmat</t>
  </si>
  <si>
    <t>Montážny a spojovací materíál</t>
  </si>
  <si>
    <t>998769201.S</t>
  </si>
  <si>
    <t>Presun hmôt pre montáž vzduchotechnických zariadení v stavbe (objekte) výšky do 7 m</t>
  </si>
  <si>
    <t>HZS000112.S</t>
  </si>
  <si>
    <t>Stavebno montážne práce náročnejšie, ucelené, obtiažne, rutinné (Tr. 2) v rozsahu viac ako 8 hodín náročnejšie</t>
  </si>
  <si>
    <t>HZS000214.S</t>
  </si>
  <si>
    <t>Stavebno montážne práce najnáročnejšie na odbornosť - prehliadky pracoviska a revízie (Tr. 4) v rozsahu viac ako 4 a menej ako 8 hodín</t>
  </si>
  <si>
    <t>HZS000113</t>
  </si>
  <si>
    <t>Skúšobná prevádzka a vyregulovanie</t>
  </si>
  <si>
    <t xml:space="preserve">F - Elektroinštalácie – silnoprúd </t>
  </si>
  <si>
    <t>Úroveň 3:</t>
  </si>
  <si>
    <t>ELI - Elektroinštalácie</t>
  </si>
  <si>
    <t>Bc. Stanislav VARGA</t>
  </si>
  <si>
    <t>M - Práce a dodávky M</t>
  </si>
  <si>
    <t xml:space="preserve">    21-M - Elektromontáže</t>
  </si>
  <si>
    <t xml:space="preserve">    21-M1 - Rozvádzače pre silnoprúdové rozvody</t>
  </si>
  <si>
    <t xml:space="preserve">    23-M - Káble</t>
  </si>
  <si>
    <t xml:space="preserve">    24-M - Svietidlá</t>
  </si>
  <si>
    <t xml:space="preserve">    26-M - Ochranné pospájanie</t>
  </si>
  <si>
    <t xml:space="preserve">    27-M - Káblový nosný systém</t>
  </si>
  <si>
    <t xml:space="preserve">    95-M - Revízie</t>
  </si>
  <si>
    <t xml:space="preserve">    3 - Protipožiarne prestupy</t>
  </si>
  <si>
    <t>VRN - Investičné náklady neobsiahnuté v cenách</t>
  </si>
  <si>
    <t>Práce a dodávky M</t>
  </si>
  <si>
    <t>21-M</t>
  </si>
  <si>
    <t>Elektromontáže</t>
  </si>
  <si>
    <t>210010301.S</t>
  </si>
  <si>
    <t>Krabica prístrojová bez zapojenia (1901, KP 68, KZ 3)</t>
  </si>
  <si>
    <t>-682185185</t>
  </si>
  <si>
    <t>345410008700.S</t>
  </si>
  <si>
    <t>Krabica univerzálna bezhalogénová KU 68-45/HF HA</t>
  </si>
  <si>
    <t>931465284</t>
  </si>
  <si>
    <t>210010321.S</t>
  </si>
  <si>
    <t>Krabica (1903, KR 68) odbočná s viečkom, svorkovnicou vrátane zapojenia, kruhová</t>
  </si>
  <si>
    <t>-1892391861</t>
  </si>
  <si>
    <t>345410002600.S</t>
  </si>
  <si>
    <t>Krabica inštalačná KU 68-1903 KA so svorkovnicou a viečkom</t>
  </si>
  <si>
    <t>1666239737</t>
  </si>
  <si>
    <t>210010381.S</t>
  </si>
  <si>
    <t>Krabica bezhalogénová z PP, 80x80 mm, IP 66 vrátane ukončenia káblov a zapojenia vodičov</t>
  </si>
  <si>
    <t>582492890</t>
  </si>
  <si>
    <t>345410015025.S</t>
  </si>
  <si>
    <t>Krabica KSK 80, bezhalogénová z PP/ABS, IP 66</t>
  </si>
  <si>
    <t>1729655104</t>
  </si>
  <si>
    <t>210010454.S</t>
  </si>
  <si>
    <t>Krabica pancierová z PVC, 167x167x78 xmm, IP 54 - odbočná bez zapojenia vodičov</t>
  </si>
  <si>
    <t>573546596</t>
  </si>
  <si>
    <t>345410008400.S</t>
  </si>
  <si>
    <t>Krabica z PVC pancierová 8117 KA, IP 54</t>
  </si>
  <si>
    <t>-1258615445</t>
  </si>
  <si>
    <t>210010552.S</t>
  </si>
  <si>
    <t>Rúrka ohybná elektroinštalačná bezhalogenová a UV stabilná typ 2325, uložená pevne</t>
  </si>
  <si>
    <t>-1426607272</t>
  </si>
  <si>
    <t>345710005465.S</t>
  </si>
  <si>
    <t>Rúrka ohybná 2325 s nízkou mechanickou odolnosťou z PE, UV stabilná bezhalogénová, D 25 mm</t>
  </si>
  <si>
    <t>1487199189</t>
  </si>
  <si>
    <t>210010553.S</t>
  </si>
  <si>
    <t>Rúrka ohybná elektroinštalačná bezhalogenová a UV stabilná typ 2332, uložená pevne</t>
  </si>
  <si>
    <t>-2069643454</t>
  </si>
  <si>
    <t>345710008385.S</t>
  </si>
  <si>
    <t>Rúrka ohybná 2332 s nízkou mechanickou odolnosťou z PE, UV stabilná bezhalogénová, D 32 mm</t>
  </si>
  <si>
    <t>419937065</t>
  </si>
  <si>
    <t>210110006.S</t>
  </si>
  <si>
    <t>Spínač nástenný , núdzový stop, vrátane zapojenie</t>
  </si>
  <si>
    <t>1475835998</t>
  </si>
  <si>
    <t>X00000797</t>
  </si>
  <si>
    <t>Skrinka so sklom IP55 STOP-tlačidlo požiarne na stenu</t>
  </si>
  <si>
    <t>2102579087</t>
  </si>
  <si>
    <t>E00006436</t>
  </si>
  <si>
    <t>Skrinka núdzový stop(1Z+1V)odblokovanie s pootočením</t>
  </si>
  <si>
    <t>833290456</t>
  </si>
  <si>
    <t>210110021.S</t>
  </si>
  <si>
    <t>Jednopólový spínač - radenie 1, zapustená montáž IP 44, vrátane zapojenia</t>
  </si>
  <si>
    <t>367684767</t>
  </si>
  <si>
    <t>345340007925.S</t>
  </si>
  <si>
    <t>Spínač jednopólový pre zapustenú montáž, radenie č.1, IP44</t>
  </si>
  <si>
    <t>-1795499004</t>
  </si>
  <si>
    <t>210110023.S</t>
  </si>
  <si>
    <t>Sériový spínač - radenie 5, zapustená montáž IP 44, vrátane zapojenia</t>
  </si>
  <si>
    <t>-1477126779</t>
  </si>
  <si>
    <t>345330002965.S</t>
  </si>
  <si>
    <t>Prepínač pre zapustenú montáž, bezšr., radenie 5, IP44</t>
  </si>
  <si>
    <t>-1744569178</t>
  </si>
  <si>
    <t>210110024.S</t>
  </si>
  <si>
    <t>Striedavý prepínač - radenie 6, zapustená montáž IP 44, vrátane zapojenia</t>
  </si>
  <si>
    <t>1661143730</t>
  </si>
  <si>
    <t>345330002970.S</t>
  </si>
  <si>
    <t>Prepínač pre zapustenú montáž, bezšr., radenie 6, IP44</t>
  </si>
  <si>
    <t>-158357805</t>
  </si>
  <si>
    <t>210110031.S</t>
  </si>
  <si>
    <t>Dvojitý striedavý prepínač - radenie 6+6, zapustená montáž IP 44, vrátane zapojenia</t>
  </si>
  <si>
    <t>-453208131</t>
  </si>
  <si>
    <t>345330002960.S</t>
  </si>
  <si>
    <t>Prepínač dvojitý striedavý pre zapustenú montáž, bezšr., radenie 6+6, IP44</t>
  </si>
  <si>
    <t>605906178</t>
  </si>
  <si>
    <t>210110041.S</t>
  </si>
  <si>
    <t>Spínač polozapustený a zapustený vrátane zapojenia jednopólový - radenie 1</t>
  </si>
  <si>
    <t>-237045603</t>
  </si>
  <si>
    <t>345340007945.S</t>
  </si>
  <si>
    <t>Spínač jednopólový polozapustený a zapustený, radenie č.1</t>
  </si>
  <si>
    <t>1452944131</t>
  </si>
  <si>
    <t>210110043.S</t>
  </si>
  <si>
    <t>Spínač polozapustený a zapustený vrátane zapojenia sériový - radenie 5</t>
  </si>
  <si>
    <t>-1612063154</t>
  </si>
  <si>
    <t>345340007955.S</t>
  </si>
  <si>
    <t>Spínač sériový polozapustený a zapustený, radenie č.5</t>
  </si>
  <si>
    <t>1827380208</t>
  </si>
  <si>
    <t>210110044.S</t>
  </si>
  <si>
    <t>Spínač polozapustený a zapustený vrátane zapojenia dvojitý prep.stried. - radenie 5 B</t>
  </si>
  <si>
    <t>796056118</t>
  </si>
  <si>
    <t>345330003470.S</t>
  </si>
  <si>
    <t>Prepínač dvojitý striedavý polozapustený a zapustený, radenie 6+6</t>
  </si>
  <si>
    <t>275014497</t>
  </si>
  <si>
    <t>210110045.S</t>
  </si>
  <si>
    <t>Spínač polozapustený a zapustený vrátane zapojenia stried.prep.- radenie 6</t>
  </si>
  <si>
    <t>-552578661</t>
  </si>
  <si>
    <t>345330003510.S</t>
  </si>
  <si>
    <t>Prepínač striedavý polozapustený a zapustený, radenie č.6</t>
  </si>
  <si>
    <t>171324438</t>
  </si>
  <si>
    <t>210110046.S</t>
  </si>
  <si>
    <t>Spínač polozapustený a zapustený vrátane zapojenia krížový prep.- radenie 7</t>
  </si>
  <si>
    <t>290907253</t>
  </si>
  <si>
    <t>345330003530.S</t>
  </si>
  <si>
    <t>Prepínač krížový polozapustený a zapustený, radenie č.7</t>
  </si>
  <si>
    <t>-1780653137</t>
  </si>
  <si>
    <t>210110095.S</t>
  </si>
  <si>
    <t>Spínače snímač pohybu do stropu/ na stenu</t>
  </si>
  <si>
    <t>-129021272</t>
  </si>
  <si>
    <t>404610002800.S</t>
  </si>
  <si>
    <t>Pohybový snímač alebo čidlo pre ovládanie osvetlenia</t>
  </si>
  <si>
    <t>-969094559</t>
  </si>
  <si>
    <t>210110082.S</t>
  </si>
  <si>
    <t>Sporáková prípojka pre zapustenú montáž vrátane tlejivky</t>
  </si>
  <si>
    <t>-2087849185</t>
  </si>
  <si>
    <t>345320003620.S</t>
  </si>
  <si>
    <t>Sporáková prípojka 400V/16A zapustená, biela</t>
  </si>
  <si>
    <t>-1384341167</t>
  </si>
  <si>
    <t>210110301.S</t>
  </si>
  <si>
    <t>Vypínač VS 10, 16, 32A vstavaný, vrátane zapojenia, bez zhotovenia profilového otvoru</t>
  </si>
  <si>
    <t>1580485766</t>
  </si>
  <si>
    <t>358120001002.S</t>
  </si>
  <si>
    <t>Spínač vačkový 10A s čelnou doskou a páčkou, vypínač typ S10JD 1103 A6</t>
  </si>
  <si>
    <t>-1123676327</t>
  </si>
  <si>
    <t>358120002000.S</t>
  </si>
  <si>
    <t>Spínač vačkový 16A s čelnou doskou a páčkou, vypínač typ S16JD 1103 A6</t>
  </si>
  <si>
    <t>916382122</t>
  </si>
  <si>
    <t>210110306.S</t>
  </si>
  <si>
    <t>Vypínač VS 10, 16, 32A uzamykateľný, vrátane zapojenia, bez zhotovenia profilového otvoru</t>
  </si>
  <si>
    <t>-1814785486</t>
  </si>
  <si>
    <t>358120002130.S</t>
  </si>
  <si>
    <t>Spínač vačkový 16A so zámkom FAB s uzamykaním polohy 0, vypínač typ S16JZ 1103 A6</t>
  </si>
  <si>
    <t>-1249201140</t>
  </si>
  <si>
    <t>358120004564.S</t>
  </si>
  <si>
    <t>Spínač vačkový 25A so zámkom FAB s uzamykaním polohy 0, vypínač typ S25JZ 1103 A6</t>
  </si>
  <si>
    <t>-718805122</t>
  </si>
  <si>
    <t>210111011.S</t>
  </si>
  <si>
    <t>Domová zásuvka polozapustená alebo zapustená 250 V / 16A, vrátane zapojenia 2P + PE</t>
  </si>
  <si>
    <t>-912260634</t>
  </si>
  <si>
    <t>345520000430.S</t>
  </si>
  <si>
    <t>Zásuvka jednonásobná polozapustená, radenie 2P+PE, komplet</t>
  </si>
  <si>
    <t>1403877030</t>
  </si>
  <si>
    <t>210111012.S</t>
  </si>
  <si>
    <t>Domová zásuvka polozapustená alebo zapustená, 10/16 A 250 V 2P + Z 2 x zapojenie</t>
  </si>
  <si>
    <t>-321594164</t>
  </si>
  <si>
    <t>345520000450.S</t>
  </si>
  <si>
    <t>Zásuvka dvojnásobná polozapustená, radenie 2x(2P+PE), komplet</t>
  </si>
  <si>
    <t>1348432412</t>
  </si>
  <si>
    <t>210111021.S</t>
  </si>
  <si>
    <t>Domová zásuvka pre zapustenú montáž IP 44, vrátane zapojenia 250 V / 16A,  2P + PE</t>
  </si>
  <si>
    <t>1912496250</t>
  </si>
  <si>
    <t>345520000500.S</t>
  </si>
  <si>
    <t>Zásuvka jednonásobná zapustená, radenie 2P+T, s detskou ochranou IP44</t>
  </si>
  <si>
    <t>-348600590</t>
  </si>
  <si>
    <t>345350002600.S</t>
  </si>
  <si>
    <t>Rámček 2-násobný vodorovný</t>
  </si>
  <si>
    <t>-567836166</t>
  </si>
  <si>
    <t>345350003000.S</t>
  </si>
  <si>
    <t>Rámček 3-násobný vodorovný</t>
  </si>
  <si>
    <t>-621726908</t>
  </si>
  <si>
    <t>21-M1</t>
  </si>
  <si>
    <t>Rozvádzače pre silnoprúdové rozvody</t>
  </si>
  <si>
    <t>210RH</t>
  </si>
  <si>
    <t>Osadnie, zapojenie a označenie rozvádzača RH</t>
  </si>
  <si>
    <t>-578067357</t>
  </si>
  <si>
    <t>345RH</t>
  </si>
  <si>
    <t>Rozvádzač RH, vrátane výzbroje (výkres F-03)</t>
  </si>
  <si>
    <t>-901927369</t>
  </si>
  <si>
    <t>210RP1</t>
  </si>
  <si>
    <t>Osadnie, zapojenie a označenie rozvádzača RP1</t>
  </si>
  <si>
    <t>-58262814</t>
  </si>
  <si>
    <t>345RP1</t>
  </si>
  <si>
    <t>Rozvádzač RP1, vrátane výzbroje (výkres F-04)</t>
  </si>
  <si>
    <t>1304865644</t>
  </si>
  <si>
    <t>210RP2</t>
  </si>
  <si>
    <t>Osadnie, zapojenie a označenie rozvádzača RP2, kotolňa</t>
  </si>
  <si>
    <t>-807537253</t>
  </si>
  <si>
    <t>345RP2</t>
  </si>
  <si>
    <t>Rozvádzač RP2, vrátane výzbroje (výkres F-05)</t>
  </si>
  <si>
    <t>-237534810</t>
  </si>
  <si>
    <t>210RP3</t>
  </si>
  <si>
    <t>Osadnie, zapojenie a označenie rozvádzača RP3, technická miestnosť</t>
  </si>
  <si>
    <t>-139978688</t>
  </si>
  <si>
    <t>345RP3</t>
  </si>
  <si>
    <t>Rozvádzač RP3, vrátane výzbroje (výkres F-06)</t>
  </si>
  <si>
    <t>932221768</t>
  </si>
  <si>
    <t>23-M</t>
  </si>
  <si>
    <t>Káble</t>
  </si>
  <si>
    <t>220280511.S</t>
  </si>
  <si>
    <t>Kábel SYKFY 2 x 2 x 0,5 mm pevne uložený</t>
  </si>
  <si>
    <t>209986925</t>
  </si>
  <si>
    <t>341240001900.S</t>
  </si>
  <si>
    <t>Káble medený telefónny SYKFY 2x2x0,5 mm2</t>
  </si>
  <si>
    <t>431959225</t>
  </si>
  <si>
    <t>210802306.S</t>
  </si>
  <si>
    <t>Kábel medený uložený voľne H05VV-F (CYSY) 300/500 V  3x1,5</t>
  </si>
  <si>
    <t>-759719376</t>
  </si>
  <si>
    <t>341310011500.S</t>
  </si>
  <si>
    <t>Vodič medený flexibilný H05VV-F 3x1,5 mm2</t>
  </si>
  <si>
    <t>386668960</t>
  </si>
  <si>
    <t>210802314.S</t>
  </si>
  <si>
    <t>Kábel medený uložený voľne H05VV-F (CYSY) 300/500 V  5x2,5</t>
  </si>
  <si>
    <t>1893325613</t>
  </si>
  <si>
    <t>341310012300.S</t>
  </si>
  <si>
    <t>Vodič medený flexibilný H05VV-F 5x2,5 mm2</t>
  </si>
  <si>
    <t>265622737</t>
  </si>
  <si>
    <t>210881069.S</t>
  </si>
  <si>
    <t>Kábel bezhalogénový, medený uložený pevne N2XH 0,6/1,0 kV  2x1,5</t>
  </si>
  <si>
    <t>-1237142152</t>
  </si>
  <si>
    <t>341610013700.S</t>
  </si>
  <si>
    <t>Kábel medený bezhalogenový N2XH-O 2x1,5 mm2 RE</t>
  </si>
  <si>
    <t>-1426639527</t>
  </si>
  <si>
    <t>210881392.S</t>
  </si>
  <si>
    <t>Kábel bezhalogénový, medený uložený pevne NHXH-FE 180/E90 0,6/1,0 kV  3x1,5</t>
  </si>
  <si>
    <t>-954042540</t>
  </si>
  <si>
    <t>341610031400.S</t>
  </si>
  <si>
    <t>Kábel medený bezhalogenový NHXH-J 3x1,5 mm2 FE180/E90</t>
  </si>
  <si>
    <t>-377489924</t>
  </si>
  <si>
    <t>210881075.S</t>
  </si>
  <si>
    <t>Kábel bezhalogénový, medený uložený pevne N2XH 0,6/1,0 kV  3x1,5</t>
  </si>
  <si>
    <t>922912250</t>
  </si>
  <si>
    <t>341610014300.S</t>
  </si>
  <si>
    <t>Kábel medený bezhalogenový N2XH-J 3x1,5 mm2 RE</t>
  </si>
  <si>
    <t>313271098</t>
  </si>
  <si>
    <t>210881075.SO</t>
  </si>
  <si>
    <t>Kábel bezhalogénový, medený uložený pevne N2XH-O 0,6/1,0 kV  3x1,5</t>
  </si>
  <si>
    <t>-1511980883</t>
  </si>
  <si>
    <t>341610014300.SO</t>
  </si>
  <si>
    <t>Kábel medený bezhalogenový N2XH-O 3x1,5 mm2 RE</t>
  </si>
  <si>
    <t>-1850995561</t>
  </si>
  <si>
    <t>210881076.S</t>
  </si>
  <si>
    <t>Kábel bezhalogénový, medený uložený pevne N2XH 0,6/1,0 kV  3x2,5</t>
  </si>
  <si>
    <t>-148338722</t>
  </si>
  <si>
    <t>341610014400.S</t>
  </si>
  <si>
    <t>Kábel medený bezhalogenový N2XH-J 3x2,5 mm2 RE</t>
  </si>
  <si>
    <t>-114741801</t>
  </si>
  <si>
    <t>210881101.S</t>
  </si>
  <si>
    <t>Kábel bezhalogénový, medený uložený pevne N2XH 0,6/1,0 kV  5x2,5</t>
  </si>
  <si>
    <t>-2132394460</t>
  </si>
  <si>
    <t>341610016900.S</t>
  </si>
  <si>
    <t>Kábel medený bezhalogenový N2XH-J 5x2,5 mm2 RE</t>
  </si>
  <si>
    <t>-1559265790</t>
  </si>
  <si>
    <t>210881102.S</t>
  </si>
  <si>
    <t>Kábel bezhalogénový, medený uložený pevne N2XH 0,6/1,0 kV  5x4</t>
  </si>
  <si>
    <t>1116833835</t>
  </si>
  <si>
    <t>341610017000.S</t>
  </si>
  <si>
    <t>Kábel medený bezhalogenový N2XH-J 5x4 mm2 RE</t>
  </si>
  <si>
    <t>-1149229839</t>
  </si>
  <si>
    <t>210881238.S</t>
  </si>
  <si>
    <t>Kábel bezhalogénový, medený uložený pevne N2XH-J 0,6/1,0 kV  5x25</t>
  </si>
  <si>
    <t>1863911477</t>
  </si>
  <si>
    <t>KPE000002048</t>
  </si>
  <si>
    <t>Kábel pevný N2XH-J 5x25 B2cas1d0a1 bezhalogénový čierny</t>
  </si>
  <si>
    <t>267674890</t>
  </si>
  <si>
    <t>24-M</t>
  </si>
  <si>
    <t>Svietidlá</t>
  </si>
  <si>
    <t>210201081.S</t>
  </si>
  <si>
    <t>Zapojenie LED svietidla, stropného - nástenného</t>
  </si>
  <si>
    <t>1238605219</t>
  </si>
  <si>
    <t>210201916.S</t>
  </si>
  <si>
    <t>Montáž svietidla interiérového na strop do 3 kg</t>
  </si>
  <si>
    <t>1079261679</t>
  </si>
  <si>
    <t>348Sv1</t>
  </si>
  <si>
    <t>LED svietidlo interiérové Prisadené 14W, 2000 lm, RA 80, 4000K, IP20</t>
  </si>
  <si>
    <t>-61904420</t>
  </si>
  <si>
    <t>348Sv2</t>
  </si>
  <si>
    <t xml:space="preserve">LED svietidlo interiérové prisadené 33W, 4100 lm, RA 80, 4000K, IP20 </t>
  </si>
  <si>
    <t>1213348952</t>
  </si>
  <si>
    <t>348Sv3</t>
  </si>
  <si>
    <t xml:space="preserve">LED svietidlo interiérové prisadené 38W, 5800 lm, RA 80, 4000K, IP20 </t>
  </si>
  <si>
    <t>-420714251</t>
  </si>
  <si>
    <t>348Sv10</t>
  </si>
  <si>
    <t xml:space="preserve">LED svietidlo interiérové prisadené 14W, 2000 lm, RA 80, 4000K, IP20 </t>
  </si>
  <si>
    <t>724451826</t>
  </si>
  <si>
    <t>348Sv13</t>
  </si>
  <si>
    <t xml:space="preserve">LED svietidlo interiérové prisadené 26W, 3000 lm, RA 80, 4000K, IP44 </t>
  </si>
  <si>
    <t>1673430099</t>
  </si>
  <si>
    <t>348Sv19</t>
  </si>
  <si>
    <t>LED svietidlo interiérové nástenné 15W,1300lm, IP44, osvetlenie zrkadla</t>
  </si>
  <si>
    <t>201996614</t>
  </si>
  <si>
    <t>348Sv16</t>
  </si>
  <si>
    <t>LED svietidlo interiérové 12W,1250lm, IP40, osvetlenie podlinkové</t>
  </si>
  <si>
    <t>-47139536</t>
  </si>
  <si>
    <t>210201926.S</t>
  </si>
  <si>
    <t>Montáž svietidla exteriérového na stenu do 3 kg</t>
  </si>
  <si>
    <t>647235206</t>
  </si>
  <si>
    <t>210201082.S</t>
  </si>
  <si>
    <t>Zapojenie LED svietidla vonkajšie stropného - nástenného</t>
  </si>
  <si>
    <t>-923066069</t>
  </si>
  <si>
    <t>348Sv18</t>
  </si>
  <si>
    <t>LED svietidlo vonkajšie , 22W, 1700lm, 4000K, IP65</t>
  </si>
  <si>
    <t>-160132847</t>
  </si>
  <si>
    <t>210201956.S</t>
  </si>
  <si>
    <t>Montáž svietidla zapusteného do 3 kg</t>
  </si>
  <si>
    <t>-1700679218</t>
  </si>
  <si>
    <t>210201263.S</t>
  </si>
  <si>
    <t>Zapojenie LED svietidla , zabudovatelné do podhľadu</t>
  </si>
  <si>
    <t>-269599767</t>
  </si>
  <si>
    <t>348Sv4</t>
  </si>
  <si>
    <t xml:space="preserve">LED svietidlo interiérové zabudovateľné pohľadové 10W, 1300 lm, RA 80, 4000K, IP20 </t>
  </si>
  <si>
    <t>1742214531</t>
  </si>
  <si>
    <t>348Sv5</t>
  </si>
  <si>
    <t xml:space="preserve">LED svietidlo interiérové zabudovateľné pohľadové 14W, 2000 lm, RA 80, 4000K, IP20 </t>
  </si>
  <si>
    <t>1865228818</t>
  </si>
  <si>
    <t>348Sv6</t>
  </si>
  <si>
    <t xml:space="preserve">LED svietidlo interiérové zabudovateľné pohľadové 19W, 2700 lm, RA 80, 4000K, IP20 </t>
  </si>
  <si>
    <t>1279913308</t>
  </si>
  <si>
    <t>348Sv7</t>
  </si>
  <si>
    <t xml:space="preserve">LED svietidlo interiérové zabudovateľné pohľadové 33W, 4100 lm, RA 80, 4000K, IP20 </t>
  </si>
  <si>
    <t>-574317171</t>
  </si>
  <si>
    <t>348Sv8</t>
  </si>
  <si>
    <t xml:space="preserve">LED svietidlo interiérové zabudovateľné pohľadové 38W, 5800 lm, RA 80, 4000K, IP20 </t>
  </si>
  <si>
    <t>-1337144015</t>
  </si>
  <si>
    <t>348Sv9</t>
  </si>
  <si>
    <t xml:space="preserve">LED svietidlo interiérové zabudovateľné pohľadové 44W, 5700 lm, RA 80, 4000K, IP44 </t>
  </si>
  <si>
    <t>-973511123</t>
  </si>
  <si>
    <t>348Sv12</t>
  </si>
  <si>
    <t xml:space="preserve">LED svietidlo interiérové zabudovateľné pohľadové 26W, 3000 lm, RA 80, 4000K, IP44 </t>
  </si>
  <si>
    <t>2146059215</t>
  </si>
  <si>
    <t>348Sv14</t>
  </si>
  <si>
    <t xml:space="preserve">LED svietidlo interiérové zabudovateľné pohľadové 34W, 3550 lm, RA 80, 4000K, IP44 </t>
  </si>
  <si>
    <t>-894971186</t>
  </si>
  <si>
    <t>348Sv15</t>
  </si>
  <si>
    <t xml:space="preserve">LED svietidlo interiérové LED 9W, 1100 lm, </t>
  </si>
  <si>
    <t>1233793786</t>
  </si>
  <si>
    <t>210201946.S</t>
  </si>
  <si>
    <t>Montáž svietidla zavesného do 3,0 kg</t>
  </si>
  <si>
    <t>1221610254</t>
  </si>
  <si>
    <t>210201205.S</t>
  </si>
  <si>
    <t>Zapojenie LED svietidla IP20 závesného , interierového</t>
  </si>
  <si>
    <t>1473967672</t>
  </si>
  <si>
    <t>348Sv11</t>
  </si>
  <si>
    <t xml:space="preserve">LED svietidlo závesné 26W, 3150 lm, RA 80, 4000K, IP20 </t>
  </si>
  <si>
    <t>966376802</t>
  </si>
  <si>
    <t>210201514.S</t>
  </si>
  <si>
    <t>Zapojenie núdzového svietidla IP65, 1x svetelný LED zdroj - núdzový režim</t>
  </si>
  <si>
    <t>1965008052</t>
  </si>
  <si>
    <t>210201901.S</t>
  </si>
  <si>
    <t>Montáž svietidla interiérového na stenu do 1,0 kg</t>
  </si>
  <si>
    <t>2121805846</t>
  </si>
  <si>
    <t>348SvN1</t>
  </si>
  <si>
    <t xml:space="preserve">LED svietidlo núdzové nástenné s vyznačením smeru úniku, 3W, 230V, 6000K, bez trvalého </t>
  </si>
  <si>
    <t>1973270687</t>
  </si>
  <si>
    <t>348SvN4</t>
  </si>
  <si>
    <t>LED svietidlo núdzové nástenné svietiace nadol, 3W, 230V, 6000K, IP20</t>
  </si>
  <si>
    <t>-1892940842</t>
  </si>
  <si>
    <t>210201911.S</t>
  </si>
  <si>
    <t>Montáž svietidla interiérového na strop do 1,0 kg</t>
  </si>
  <si>
    <t>172403232</t>
  </si>
  <si>
    <t>210201521.S</t>
  </si>
  <si>
    <t>Zapojenie svietidla 1x svetelný zdroj, núdzového, podhľadového, LED - stály režim</t>
  </si>
  <si>
    <t>1290543572</t>
  </si>
  <si>
    <t>348SvN1s</t>
  </si>
  <si>
    <t>LED svietidlo núdzové stropné s vyznačením smeru úniku, 3W, 230V, 6000K,IP20</t>
  </si>
  <si>
    <t>165908713</t>
  </si>
  <si>
    <t>348SvN2</t>
  </si>
  <si>
    <t>LED svietidlo núdzové stropné s vyznačením smeru úniku, 3W, 230V, 6000K, IP20</t>
  </si>
  <si>
    <t>454869123</t>
  </si>
  <si>
    <t>210201951.S</t>
  </si>
  <si>
    <t>Montáž svietidla zapusteného do 1,0 kg</t>
  </si>
  <si>
    <t>986067598</t>
  </si>
  <si>
    <t>210201520.S</t>
  </si>
  <si>
    <t>Zapojenie svietidla 1x svetelný zdroj, núdzového, podhľadového, LED - núdzový režim</t>
  </si>
  <si>
    <t>-189559641</t>
  </si>
  <si>
    <t>348SvN3</t>
  </si>
  <si>
    <t>LED svietidlo núdzové stropné - zapustené, 3W, 230V, 6000K, IP20</t>
  </si>
  <si>
    <t>-1553258999</t>
  </si>
  <si>
    <t>26-M</t>
  </si>
  <si>
    <t>Ochranné pospájanie</t>
  </si>
  <si>
    <t>1460355659</t>
  </si>
  <si>
    <t>-257475352</t>
  </si>
  <si>
    <t>210111606.S</t>
  </si>
  <si>
    <t>Ekvipotenciálna zásuvka antibakteriálna</t>
  </si>
  <si>
    <t>-819772996</t>
  </si>
  <si>
    <t>345510004500.S</t>
  </si>
  <si>
    <t>Zásuvka antibakteriálna ekvipotencionálna 1-modulová, umožňujúca ochranné pospojovanie</t>
  </si>
  <si>
    <t>-1094818612</t>
  </si>
  <si>
    <t>345320004100.S</t>
  </si>
  <si>
    <t>Montážna doska 2-modulová s ochranným krytom</t>
  </si>
  <si>
    <t>213924025</t>
  </si>
  <si>
    <t>345350002000.S</t>
  </si>
  <si>
    <t>Rámik krycí 2-modulový antibakteriálny</t>
  </si>
  <si>
    <t>1334840287</t>
  </si>
  <si>
    <t>210220030.S</t>
  </si>
  <si>
    <t>Ekvipotenciálna svorkovnica EPS 3 v krabici KO 100 E</t>
  </si>
  <si>
    <t>-465133610</t>
  </si>
  <si>
    <t>345410000200.S</t>
  </si>
  <si>
    <t>Krabica odbočná z PVC s viečkom pod omietku KO 100 E</t>
  </si>
  <si>
    <t>-953903260</t>
  </si>
  <si>
    <t>345610005000.S</t>
  </si>
  <si>
    <t>Svorkovnica ekvipotencionálna EPS 3, z PP</t>
  </si>
  <si>
    <t>1423101877</t>
  </si>
  <si>
    <t>210220031.S</t>
  </si>
  <si>
    <t>Ekvipotenciálna svorkovnica EPS 2 v krabici KO 125 E</t>
  </si>
  <si>
    <t>462578390</t>
  </si>
  <si>
    <t>345410000400.S</t>
  </si>
  <si>
    <t>Krabica odbočná z PVC s viečkom pod omietku KO 125 E</t>
  </si>
  <si>
    <t>399099741</t>
  </si>
  <si>
    <t>345610005100.S</t>
  </si>
  <si>
    <t>Svorkovnica ekvipotencionálna EPS 2, z PP</t>
  </si>
  <si>
    <t>195015487</t>
  </si>
  <si>
    <t>210220040.S</t>
  </si>
  <si>
    <t>Svorka na potrubie Bernard vrátane pásika Cu</t>
  </si>
  <si>
    <t>-1921585551</t>
  </si>
  <si>
    <t>354410006200.S</t>
  </si>
  <si>
    <t>Svorka uzemňovacia Bernard ZSA 16</t>
  </si>
  <si>
    <t>-1805265329</t>
  </si>
  <si>
    <t>354410066900.S</t>
  </si>
  <si>
    <t>Páska CU, bleskozvodný a uzemňovací materiál, dĺžka 0,5 m</t>
  </si>
  <si>
    <t>1484737780</t>
  </si>
  <si>
    <t>210220042.S</t>
  </si>
  <si>
    <t>Svorka územňovacia na potrubie ZS4</t>
  </si>
  <si>
    <t>-1886285893</t>
  </si>
  <si>
    <t>002825</t>
  </si>
  <si>
    <t>BERNARD Svorka ZS4 pl.potr.</t>
  </si>
  <si>
    <t>97411733</t>
  </si>
  <si>
    <t>210220301.S</t>
  </si>
  <si>
    <t>Ochranné pospájanie v práčovniach, kúpeľniach, pevné uloženie CY 4-6 mm2</t>
  </si>
  <si>
    <t>568785889</t>
  </si>
  <si>
    <t>341110012300.S</t>
  </si>
  <si>
    <t>Vodič medený H07V-U 6 mm2</t>
  </si>
  <si>
    <t>2102494518</t>
  </si>
  <si>
    <t>210800629.S</t>
  </si>
  <si>
    <t>Vodič medený uložený pevne H07V-K (CYA)  450/750 V 10</t>
  </si>
  <si>
    <t>-547303987</t>
  </si>
  <si>
    <t>341310009200.S</t>
  </si>
  <si>
    <t>Vodič medený flexibilný H07V-K 10 mm2</t>
  </si>
  <si>
    <t>378007138</t>
  </si>
  <si>
    <t>210800631.S</t>
  </si>
  <si>
    <t>Vodič medený uložený pevne H07V-K (CYA)  450/750 V 25</t>
  </si>
  <si>
    <t>1947448452</t>
  </si>
  <si>
    <t>341310009400.S</t>
  </si>
  <si>
    <t>Vodič medený flexibilný H07V-K 25 mm2</t>
  </si>
  <si>
    <t>2014186380</t>
  </si>
  <si>
    <t>210800632.S</t>
  </si>
  <si>
    <t>Vodič medený uložený pevne H07V-K (CYA)  450/750 V 35</t>
  </si>
  <si>
    <t>-992284712</t>
  </si>
  <si>
    <t>341310009500.S</t>
  </si>
  <si>
    <t>Vodič medený flexibilný H07V-K 35 mm2</t>
  </si>
  <si>
    <t>-1247854115</t>
  </si>
  <si>
    <t>210800634.S</t>
  </si>
  <si>
    <t>Vodič medený uložený pevne H07V-K (CYA)  450/750 V 70</t>
  </si>
  <si>
    <t>-797142837</t>
  </si>
  <si>
    <t>341310009700.S</t>
  </si>
  <si>
    <t>Vodič medený flexibilný H07V-K 70 mm2</t>
  </si>
  <si>
    <t>749367469</t>
  </si>
  <si>
    <t>27-M</t>
  </si>
  <si>
    <t>Káblový nosný systém</t>
  </si>
  <si>
    <t>210020304.S</t>
  </si>
  <si>
    <t>Káblový žľab - káblový nosný systém, pozink., vrátane príslušenstva, 150/60 mm bez veka vrátane podpery</t>
  </si>
  <si>
    <t>1176557582</t>
  </si>
  <si>
    <t>8595568927873</t>
  </si>
  <si>
    <t>Žľab drôtený s integrovanou spojkou BZNCR - zinkochromat DZI 60X150 BZNCR</t>
  </si>
  <si>
    <t>-151672332</t>
  </si>
  <si>
    <t>8595057697263</t>
  </si>
  <si>
    <t>Skrutka upevňovacia BX - nerez INOXDZSU/B BX</t>
  </si>
  <si>
    <t>-1655257837</t>
  </si>
  <si>
    <t>8595057690233</t>
  </si>
  <si>
    <t>Držiak na stenu S - sendzimir-pozinkovaný mat. DZDS 150/B S</t>
  </si>
  <si>
    <t>-1879230298</t>
  </si>
  <si>
    <t>8595057691100</t>
  </si>
  <si>
    <t>Kotva požiarna odolná PO - požiarna odolnosť KPO 8X77 PO</t>
  </si>
  <si>
    <t>878112849</t>
  </si>
  <si>
    <t>210020306.S</t>
  </si>
  <si>
    <t>Káblový žľab - káblový nosný systém, pozink., vrátane príslušenstva, 150/110 mm bez veka vrátane podpery</t>
  </si>
  <si>
    <t>-1594460597</t>
  </si>
  <si>
    <t>8595568931221</t>
  </si>
  <si>
    <t>Žľab drôtený s integrovanou spojkou DZI 110x150 BZNCR</t>
  </si>
  <si>
    <t>-2033674124</t>
  </si>
  <si>
    <t>1431995396</t>
  </si>
  <si>
    <t>85422468</t>
  </si>
  <si>
    <t>-224006785</t>
  </si>
  <si>
    <t>210020310</t>
  </si>
  <si>
    <t>Káblový žľab , pozink. vrátane príslušenstva, 200/110 mm bez veka vrátane podpery</t>
  </si>
  <si>
    <t>1481314706</t>
  </si>
  <si>
    <t>8595568927934</t>
  </si>
  <si>
    <t>Žľab drôtený s integrovanou spojkou BZNCR - zinkochromat DZI 110X200 BZNCR</t>
  </si>
  <si>
    <t>-1010860267</t>
  </si>
  <si>
    <t>581769655</t>
  </si>
  <si>
    <t>8595057689916</t>
  </si>
  <si>
    <t>Držiak na stenu S - sendzimir-pozinkovaný mat. DZDS 200/B S</t>
  </si>
  <si>
    <t>-1912578842</t>
  </si>
  <si>
    <t>-108299571</t>
  </si>
  <si>
    <t>210020310.S</t>
  </si>
  <si>
    <t>Káblový žľab - káblový nosný systém, pozink., vrátane príslušenstva, 300/110 mm bez veka vrátane podpery</t>
  </si>
  <si>
    <t>-1747192924</t>
  </si>
  <si>
    <t>8595568927941</t>
  </si>
  <si>
    <t>Žľab drôtený s integrovanou spojkou BZNCR - zinkochromat DZI 110X300 BZNCR</t>
  </si>
  <si>
    <t>-2070189654</t>
  </si>
  <si>
    <t>-805435020</t>
  </si>
  <si>
    <t>8595057690240</t>
  </si>
  <si>
    <t>Držiak na stenu S - sendzimir-pozinkovaný mat. DZDS 300/B S</t>
  </si>
  <si>
    <t>-1552741323</t>
  </si>
  <si>
    <t>292175946</t>
  </si>
  <si>
    <t>210020313.S</t>
  </si>
  <si>
    <t>Káblový žľab - káblový nosný systém, pozink., vrátane príslušenstva, 500/110 mm bez veka vrátane podpery</t>
  </si>
  <si>
    <t>607075069</t>
  </si>
  <si>
    <t>8595568931238</t>
  </si>
  <si>
    <t>Žľab drôtený s integrovanou spojkou DZI 110X500 BZNCR</t>
  </si>
  <si>
    <t>-994734390</t>
  </si>
  <si>
    <t>-1738976114</t>
  </si>
  <si>
    <t>8595057690264</t>
  </si>
  <si>
    <t>Držiak na stenu S - sendzimir-pozinkovaný mat. DZDS 500/B S</t>
  </si>
  <si>
    <t>-1100207354</t>
  </si>
  <si>
    <t>8595568931139</t>
  </si>
  <si>
    <t>Kotva požiarna odolná PO - požiarna odolnosť KPO 8X110 PO</t>
  </si>
  <si>
    <t>1815814074</t>
  </si>
  <si>
    <t>210020201.S</t>
  </si>
  <si>
    <t>Káblový rošt/rebrík pozinkovaný o šírke 500 mm nástenný</t>
  </si>
  <si>
    <t>-1768900928</t>
  </si>
  <si>
    <t>8595057644403</t>
  </si>
  <si>
    <t>Rebrík káblový S - sendzimir-pozinkovaný mat. KL 110X500 S</t>
  </si>
  <si>
    <t>1003652695</t>
  </si>
  <si>
    <t>8595568908681</t>
  </si>
  <si>
    <t xml:space="preserve">Úchyt stenový pre KL </t>
  </si>
  <si>
    <t>-248111878</t>
  </si>
  <si>
    <t>8595057667129</t>
  </si>
  <si>
    <t>Skrutka vrat.+matica ZNCR - zinkochromat NSM 6X10 ZNCR</t>
  </si>
  <si>
    <t>437324462</t>
  </si>
  <si>
    <t>-301154177</t>
  </si>
  <si>
    <t>95-M</t>
  </si>
  <si>
    <t>Revízie</t>
  </si>
  <si>
    <t>950103001.S</t>
  </si>
  <si>
    <t>El. inšt. kontrola stavu el. okruhu vrátane inštal., ovládacích a istiacich prvkov, ale bez pripoj. spotrebičov a vypracovanie správy o OPaOS</t>
  </si>
  <si>
    <t>1208386881</t>
  </si>
  <si>
    <t>Protipožiarne prestupy</t>
  </si>
  <si>
    <t>210020801.S</t>
  </si>
  <si>
    <t>Protipožiarna prepážka a predel, vedľajší protipožiarny obal káblov, veľkosť 0,20 m2</t>
  </si>
  <si>
    <t>36551947</t>
  </si>
  <si>
    <t>2099960</t>
  </si>
  <si>
    <t>Set Protipožiarna pena CFS-F FX (24ks) + vytláčací prístoj HDM 330 CR/CB kufor</t>
  </si>
  <si>
    <t>1171946196</t>
  </si>
  <si>
    <t>429802</t>
  </si>
  <si>
    <t>Protipožiarna pena CFS-F FX</t>
  </si>
  <si>
    <t>737577832</t>
  </si>
  <si>
    <t>2178494</t>
  </si>
  <si>
    <t>Protipožiarny rukáv CFS-SL GA L</t>
  </si>
  <si>
    <t>782710605</t>
  </si>
  <si>
    <t>2036609</t>
  </si>
  <si>
    <t>FS board CFS-CT B 2S 1000x600x50 biel.</t>
  </si>
  <si>
    <t>1703168452</t>
  </si>
  <si>
    <t>2036605</t>
  </si>
  <si>
    <t>Protipožiarny povlak CFS-CT 6kg biel.</t>
  </si>
  <si>
    <t>1952331958</t>
  </si>
  <si>
    <t>2004306</t>
  </si>
  <si>
    <t>Elastický protipožiarny tmel CFS-S SIL C</t>
  </si>
  <si>
    <t>1831855510</t>
  </si>
  <si>
    <t>-513842025</t>
  </si>
  <si>
    <t>166560</t>
  </si>
  <si>
    <t>SADRA  30kg-balenie sivá</t>
  </si>
  <si>
    <t>-1746424162</t>
  </si>
  <si>
    <t>971033131.S</t>
  </si>
  <si>
    <t>Vybúranie otvoru v murive tehl. priemeru profilu do 60 mm hr. do 150 mm,  -0,00100t</t>
  </si>
  <si>
    <t>1420659475</t>
  </si>
  <si>
    <t>971033141.S</t>
  </si>
  <si>
    <t>Vybúranie otvoru v murive tehl. priemeru profilu do 60 mm hr. do 300 mm,  -0,00100t</t>
  </si>
  <si>
    <t>374819499</t>
  </si>
  <si>
    <t>972046003.S</t>
  </si>
  <si>
    <t>Jadrové vrty diamantovými korunkami do D 40 mm do stropov - betónových, dlažieb -0,00003t</t>
  </si>
  <si>
    <t>cm</t>
  </si>
  <si>
    <t>-1311096270</t>
  </si>
  <si>
    <t>973031616.S</t>
  </si>
  <si>
    <t>Vysekanie kapsy pre klátiky a krabice, veľkosti do 100x100x50 mm,  -0,00100t</t>
  </si>
  <si>
    <t>1270082679</t>
  </si>
  <si>
    <t>973031619.S</t>
  </si>
  <si>
    <t>Vysekanie kapsy pre klátiky a krabice, veľkosti do 150x150x100 mm,  -0,00300t</t>
  </si>
  <si>
    <t>-1493498053</t>
  </si>
  <si>
    <t>974031121.S</t>
  </si>
  <si>
    <t>Vysekanie rýh v akomkoľvek murive tehlovom na akúkoľvek maltu do hĺbky 30 mm a š. do 30 mm,  -0,00200 t</t>
  </si>
  <si>
    <t>-1228551581</t>
  </si>
  <si>
    <t>974031132.S</t>
  </si>
  <si>
    <t>Vysekanie rýh v akomkoľvek murive tehlovom na akúkoľvek maltu do hĺbky 50 mm a š. do 70 mm,  -0,00600t</t>
  </si>
  <si>
    <t>-218553816</t>
  </si>
  <si>
    <t>Investičné náklady neobsiahnuté v cenách</t>
  </si>
  <si>
    <t>000400022.S</t>
  </si>
  <si>
    <t>Projektové práce- elektroinštalácia. náklady na dokumentáciu skutočného zhotovenia stavby</t>
  </si>
  <si>
    <t>-1711845834</t>
  </si>
  <si>
    <t xml:space="preserve">BLK - Bleskozvod    </t>
  </si>
  <si>
    <t xml:space="preserve">    46-M - Zemné práce vykonávané pri externých montážnych prácach</t>
  </si>
  <si>
    <t>210010314.S</t>
  </si>
  <si>
    <t>Krabica odbočná s viečkom, bez zapojenia</t>
  </si>
  <si>
    <t>-1023648051</t>
  </si>
  <si>
    <t>EKR000000615</t>
  </si>
  <si>
    <t>Krabica bleskozvodová PZO 218x168x80-120mm pod omietku</t>
  </si>
  <si>
    <t>-504505295</t>
  </si>
  <si>
    <t>210220020.S</t>
  </si>
  <si>
    <t>Uzemňovacie vedenie v zemi FeZn do 120 mm2 vrátane izolácie spojov</t>
  </si>
  <si>
    <t>367924959</t>
  </si>
  <si>
    <t>354410058800.S</t>
  </si>
  <si>
    <t>Pásovina uzemňovacia FeZn 30 x 4 mm</t>
  </si>
  <si>
    <t>990386442</t>
  </si>
  <si>
    <t>210220021.S</t>
  </si>
  <si>
    <t>Uzemňovacie vedenie v zemi FeZn vrátane izolácie spojov O 10 mm</t>
  </si>
  <si>
    <t>1230775205</t>
  </si>
  <si>
    <t>354410054800.S</t>
  </si>
  <si>
    <t>Drôt bleskozvodový FeZn, d 10 mm</t>
  </si>
  <si>
    <t>-1867590765</t>
  </si>
  <si>
    <t>-1938849340</t>
  </si>
  <si>
    <t>1194802426</t>
  </si>
  <si>
    <t>632291236</t>
  </si>
  <si>
    <t>210220050.S</t>
  </si>
  <si>
    <t>Označenie zvodov číselnými štítkami</t>
  </si>
  <si>
    <t>-510348338</t>
  </si>
  <si>
    <t>354410064600.S</t>
  </si>
  <si>
    <t>Štítok orientačný nerezový zemniaci na zvody</t>
  </si>
  <si>
    <t>1777789238</t>
  </si>
  <si>
    <t>210220095.S</t>
  </si>
  <si>
    <t>Náter zvodového vodiča</t>
  </si>
  <si>
    <t>-1481071498</t>
  </si>
  <si>
    <t>11008BI</t>
  </si>
  <si>
    <t>DenBit gumoasfaltová hydroizolácia Disper DN 5 kg DEN BRAVEN</t>
  </si>
  <si>
    <t>bal.</t>
  </si>
  <si>
    <t>-400850574</t>
  </si>
  <si>
    <t>210220102.S</t>
  </si>
  <si>
    <t>Podpery vedenia FeZn na vrchol krovu PV15 A-F +UNI</t>
  </si>
  <si>
    <t>158579509</t>
  </si>
  <si>
    <t>354410033600.S</t>
  </si>
  <si>
    <t>Podpera vedenia FeZn univerzálna na vrchol krovu označenie PV 15 UNI veľká</t>
  </si>
  <si>
    <t>-61162772</t>
  </si>
  <si>
    <t>210220103.S</t>
  </si>
  <si>
    <t>Podpery vedenia FeZn pre lepenkové a škridlové strechy PV22 a PV25</t>
  </si>
  <si>
    <t>1643303979</t>
  </si>
  <si>
    <t>354410035400.S</t>
  </si>
  <si>
    <t>Podpera vedenia FeZn na lepenkové a šindľové strechy označenie PV 22</t>
  </si>
  <si>
    <t>-504613044</t>
  </si>
  <si>
    <t>210220204.S</t>
  </si>
  <si>
    <t>Zachytávacia tyč FeZn bez osadenia JP 10, JP 15, JP 20</t>
  </si>
  <si>
    <t>-1762547753</t>
  </si>
  <si>
    <t>354410023200.S</t>
  </si>
  <si>
    <t>Tyč zachytávacia FeZn na upevnenie do muriva označenie JP 20</t>
  </si>
  <si>
    <t>-1839696866</t>
  </si>
  <si>
    <t>210220220.S</t>
  </si>
  <si>
    <t>Držiak zachytávacej tyče FeZn DJ1-8</t>
  </si>
  <si>
    <t>-1515851006</t>
  </si>
  <si>
    <t>354410023800.S</t>
  </si>
  <si>
    <t>Držiak FeZn zachytávacej tyče na upevnenie do muriva označenie DJ 1</t>
  </si>
  <si>
    <t>-691057319</t>
  </si>
  <si>
    <t>354410024000.S</t>
  </si>
  <si>
    <t>Držiak FeZn dolný zachytávacej tyče na krov označenie DJ 4 d</t>
  </si>
  <si>
    <t>175203116</t>
  </si>
  <si>
    <t>354410024100.S</t>
  </si>
  <si>
    <t>Držiak FeZn horný zachytávacej tyče na krov označenie DJ 4 h</t>
  </si>
  <si>
    <t>-47370800</t>
  </si>
  <si>
    <t>210220230.S</t>
  </si>
  <si>
    <t>Ochranná strieška FeZn</t>
  </si>
  <si>
    <t>685983268</t>
  </si>
  <si>
    <t>354410024900.S</t>
  </si>
  <si>
    <t>Strieška FeZn ochranná horná označenie OS 01</t>
  </si>
  <si>
    <t>-788686632</t>
  </si>
  <si>
    <t>354410025100.S</t>
  </si>
  <si>
    <t>Strieška FeZn ochranná spodná označenie OS 04</t>
  </si>
  <si>
    <t>1220560254</t>
  </si>
  <si>
    <t>210220240.S</t>
  </si>
  <si>
    <t>Svorka FeZn k zachytávacej, uzemňovacej tyči  SJ</t>
  </si>
  <si>
    <t>109373094</t>
  </si>
  <si>
    <t>354410001500.S</t>
  </si>
  <si>
    <t>Svorka FeZn k uzemňovacej tyči označenie SJ 01</t>
  </si>
  <si>
    <t>1779195629</t>
  </si>
  <si>
    <t>210220241.S</t>
  </si>
  <si>
    <t>Svorka FeZn krížová SK a diagonálna krížová DKS</t>
  </si>
  <si>
    <t>-576173189</t>
  </si>
  <si>
    <t>354410002500.S</t>
  </si>
  <si>
    <t>Svorka FeZn krížová označenie SK</t>
  </si>
  <si>
    <t>-1270134833</t>
  </si>
  <si>
    <t>210220243.S</t>
  </si>
  <si>
    <t>Svorka FeZn spojovacia SS</t>
  </si>
  <si>
    <t>-406273636</t>
  </si>
  <si>
    <t>354410003400.S</t>
  </si>
  <si>
    <t>Svorka FeZn spojovacia označenie SS 2 skrutky s príložkou</t>
  </si>
  <si>
    <t>392314234</t>
  </si>
  <si>
    <t>210220246.S</t>
  </si>
  <si>
    <t>Svorka FeZn na odkvapový žľab SO</t>
  </si>
  <si>
    <t>1473399493</t>
  </si>
  <si>
    <t>354410004200.S</t>
  </si>
  <si>
    <t>Svorka FeZn odkvapová označenie SO</t>
  </si>
  <si>
    <t>-1150147556</t>
  </si>
  <si>
    <t>210220247.S</t>
  </si>
  <si>
    <t>Svorka FeZn skúšobná SZ</t>
  </si>
  <si>
    <t>459537158</t>
  </si>
  <si>
    <t>354410004300.S</t>
  </si>
  <si>
    <t>Svorka FeZn skúšobná označenie SZ</t>
  </si>
  <si>
    <t>-992439233</t>
  </si>
  <si>
    <t>210220252.S</t>
  </si>
  <si>
    <t>Svorka FeZn odbočovacia spojovacia SR 01, SR 02 (pásovina do 120 mm2)</t>
  </si>
  <si>
    <t>1454246331</t>
  </si>
  <si>
    <t>354410000600.S</t>
  </si>
  <si>
    <t>Svorka FeZn odbočovacia spojovacia označenie SR 02 (M8)</t>
  </si>
  <si>
    <t>1303901271</t>
  </si>
  <si>
    <t>210220253.S</t>
  </si>
  <si>
    <t>Svorka FeZn uzemňovacia SR03</t>
  </si>
  <si>
    <t>1498583287</t>
  </si>
  <si>
    <t>354410001000.S</t>
  </si>
  <si>
    <t>Svorka FeZn uzemňovacia označenie SR 03 B</t>
  </si>
  <si>
    <t>-512904316</t>
  </si>
  <si>
    <t>210220800.S</t>
  </si>
  <si>
    <t>Uzemňovacie vedenie na povrchu AlMgSi drôt zvodový Ø 8-10 mm</t>
  </si>
  <si>
    <t>636839180</t>
  </si>
  <si>
    <t>354410064200.S</t>
  </si>
  <si>
    <t>Drôt bleskozvodový zliatina AlMgSi, d 8 mm, Al</t>
  </si>
  <si>
    <t>-231469156</t>
  </si>
  <si>
    <t>210220803.S</t>
  </si>
  <si>
    <t>Skrytý zvod pri zatepľovacom systéme AlMgSi drôt zvodový Ø 8 mm</t>
  </si>
  <si>
    <t>1690932104</t>
  </si>
  <si>
    <t>345710009300.S</t>
  </si>
  <si>
    <t>Rúrka ohybná vlnitá pancierová so strednou mechanickou odolnosťou z PVC-U, D 32</t>
  </si>
  <si>
    <t>-478882487</t>
  </si>
  <si>
    <t>345710038300.S</t>
  </si>
  <si>
    <t>Príchytka z PVC pre elektroinštal. rúrky d 32 mm pre povrchovú montáž s 2 skrutkami</t>
  </si>
  <si>
    <t>672096548</t>
  </si>
  <si>
    <t>-152184683</t>
  </si>
  <si>
    <t>210220804.S</t>
  </si>
  <si>
    <t>Dilatačná spojka AlMgSi drôt Ø 8 mm</t>
  </si>
  <si>
    <t>-634325698</t>
  </si>
  <si>
    <t>5218926</t>
  </si>
  <si>
    <t>Dilatačný diel</t>
  </si>
  <si>
    <t>-294731750</t>
  </si>
  <si>
    <t>46-M</t>
  </si>
  <si>
    <t>Zemné práce vykonávané pri externých montážnych prácach</t>
  </si>
  <si>
    <t>460200154.S</t>
  </si>
  <si>
    <t>Hĺbenie káblovej ryhy ručne 35 cm širokej a 70 cm hlbokej, v zemine triedy 4</t>
  </si>
  <si>
    <t>1745350296</t>
  </si>
  <si>
    <t>460560154.S</t>
  </si>
  <si>
    <t>Ručný zásyp nezap. káblovej ryhy bez zhutn. zeminy, 35 cm širokej, 70 cm hlbokej v zemine tr. 4</t>
  </si>
  <si>
    <t>-232135200</t>
  </si>
  <si>
    <t>460620014.S</t>
  </si>
  <si>
    <t>Proviz. úprava terénu v zemine tr. 4, aby nerovnosti terénu neboli väčšie ako 2 cm od vodor.hladiny</t>
  </si>
  <si>
    <t>-1703515430</t>
  </si>
  <si>
    <t>950105001.S</t>
  </si>
  <si>
    <t>Zistenie stavu zariadenia ochrany pred úderom blesku</t>
  </si>
  <si>
    <t>zvod</t>
  </si>
  <si>
    <t>-1979723050</t>
  </si>
  <si>
    <t>Projektové práce -bleskozvod, náklady na dokumentáciu skutočného zhotovenia stavby</t>
  </si>
  <si>
    <t>305441617</t>
  </si>
  <si>
    <t>G - Elektroinštalácie – slaboprúd</t>
  </si>
  <si>
    <t>SLB 1 - Slaboprúd-ŠK-internet, TV-STA, Medicall systém P-S</t>
  </si>
  <si>
    <t>Ing.Milan Treger</t>
  </si>
  <si>
    <t xml:space="preserve">    D1 - Štruktúrovaný kabelážny systém, PC a WiFI sieť, centrála, slaboprúdové rozvody a vývody(kamery, ...)</t>
  </si>
  <si>
    <t xml:space="preserve">      D2 - AKTÍVNE PRVKY - centrála Rack a bytovka DSS VK</t>
  </si>
  <si>
    <t xml:space="preserve">    D3 - Areálové rozvody, prepoj centrál Ubyt.objekt-Admin.budova</t>
  </si>
  <si>
    <t xml:space="preserve">      D3a - OPTIKA SM - areálové prepojenie centrál</t>
  </si>
  <si>
    <t xml:space="preserve">      D3b - OPTIKA - TRASY, Chráničky, zemné práce</t>
  </si>
  <si>
    <t xml:space="preserve">      D3c - PATCH-KÁBLE prepojovacie</t>
  </si>
  <si>
    <t xml:space="preserve">      D3d - PATCH-KÁBLE cat.6A</t>
  </si>
  <si>
    <t xml:space="preserve">    D4 - Integrovaný komunikačný systém Pacient - sestra IP</t>
  </si>
  <si>
    <t xml:space="preserve">      D5 - ŠPECIFIKÁCIA zariadená technológie a prvkov systému,  montáž a oživenie</t>
  </si>
  <si>
    <t xml:space="preserve">      D6 - SLB ČASŤ pasívna kabeláž CAT 6A - Zdravotnícky systém sestra</t>
  </si>
  <si>
    <t xml:space="preserve">    D7 - Televízny rozvod STA/SAT, parabola, centrála</t>
  </si>
  <si>
    <t xml:space="preserve">    D8 - TRASY</t>
  </si>
  <si>
    <t xml:space="preserve">      D9 - OCHRANNE TRUBKY</t>
  </si>
  <si>
    <t xml:space="preserve">      D10 - ÚLOŽNÉ SYSTÉMY žlaby rošty kovové</t>
  </si>
  <si>
    <t xml:space="preserve">      D11 - OSTATNE</t>
  </si>
  <si>
    <t xml:space="preserve">    D12 - VRN / PPV / PROJEKT</t>
  </si>
  <si>
    <t xml:space="preserve">    D13 - PRÍPLATKY A SLUŽBY</t>
  </si>
  <si>
    <t>D1</t>
  </si>
  <si>
    <t>Štruktúrovaný kabelážny systém, PC a WiFI sieť, centrála, slaboprúdové rozvody a vývody(kamery, ...)</t>
  </si>
  <si>
    <t>D2</t>
  </si>
  <si>
    <t>AKTÍVNE PRVKY - centrála Rack a bytovka DSS VK</t>
  </si>
  <si>
    <t>Pol1</t>
  </si>
  <si>
    <t>SWITCH 24 portGB, PoE 24x10/100/1000 MBT, 4x10GT/SFP</t>
  </si>
  <si>
    <t>Pol2</t>
  </si>
  <si>
    <t>SFP modul 10GBase SM</t>
  </si>
  <si>
    <t>Pol3</t>
  </si>
  <si>
    <t>SFP modul 10GBaseTX</t>
  </si>
  <si>
    <t>Pol4</t>
  </si>
  <si>
    <t>WiFI AP Access Point UAP, Dualband + montáž a oživenie</t>
  </si>
  <si>
    <t>Poznámka k položke:_x000D_
Switch Linksys SRW224G4_x000D_
Switch Linksys SRW248G4_x000D_
SFP modul 1000BaseTX, SM</t>
  </si>
  <si>
    <t>Pol5</t>
  </si>
  <si>
    <t>Práce systémového inžiniera - konfigurácia QoS</t>
  </si>
  <si>
    <t>Pol6</t>
  </si>
  <si>
    <t>APC SMART 1000VA RackMount 2U, USB/RS232, SW  5,5´</t>
  </si>
  <si>
    <t>Poznámka k položke:_x000D_
APC SMART 750VA RackMount 2U, USB/RS232, SW  5,5´_x000D_
CENTRUM 19"RACK ŠK na 1NP_x000D_
Nástenný dátový rozvádzač, 6U (370x600x515)_x000D_
Nástenný dátový rozvádzač, 9U (515x600x515)_x000D_
Nástenný dátový rozvádzač, 12U (635x600x515)_x000D_
Nástenný dátový rozvádzač, 15U (770x600x515)_x000D_
Nástenný dátový rozvádzač, 15U (770x600x600)_x000D_
Nástenný dátový rozvádzač, 18U (900x600x515)_x000D_
Stojanový dátový rozvádzač, 22U (1080x600x600)_x000D_
Podstavec 600x600_x000D_
Stojanový dátový rozvádzač, 42U (1970x600x600)_x000D_
Stojanový dátový rozvádzač, 42U (1970x600x800)</t>
  </si>
  <si>
    <t>Pol7</t>
  </si>
  <si>
    <t>Stojanový dátový rozvádzač, 42U (1970x600x1000)+podstavec</t>
  </si>
  <si>
    <t>Poznámka k položke:_x000D_
Ventilačný panel 19" 2U  30W (2x venilátor)</t>
  </si>
  <si>
    <t>Pol8</t>
  </si>
  <si>
    <t>Ventilačný panel strešný 30W (2x venilátor)</t>
  </si>
  <si>
    <t>Pol9</t>
  </si>
  <si>
    <t>Rozvodný panel 19" 8x230V s vypínačom, 1U</t>
  </si>
  <si>
    <t>Poznámka k položke:_x000D_
Rozvodný panel 19" 6x230V  VF filter, pre zdroje UPS_x000D_
Polica 19" perforovaná, 1U, 250mm, 15kg, 2-bod. uchytenie</t>
  </si>
  <si>
    <t>Pol10</t>
  </si>
  <si>
    <t>Polica 19" perforovaná, 1U, 350mm, 50kg</t>
  </si>
  <si>
    <t>Pol11</t>
  </si>
  <si>
    <t>Polica 19" perforovaná, 1U, 450mm, 80kg</t>
  </si>
  <si>
    <t>Poznámka k položke:_x000D_
Polica 19" perforovaná, 1U, 550mm, 80kg</t>
  </si>
  <si>
    <t>Pol12</t>
  </si>
  <si>
    <t>Panelový organizér káblov 19", 1U</t>
  </si>
  <si>
    <t>Poznámka k položke:_x000D_
Oko na vedenie kábla 120x60 (10ks)_x000D_
Zemniaca sada OBO_x000D_
Bočný organizér káblov do 19" zástavby 15U (AMP Hi-D)_x000D_
Prechodový organizér káblov do 19" zástavby 2U (AMP Hi-D)_x000D_
Zemniaca lišta 18U_x000D_
Zemniaca lišta 32U</t>
  </si>
  <si>
    <t>Pol13</t>
  </si>
  <si>
    <t>Zemniaca lišta 42U</t>
  </si>
  <si>
    <t>Poznámka k položke:_x000D_
Zemniaca lišta 45U_x000D_
Lišta uzemňovacia Cu 15x5 1,8m s prísl. + 15x svorka+káblik_x000D_
Rozširujúca sada pre uzem.lištu, 10x svorka+káblik</t>
  </si>
  <si>
    <t>Pol14</t>
  </si>
  <si>
    <t>Zemniaca svorka</t>
  </si>
  <si>
    <t>Pol15</t>
  </si>
  <si>
    <t>Uchytávacia sada pre 1 zar. (4 skrutky,...)</t>
  </si>
  <si>
    <t>Poznámka k položke:_x000D_
Kábel CYA 6_x000D_
Kábel CYA 16_x000D_
Kábel CYA 25</t>
  </si>
  <si>
    <t>Pol16</t>
  </si>
  <si>
    <t>Kábel H07V-K 16 zeleno-žltý, flex, LSOH-FR (bez funkč.)</t>
  </si>
  <si>
    <t>Poznámka k položke:_x000D_
Kábel H07Z-K 25 zeleno-žltý, flex, LSOH-FR (bez funkč.)_x000D_
CENTRUM 10"_x000D_
10" nástenný dátový rozvádzač 9U (470x295x260)_x000D_
10" rozvodný panel 3x 230V_x000D_
10" polica 1U 150mm, perf._x000D_
10" panelový organizér káblov 1U_x000D_
Zemniaca sada OBO_x000D_
Uchytávacia sada pre 1 zar. (4 skrutky,...)_x000D_
DÁTOVÁ ČASŤ FCS CAT 5e_x000D_
FCS zásuvka 1x RJ45/s Cat.5e, zapustená, modulárna_x000D_
FCS zásuvka 2x RJ45/s Cat.5e, zapustená, modulárna_x000D_
FCS krabica na omietku-sokel_x000D_
Krabica pod omietku(KO125) - ochrana zás pre kamery_x000D_
Krabica povrchová pre zás. Kamery SCABOX IP56 240x190x90mm, držiak - DIN lišta_x000D_
RJ45 cat6 konektor na DIN listu pre ukoncenie VV v krabici_x000D_
RJ45 cat6 konektor na DIN listu_x000D_
krimplovaci konektor RJ45 pre IP zariadenia,krytka_x000D_
Krabica s držiakom DIN lišty - IP44_x000D_
Krabica pod omietku hlboká (KPR68)_x000D_
Krabica do dutých stien (KU 68 LA/1)_x000D_
OBO prístojová krabica do parapet. žľabu_x000D_
FCS patch-panel, 24x RJ45/s Cat.5e, 19" 1U_x000D_
Kábel FTP, 4x2xAWG24, Cat.5e, LSOH_x000D_
Ukončovanie kábla  v zásuvke a patch-paneli_x000D_
Certifikačné meranie portov kabelážneho systému cat.5e_x000D_
DÁTOVÁ ČASŤ pasívna kabeláž CAT 6A - Štruktúrovaná kabeláž</t>
  </si>
  <si>
    <t>Pol17</t>
  </si>
  <si>
    <t>Zásuvka 2x RJ45/s Cat.6A, zapustená</t>
  </si>
  <si>
    <t>Pol18</t>
  </si>
  <si>
    <t>Zásuvka 1x RJ45/s Cat.6A, zapustená- kam/WiFi</t>
  </si>
  <si>
    <t>Pol19</t>
  </si>
  <si>
    <t>Konektor na kábel/Plug 1x RJ45/s Cat.6A, krytka</t>
  </si>
  <si>
    <t>Poznámka k položke:_x000D_
krabica na omietku</t>
  </si>
  <si>
    <t>Pol20</t>
  </si>
  <si>
    <t>Krabica pod omietku</t>
  </si>
  <si>
    <t>Poznámka k položke:_x000D_
Krabica pod omietku hlboká (KPR68)</t>
  </si>
  <si>
    <t>Pol21</t>
  </si>
  <si>
    <t>Krabica do dutých stien (KU 68 LA/1)</t>
  </si>
  <si>
    <t>Pol22</t>
  </si>
  <si>
    <t>DATA patch-panel, 24x RJ45/s Cat.6A, 19" 1U,</t>
  </si>
  <si>
    <t>Pol23</t>
  </si>
  <si>
    <t>Kábel S/FTP C6A LSOH AWG23 4x2x0,5 B2ca</t>
  </si>
  <si>
    <t>Pol24</t>
  </si>
  <si>
    <t>Ukončovanie kábla  v zásuvke a patch-paneli</t>
  </si>
  <si>
    <t>Pol25</t>
  </si>
  <si>
    <t>Certifikačné meranie portov kabelážneho systému cat.6</t>
  </si>
  <si>
    <t>Poznámka k položke:_x000D_
DÁTOVÁ ČASŤ LEGRAND cat.5e_x000D_
zásuvka  2x RJ45/s Cat.5E MOSAIC DLP _x000D_
Legrand zásuvka 2x RJ45/s Cat.5e. MOSAIC DLP_x000D_
Legrand zásuvka 2x RJ45/s Cat.5e. MOSAIC NA STENU_x000D_
Keyston jack RJ45/s  pre patch panel_x000D_
Legrand krabica na omietku_x000D_
Krabica pod omietku_x000D_
Krabica pod omietku hlboká (KPR68)_x000D_
Krabica do dutých stien (KU 68 LA/1)_x000D_
FCS patch-panel, 24x RJ45/s Cat.5e, 19" 1U_x000D_
AMP patch-panel, 24x RJ45/s Cat.5e, 19" 1U_x000D_
Kábel Kerpen (AMP), FTP, 4x2xAWG24, Cat.5e, LSOH_x000D_
Ukončovanie kábla  v zásuvke a patch-paneli_x000D_
Certifikačné meranie portov kabelážneho systému cat.5e_x000D_
DÁTOVÁ ČASŤ LEGRAND ca.6_x000D_
Legrand zásuvka 2x RJ45/s Cat.6. MOSAIC DLP_x000D_
Legrand zásuvka 2x RJ45/s Cat.6. MOSAIC DLP_x000D_
Legrand zásuvka 2x RJ45/s Cat.6. MOSAIC NA STENU_x000D_
Legrand krabica na omietku_x000D_
Krabica pod omietku_x000D_
Krabica pod omietku hlboká (KPR68)_x000D_
Krabica do dutých stien (KU 68 LA/1)_x000D_
FCS patch-panel, 24x RJ45/s Cat.6, 19" 1U_x000D_
AMP patch-panel, 24x RJ45/s Cat.6A, 19" 1U, AMPTRAC ready_x000D_
Kábel S/FTP 4p 600MHz, AWG23, PiMF, LSFROH, C7_x000D_
Kábel Kerpen MegaLine E5, S/FTP Cat.6A, 700MHz, LSFROH_x000D_
Ukončovanie kábla  v zásuvke a patch-paneli_x000D_
Certifikačné meranie portov kabelážneho systému cat.6</t>
  </si>
  <si>
    <t>D3</t>
  </si>
  <si>
    <t>Areálové rozvody, prepoj centrál Ubyt.objekt-Admin.budova</t>
  </si>
  <si>
    <t>D3a</t>
  </si>
  <si>
    <t>OPTIKA SM - areálové prepojenie centrál</t>
  </si>
  <si>
    <t>Pol26</t>
  </si>
  <si>
    <t>FO patch-panel pre 12x DSC, výbava</t>
  </si>
  <si>
    <t>Pol27</t>
  </si>
  <si>
    <t>DSC adapter / Adaptér SC/APC, duplex</t>
  </si>
  <si>
    <t>Pol28</t>
  </si>
  <si>
    <t>Príslušenstvo - FO panel - Splice box, ochrana zvaru pre 12vl</t>
  </si>
  <si>
    <t>Pol29</t>
  </si>
  <si>
    <t>SC pigtail SM 9/125, SC/APC, 2m, SM</t>
  </si>
  <si>
    <t>Pol30</t>
  </si>
  <si>
    <t>Zváranie FO kábel SM do 24ks</t>
  </si>
  <si>
    <t>Poznámka k položke:_x000D_
FO kábel 4x 9/125, OS1_x000D_
FO kábel 6x 9/125, OS1_x000D_
FO kábel 8x 9/125,OS1</t>
  </si>
  <si>
    <t>Pol31</t>
  </si>
  <si>
    <t>FO kábel 12x 9/125 SM,Minikábel do MT</t>
  </si>
  <si>
    <t>Poznámka k položke:_x000D_
FO kábel 24x 9/125,univerzálny kábel KL-U-DQ(ZN)BH</t>
  </si>
  <si>
    <t>Pol32</t>
  </si>
  <si>
    <t>Zafúknutie kábla do 24vl, minikábel do HDPE rúry</t>
  </si>
  <si>
    <t>Poznámka k položke:_x000D_
Mikrotrubička 5mm pre vnút.použitie_x000D_
Prachová krytka pre 5mm mikrotrubičky_x000D_
Kryt rezervy optického kábla</t>
  </si>
  <si>
    <t>Pol33</t>
  </si>
  <si>
    <t>Jednorázové meranie útlmu žily (SM)-priama metóda</t>
  </si>
  <si>
    <t>Poznámka k položke:_x000D_
OTDR meranie žily (SM)_x000D_
OPTIKA - TRASY, Chráničky, zemné práce</t>
  </si>
  <si>
    <t>D3b</t>
  </si>
  <si>
    <t>OPTIKA - TRASY, Chráničky, zemné práce</t>
  </si>
  <si>
    <t>Pol34</t>
  </si>
  <si>
    <t>Mikrotrubička 10x 8mm, LSOH, indoor</t>
  </si>
  <si>
    <t>Pol35</t>
  </si>
  <si>
    <t>Mikrotrubička MT10x 8mm,HDPE outdoor</t>
  </si>
  <si>
    <t>Pol36</t>
  </si>
  <si>
    <t>FO Chránička HDPE 40/33trubka Silicore oranž</t>
  </si>
  <si>
    <t>Pol37</t>
  </si>
  <si>
    <t>Pokládka  HDPE trubky do DN50 do otvoreného výkopu</t>
  </si>
  <si>
    <t>Pol38</t>
  </si>
  <si>
    <t>Zafúknutie/zatiahnutie MT do DN12 do chráničky/do káblovej trasy</t>
  </si>
  <si>
    <t>Poznámka k položke:_x000D_
Príslušenstvo - krytka</t>
  </si>
  <si>
    <t>Pol39</t>
  </si>
  <si>
    <t>Príslušenstvo - spojka HDPE Plasson 40</t>
  </si>
  <si>
    <t>Pol40</t>
  </si>
  <si>
    <t>Príslušenstvo - spojka MT 10/8</t>
  </si>
  <si>
    <t>Pol41</t>
  </si>
  <si>
    <t>Prieraz-prestup do budovy/základu z výkopu</t>
  </si>
  <si>
    <t>Pol42</t>
  </si>
  <si>
    <t>Výstražná fólia, uloženie do výkopu</t>
  </si>
  <si>
    <t>Pol43</t>
  </si>
  <si>
    <t>Marker optickej trasy, uloženie do výkopu</t>
  </si>
  <si>
    <t>Pol44</t>
  </si>
  <si>
    <t>Výkop ryhy 25x50cm v zemine tr.I-III, volný terén, ručne</t>
  </si>
  <si>
    <t>Pol45</t>
  </si>
  <si>
    <t>Výkop ryhy 25x50cm v zemine tr.I-III, volný terén, strojovo</t>
  </si>
  <si>
    <t>Pol46</t>
  </si>
  <si>
    <t>Záhrn výkopu-ryhy25x50 zeminou/výkopkom</t>
  </si>
  <si>
    <t>Poznámka k položke:_x000D_
Príslušenstvo -_x000D_
Príslušenstvo - _x000D_
PATCH-KÁBLE cat 5e_x000D_
Dátový patch-kábel SF/UTP RJ45s/RJ45s, Cat.5e, 0,25m_x000D_
Dátový patch-kábel SF/UTP RJ45s/RJ45s, Cat.5e, 0,5m_x000D_
Dátový patch-kábel SF/UTP RJ45s/RJ45s, Cat.5e, 1m_x000D_
Dátový patch-kábel SF/UTP RJ45s/RJ45s, Cat.5e, 2m_x000D_
Dátový patch-kábel SF/UTP RJ45s/RJ45s, Cat.5e, 3m_x000D_
Dátový patch-kábel SF/UTP RJ45s/RJ45s, Cat.5e, 4m_x000D_
Dátový patch-kábel SF/UTP RJ45s/RJ45s, Cat.5e, 5m_x000D_
Dátový patch-kábel SF/UTP RJ45s/RJ45s, Cat.5e, 10m_x000D_
Dátový patch-kábel SF/UTP RJ45s/RJ45s, Cat.5e, 20m_x000D_
FO patch-cord SC/SC duplex, 50/125, 2m_x000D_
FO patch-cord SC/ST duplex, 50/125, 2m_x000D_
Telefónny patch-kábel  0,5m_x000D_
Telefónny patch-kábel  1m_x000D_
Telefónny patch-kábel  2m_x000D_
Telefónny patch-kábel  3m_x000D_
PATCH-KÁBLE cat.6_x000D_
Dátový patch-kábel F/FTP RJ45s/RJ45s, Cat.6, 0,5m_x000D_
Dátový patch-kábel F/FTP RJ45s/RJ45s, Cat.6, 1m_x000D_
Dátový patch-kábel F/FTP RJ45s/RJ45s, Cat.6, 2m_x000D_
Dátový patch-kábel F/FTP RJ45s/RJ45s, Cat.6, 3m_x000D_
Dátový patch-kábel F/FTP RJ45s/RJ45s, Cat.6, 4m_x000D_
Dátový patch-kábel F/FTP RJ45s/RJ45s, Cat.6, 5m_x000D_
FO patch-cord SC/SC duplex, 50/125, 2m_x000D_
FO patch-cord SC/ST duplex, 50/125, 2m_x000D_
FO patch-cord SC/LC duplex, 50/125, 2m_x000D_
FO patch-cord ST/ST duplex, 50/125, 2m_x000D_
FO patch-cord SC/SC duplex,  9/125, 2m_x000D_
Telefónny patch-kábel  0,5m_x000D_
Telefónny patch-kábel  1m_x000D_
Telefónny patch-kábel  2m_x000D_
Telefónny patch-kábel  3m_x000D_
PATCH-KÁBLE prepojovacie_x000D_
FO patch-cord SC/LC duplex,  9/125, 2m</t>
  </si>
  <si>
    <t>D3c</t>
  </si>
  <si>
    <t>PATCH-KÁBLE prepojovacie</t>
  </si>
  <si>
    <t>Pol47</t>
  </si>
  <si>
    <t>FO patch-cord DSC/SC duplex,SM 9/125, 2m</t>
  </si>
  <si>
    <t>Poznámka k položke:_x000D_
PATCH-KÁBLE cat.6A</t>
  </si>
  <si>
    <t>D3d</t>
  </si>
  <si>
    <t>PATCH-KÁBLE cat.6A</t>
  </si>
  <si>
    <t>Pol48</t>
  </si>
  <si>
    <t>Dátový patch-kábel S/FTP RJ45s/RJ45s, Cat.6A, 0,5m</t>
  </si>
  <si>
    <t>Pol49</t>
  </si>
  <si>
    <t>Dátový patch-kábel S/FTP RJ45s/RJ45s, Cat.6A, 1m</t>
  </si>
  <si>
    <t>Pol50</t>
  </si>
  <si>
    <t>Dátový patch-kábel S/FTP RJ45s/RJ45s, Cat.6,A 2m</t>
  </si>
  <si>
    <t>Poznámka k položke:_x000D_
Dátový patch-kábel S/FTP RJ45s/RJ45s, Cat.6A, 3m_x000D_
Dátový patch-kábel S/FTP RJ45s/RJ45s, Cat.6A, 5m_x000D_
Dátový patch-kábel S/FTP RJ45s/RJ45s, Cat.6A, 10m_x000D_
DÁTOVÁ ČASŤ pasívna kabeláž CAT 6A - videovrátniky_x000D_
Zásuvka 2x RJ45/s Cat.6A, zapustená_x000D_
Zásuvka 1x RJ45/s Cat.6A, zapustená- kam/WiFi_x000D_
Konektor na kábel/Plug 1x RJ45/s Cat.6A, krytka_x000D_
 krabica na omietku_x000D_
Krabica pod omietku_x000D_
Krabica pod omietku hlboká (KPR68)_x000D_
Krabica do dutých stien (KU 68 LA/1)_x000D_
DATA patch-panel, 24x RJ45/s Cat.6A, 19" 1U,_x000D_
Kábel S/FTP 4p 600MHz, AWG23, PiMF, LSFROH, C7_x000D_
Kábel S/FTP C6A LSOH AWG23 4x2x0,5 Eca_x000D_
Ukončovanie kábla  v zásuvke a patch-paneli_x000D_
Certifikačné meranie portov kabelážneho systému cat.6_x000D_
Kábel CYKY-Lo 2x1 - napájanie Ezámkov</t>
  </si>
  <si>
    <t>D4</t>
  </si>
  <si>
    <t>Integrovaný komunikačný systém Pacient - sestra IP</t>
  </si>
  <si>
    <t>D5</t>
  </si>
  <si>
    <t>ŠPECIFIKÁCIA zariadená technológie a prvkov systému,  montáž a oživenie</t>
  </si>
  <si>
    <t>Pol51</t>
  </si>
  <si>
    <t>Kontrola a otestovanie rozvodného vedenia</t>
  </si>
  <si>
    <t>Pol52</t>
  </si>
  <si>
    <t>Terminál personálu IP (TP IP)</t>
  </si>
  <si>
    <t>Pol53</t>
  </si>
  <si>
    <t>Zásuvka ethernetu IP</t>
  </si>
  <si>
    <t>Pol54</t>
  </si>
  <si>
    <t>Služobná jednotka personálu IP (SJP IP)</t>
  </si>
  <si>
    <t>Pol55</t>
  </si>
  <si>
    <t>Lôžková jednotka (LJ IP)</t>
  </si>
  <si>
    <t>Pol56</t>
  </si>
  <si>
    <t>Lôžková  jednotka-základňa s repro (ZLUR IP)</t>
  </si>
  <si>
    <t>Pol57</t>
  </si>
  <si>
    <t>Signalizačná jednotka (SIJ IP)</t>
  </si>
  <si>
    <t>Pol58</t>
  </si>
  <si>
    <t>Svetelná signalizácia-núdz volania (SV)</t>
  </si>
  <si>
    <t>Pol59</t>
  </si>
  <si>
    <t>Komunikačná jednotka s displejom IP (KJD IP)</t>
  </si>
  <si>
    <t>Pol60</t>
  </si>
  <si>
    <t>Modul RFID IP</t>
  </si>
  <si>
    <t>Pol61</t>
  </si>
  <si>
    <t>Vchodvá komunikačná jednotka Vonkajšia VKJV2</t>
  </si>
  <si>
    <t>Pol62</t>
  </si>
  <si>
    <t>Adapter ku VKJV2</t>
  </si>
  <si>
    <t>Pol63</t>
  </si>
  <si>
    <t>Čítačka kariet/Rfid pre VKJV - CRVKJV</t>
  </si>
  <si>
    <t>Pol64</t>
  </si>
  <si>
    <t>Ovladač elektrického zámku OEZ</t>
  </si>
  <si>
    <t>Pol65</t>
  </si>
  <si>
    <t>Systémový server VoIP (SSV IP)</t>
  </si>
  <si>
    <t>Pol66</t>
  </si>
  <si>
    <t>SW história volania (SW HV)</t>
  </si>
  <si>
    <t>Pol67</t>
  </si>
  <si>
    <t>Switch modul ZTP IP (SM IP)</t>
  </si>
  <si>
    <t>Pol68</t>
  </si>
  <si>
    <t>Napájač 250W/24V IP (N250 IP)</t>
  </si>
  <si>
    <t>Pol69</t>
  </si>
  <si>
    <t>Prijímací modul bezdrát. Interný IP (PMB IP)</t>
  </si>
  <si>
    <t>Pol70</t>
  </si>
  <si>
    <t>Prívesok personálu (RFID)</t>
  </si>
  <si>
    <t>Poznámka k položke:_x000D_
Služobná jednotka s displejem IP (SJD IP)</t>
  </si>
  <si>
    <t>Pol71</t>
  </si>
  <si>
    <t>Svietidlo IP</t>
  </si>
  <si>
    <t>js</t>
  </si>
  <si>
    <t>Pol72</t>
  </si>
  <si>
    <t>Bezdrotové tlačítko IP (BTU) -přívěšok</t>
  </si>
  <si>
    <t>Pol73</t>
  </si>
  <si>
    <t>Konektor vrátane premerania (RJ45)</t>
  </si>
  <si>
    <t>Pol74</t>
  </si>
  <si>
    <t>Naprogramovanie a konfigurácia systému</t>
  </si>
  <si>
    <t>Pol75</t>
  </si>
  <si>
    <t>Kontrola prevádzky a zaškolenie</t>
  </si>
  <si>
    <t>Pol76</t>
  </si>
  <si>
    <t>SW aktivacie združenej prevadzky</t>
  </si>
  <si>
    <t>Pol77</t>
  </si>
  <si>
    <t>SW licencia Audio programu</t>
  </si>
  <si>
    <t>Pol78</t>
  </si>
  <si>
    <t>SW licencia účastníka</t>
  </si>
  <si>
    <t>Pol79</t>
  </si>
  <si>
    <t>Inštalačný rámik malý (SIJ)</t>
  </si>
  <si>
    <t>Pol80</t>
  </si>
  <si>
    <t>Inštalačný rámik veľký (KJ,KJD,VKJ)</t>
  </si>
  <si>
    <t>D6</t>
  </si>
  <si>
    <t>SLB ČASŤ pasívna kabeláž CAT 6A - Zdravotnícky systém sestra</t>
  </si>
  <si>
    <t>Poznámka k položke:_x000D_
krabica na omietku_x000D_
Krabica pod omietku</t>
  </si>
  <si>
    <t>Pol81</t>
  </si>
  <si>
    <t>Krabica pod omietku hlboká (KPR68)</t>
  </si>
  <si>
    <t>Poznámka k položke:_x000D_
Krabica do dutých stien (KU 68 LA/1)</t>
  </si>
  <si>
    <t>Poznámka k položke:_x000D_
Kábel S/FTP 4p 600MHz, AWG23, PiMF, LSFROH, C7</t>
  </si>
  <si>
    <t>Pol82</t>
  </si>
  <si>
    <t>Kábel S/FTP C6A LSOH AWG23 4x2x0,5 Eca</t>
  </si>
  <si>
    <t>D7</t>
  </si>
  <si>
    <t>Televízny rozvod STA/SAT, parabola, centrála</t>
  </si>
  <si>
    <t>Pol83</t>
  </si>
  <si>
    <t>Anténny stožiar kotvený na strechu</t>
  </si>
  <si>
    <t>Pol84</t>
  </si>
  <si>
    <t>LNB QUATRO vonkajšia jednotka</t>
  </si>
  <si>
    <t>Pol85</t>
  </si>
  <si>
    <t>Parabolická SAT anténa Fe80</t>
  </si>
  <si>
    <t>Pol86</t>
  </si>
  <si>
    <t>Držiak paraboly</t>
  </si>
  <si>
    <t>Pol87</t>
  </si>
  <si>
    <t>TV anténa UHF</t>
  </si>
  <si>
    <t>Poznámka k položke:_x000D_
TV anténa VHF</t>
  </si>
  <si>
    <t>Pol88</t>
  </si>
  <si>
    <t>FM anténa ANT 5EFS</t>
  </si>
  <si>
    <t>Pol89</t>
  </si>
  <si>
    <t>Dvojité rameno</t>
  </si>
  <si>
    <t>Pol90</t>
  </si>
  <si>
    <t>Skriňa centrály STA 600x400x250, SA83027</t>
  </si>
  <si>
    <t>Pol91</t>
  </si>
  <si>
    <t>montážna krabica pre prvky STA</t>
  </si>
  <si>
    <t>Pol92</t>
  </si>
  <si>
    <t>Koax kábel VCCKY 75-4,8</t>
  </si>
  <si>
    <t>Pol93</t>
  </si>
  <si>
    <t>F konektor 4,8</t>
  </si>
  <si>
    <t>Pol94</t>
  </si>
  <si>
    <t>Koax kábel VCCJY 75-7,25</t>
  </si>
  <si>
    <t>Pol95</t>
  </si>
  <si>
    <t>F konektor 7,25</t>
  </si>
  <si>
    <t>Pol96</t>
  </si>
  <si>
    <t>Rozbočovač  SAT 2cest 40-2250MHz</t>
  </si>
  <si>
    <t>Poznámka k položke:_x000D_
Rozbočovač  do 2 smerov_x000D_
Rozbočovač  do 3 smerov</t>
  </si>
  <si>
    <t>Pol97</t>
  </si>
  <si>
    <t>Rozbočovač  do 4 smerov PTR 41</t>
  </si>
  <si>
    <t>Poznámka k položke:_x000D_
Odbočovač 2 násobný_x000D_
Odbočovač6 násobný_x000D_
Odbočovač 8 násobný</t>
  </si>
  <si>
    <t>Pol98</t>
  </si>
  <si>
    <t>Zakončovací odpor F 75</t>
  </si>
  <si>
    <t>Poznámka k položke:_x000D_
TV zásuvka účastníckaTV/RD koncová  3dB_x000D_
TV zásuvka TV/RD priebežná</t>
  </si>
  <si>
    <t>Pol99</t>
  </si>
  <si>
    <t>TV zásuvka TV/Rd/SAT koncová  3dB aj s krabicou</t>
  </si>
  <si>
    <t>Pol100</t>
  </si>
  <si>
    <t>Meranie na úč. zásuvke</t>
  </si>
  <si>
    <t>Pol101</t>
  </si>
  <si>
    <t>Oživenie a pripojenie na STA</t>
  </si>
  <si>
    <t>Pol102</t>
  </si>
  <si>
    <t>Satelitný Digitálny DVB prijímač SKYLINK+ karta Skylink integrovaná</t>
  </si>
  <si>
    <t>Pol103</t>
  </si>
  <si>
    <t>GDZ  širokopásmový zosilňovač GN 6834</t>
  </si>
  <si>
    <t>Pol104</t>
  </si>
  <si>
    <t>Multiprepínač aktívny13/8 SEV 43138</t>
  </si>
  <si>
    <t>Poznámka k položke:_x000D_
TV rozvody_x000D_
Zásuvka koncová (rámik+ zásuvka+krabica) ABB -TIME Biela_x000D_
 F-konektor _x000D_
Kábel Coax VCCJE-R 75-4,8_x000D_
Krabica pod omietku_x000D_
Krabica do dutých stien (KU 68 LA/1)_x000D_
OBO prístojová krabica do parapet. žľabu_x000D_
Rozbočovač 12 vstup_x000D_
Rozbočovač 2x3,8 dB_x000D_
Rozbočovač 8x5 - 860 MHz_x000D_
Rozbočovacia krabica_x000D_
Certifikačné meranie portov kabelážneho systému cat.5E_x000D_
TELEVIZNY ROZVOD_x000D_
GDZ Zosilovač _x000D_
Rozbočovač PTR21_x000D_
Rozbočovač PTR41_x000D_
Rozbočovač PTR81_x000D_
Odbočovač PTO08_x000D_
Skriňa kovová 500x500x150 mm _x000D_
Zámok lamelový_x000D_
Zásuvka TV+R, koncová (Tango)_x000D_
Konektor F4.8_x000D_
Konektor F7.5_x000D_
Kábel koax 4.8_x000D_
Kábel koax 7.25_x000D_
Kábel coax RG59 4.8, LSOH/FRNC_x000D_
Kábel coax RG11 7.25, LSOH/FRNC_x000D_
Meranie na úč. zásuvke_x000D_
Oživenie a pripojenie na STA</t>
  </si>
  <si>
    <t>D8</t>
  </si>
  <si>
    <t>TRASY</t>
  </si>
  <si>
    <t>D9</t>
  </si>
  <si>
    <t>OCHRANNE TRUBKY</t>
  </si>
  <si>
    <t>Pol105</t>
  </si>
  <si>
    <t>Trubka FXP 25/19, flame-retardant</t>
  </si>
  <si>
    <t>Poznámka k položke:_x000D_
Trubka FXP 32/25, flame-retardant_x000D_
Trubka FXP 40/31, flame-retardant_x000D_
Trubka FXP 50/40, flame-retardant_x000D_
Trubka FXP 63/52, flame-retardant_x000D_
Príchytka na trubku FXP 20</t>
  </si>
  <si>
    <t>Pol106</t>
  </si>
  <si>
    <t>Príchytka na trubku FXP 25</t>
  </si>
  <si>
    <t>Poznámka k položke:_x000D_
Príchytka na trubku FXP 32_x000D_
Spojka na trubku FXP 20</t>
  </si>
  <si>
    <t>Pol107</t>
  </si>
  <si>
    <t>Spojka na trubku FXP 25</t>
  </si>
  <si>
    <t>Poznámka k položke:_x000D_
Spojka na trubku FXP 32_x000D_
Pevná rúrka M-20 so spojkou</t>
  </si>
  <si>
    <t>Pol108</t>
  </si>
  <si>
    <t>Pevná rúrka M-25 so spojkou</t>
  </si>
  <si>
    <t>Poznámka k položke:_x000D_
Pevná rúrka M-32 so spojkou_x000D_
OBO Rúrka otváratelná M32_x000D_
OBO Spojka pre otváratelnú rúrku M32_x000D_
OBO Príchytka pre otváratelnú rúrku M32_x000D_
OBO Rúrka Quick 2954/M 16 sada (50m)_x000D_
OBO Rúrka Quick 2954/M 25 sada (30m)_x000D_
OBO Rúrka Quick 2954/M 32 sada (20m)_x000D_
Trubka M-20, + spojka_x000D_
Trubka M-32, + spojka_x000D_
Koleno 90° pre trubku M-20_x000D_
Koleno 90° pre trubku M-32_x000D_
T-diel pre trubku M-20_x000D_
T-diel pre trubku M-32_x000D_
OCHRANNE TRUBKY HDPE_x000D_
Trubka HDPE 40/33_x000D_
Spojka na trubku HDPE 40/33_x000D_
Prechodka Jackmoon 40 _x000D_
Koncovka Plasson 40 _x000D_
Redukcia Plasson 40 x 32 mm_x000D_
Redukcia Plasson 50 x 40 mm_x000D_
Y-kus vodotes. na trubku HDPE 40_x000D_
Rezonančný marker_x000D_
chránička optického kábla priem. 32mm, AS  (KOPOS)- do teplovodu_x000D_
Trubka Kopoflex KF09050-50/41_x000D_
Spojka na trubku NOVOTUB 40/33_x000D_
T Spojka na trubku 40/33_x000D_
Koleno 90° pre trubku 40/33_x000D_
Viazacia páska UV odolná_x000D_
Viazacia páska UV odolná_x000D_
Ochranná závesná trubka pre optické káble (samonosná)_x000D_
Uchytávacie konzoly napínacie+svorka+oko+hmoždinka s hákom_x000D_
Závesné lano ocelové 100m/5mm_x000D_
OBO BETTERMANN / ACKERMANN</t>
  </si>
  <si>
    <t>D10</t>
  </si>
  <si>
    <t>ÚLOŽNÉ SYSTÉMY žlaby rošty kovové</t>
  </si>
  <si>
    <t>Pol109</t>
  </si>
  <si>
    <t>OBO sieťový žľab Merkur2 GRM- 55X100G FT</t>
  </si>
  <si>
    <t>Pol110</t>
  </si>
  <si>
    <t>OBO sieťový žľab Merkur2 GRM 55X150 FT</t>
  </si>
  <si>
    <t>Poznámka k položke:_x000D_
OBO sieťový žľab GR-MAGIC 55X200 FT</t>
  </si>
  <si>
    <t>Pol111</t>
  </si>
  <si>
    <t>Príslušenstvo-sieťový žľab GRM: závesy, kotvy na strop a stenu, výložníky, svorky, spojky</t>
  </si>
  <si>
    <t>Poznámka k položke:_x000D_
OBO ŽĽAB 60X200 koplet s krytom a nosnikom_x000D_
Mrežový žlab GR 55/100_x000D_
Mrežový žlab GR 55/200_x000D_
Mrežový žlab GR 55/300_x000D_
Mrežový žlab GR  55/400_x000D_
Oblúk 90° GRB90/510_x000D_
Oblúk 90° GRB90/520_x000D_
Oblúk 90° GRB90/530_x000D_
Oblúk 90° GRB90/540_x000D_
Spojka žlabu GSV 34 FT_x000D_
Spojka rohová GEV 36 FT_x000D_
Montážny uholník 45° MW45/SL10_x000D_
Montážny uholník 90° MW90/SL17</t>
  </si>
  <si>
    <t>Pol112</t>
  </si>
  <si>
    <t>Príchytka kovová Grip 55x15</t>
  </si>
  <si>
    <t>Pol113</t>
  </si>
  <si>
    <t>Príchytka kovová Grip 55x30</t>
  </si>
  <si>
    <t>Poznámka k položke:_x000D_
MARS_x000D_
Žľab MARS 40/20_x000D_
Žľab MARS 62/50_x000D_
 Kryt žľabu MARS 40/20_x000D_
Kryt žľabu MARS 62/50_x000D_
Nosník 62_x000D_
Žľab MARS 20/20, oceľ.pozink. + kryt + spoj._x000D_
Žľab MARS 40/20, oceľ., pozink. + kryt + spoj._x000D_
Žľab MARS 62/50, oceľ., pozink. +nosník+kotvy_x000D_
Žľab MARS 62/50, oceľ., pozink. + kryt + spoj._x000D_
Žľab MARS 125/50, oceľ., pozink. + kryt + spoj._x000D_
Tvarový diel MARS 62/50 - 125/50 + kryt + spoj._x000D_
Tvarový diel MARS 125/100 + kryt + spoj.</t>
  </si>
  <si>
    <t>D11</t>
  </si>
  <si>
    <t>OSTATNE</t>
  </si>
  <si>
    <t>Pol114</t>
  </si>
  <si>
    <t>Drážkovanie tehla do f28</t>
  </si>
  <si>
    <t>Pol115</t>
  </si>
  <si>
    <t>Drážkovanie tehla do f42</t>
  </si>
  <si>
    <t>Poznámka k položke:_x000D_
Drážkovanie tehla do f65</t>
  </si>
  <si>
    <t>Pol116</t>
  </si>
  <si>
    <t>Drážkovanie beton do f42</t>
  </si>
  <si>
    <t>Poznámka k položke:_x000D_
Drážkovanie beton do f65</t>
  </si>
  <si>
    <t>Pol117</t>
  </si>
  <si>
    <t>Prieraz do hr.30 do f50, tehla</t>
  </si>
  <si>
    <t>Poznámka k položke:_x000D_
Prieraz do hr.30 do f100, tehla</t>
  </si>
  <si>
    <t>Pol118</t>
  </si>
  <si>
    <t>Prieraz do hr.30 do f30, betón</t>
  </si>
  <si>
    <t>Poznámka k položke:_x000D_
Prieraz do hr.30 do f100, betón</t>
  </si>
  <si>
    <t>Pol119</t>
  </si>
  <si>
    <t>Prieraz strop do hr.40 do f30</t>
  </si>
  <si>
    <t>Poznámka k položke:_x000D_
Prieraz strop do hr.40 do f100</t>
  </si>
  <si>
    <t>Pol120</t>
  </si>
  <si>
    <t>Sadrovanie prierazov</t>
  </si>
  <si>
    <t>Pol121</t>
  </si>
  <si>
    <t>Protipožiarny tmel 673</t>
  </si>
  <si>
    <t>Pol122</t>
  </si>
  <si>
    <t>Protipožiarny prestup</t>
  </si>
  <si>
    <t>Pol123</t>
  </si>
  <si>
    <t>Vytýčenie trasy rozvodu</t>
  </si>
  <si>
    <t>Pol124</t>
  </si>
  <si>
    <t>Výkopy, zemina, komplet</t>
  </si>
  <si>
    <t>Poznámka k položke:_x000D_
Prietlak popod cestu / železnicu_x000D_
Osadenie podlahovej krabice s vyrezaním do betónu</t>
  </si>
  <si>
    <t>Pol125</t>
  </si>
  <si>
    <t>Príplatok za inštaláciu kábla v podhľade s vyviazaním</t>
  </si>
  <si>
    <t>Poznámka k položke:_x000D_
Príplatok za deinštaláciu zásuvky_x000D_
Príplatok za deinštaláciu kábla_x000D_
Príplatok za deinštaláciu žľabov</t>
  </si>
  <si>
    <t>Pol126</t>
  </si>
  <si>
    <t>Príplatok za zaťahovanie kábla do trubiek a podlahových rozvodov</t>
  </si>
  <si>
    <t>Poznámka k položke:_x000D_
Prenájom plosiny_x000D_
Dopava  plosiny</t>
  </si>
  <si>
    <t>Pol127</t>
  </si>
  <si>
    <t>Príplatok za prácu vo výškach nad 3,5 m</t>
  </si>
  <si>
    <t>Poznámka k položke:_x000D_
ZÁSUVKOVÉ ROZVODY 230V LEGRAND_x000D_
Rozvodnica Legrand Nedbox 2 rady na 12 modulov + dvere_x000D_
Prúdový chránič s nadprúdovou ochranov typ AC DX 6000- 10kA 30mA, 32A_x000D_
Prepäťová ochrana s Vf filtrom 230 V AC, 16 A, tr.D, prerušenie napájania, šířka 53 mm, opt. signalizácia poruchy_x000D_
Istič Dx- 16/1/C istič 6/6kA-230V_x000D_
Istič Legrand typ B  DX 6000-10kA  1P+N 16A_x000D_
Istič Legrand typ B  DX 6000-10kA  1P+N 20A_x000D_
Prepojovacia lišta Jednopólová N_x000D_
Prepojovacia lišta Trojpólová L1 L2 L3 _x000D_
Kábel CYKY 3Cx2,5 (CYKY-J)_x000D_
Kábel N2XH 3Cx2.5  požiar. odolný (bez funkč.)_x000D_
Kábel N2XH 3Cx4  požiar. odolný (bez funkč.)_x000D_
Legrand zásuvka 2x 230V/16A  MOSAIC DLP + rámik4modulový_x000D_
Legrand zásuvka 3x 230V/16A  MOSAIC DLP + rámik_x000D_
Zásuvka na povrchovú montáž 230V/32A + vydlica_x000D_
Ukončenie kábla 3x2,5 až 3x6_x000D_
El. revízia_x000D_
ZÁSUVKOVÉ ROZVODY_x000D_
Legrand zásuvka 3x 230V/16A  MOSAIC DLP_x000D_
Zásuvka 2x230V Legrand s prep.ochr. a filtrom na omietku_x000D_
Zásuvka 1x230V/16A/AC, TANGO biela_x000D_
Zásuvka 2x230V/16A/AC, TANGO biela_x000D_
Zásuvka 2x230V/16A/AC, TANGO biela, s natočenou dutinou_x000D_
Zásuvka 2x230V/16A/AC, TANGO biela, s prepäťovou ochranou_x000D_
Krabica na omietku pre 2zás. TANGO_x000D_
Nástavný rámček pre krabicu na 2zás._x000D_
Zásuvka 230V/16A (1fáz./3pin, 2p+z) nástenná priem. IP44 modrá (SEZ)_x000D_
Zásuvka 230V/32A (1fáz./3pin, 2p+z) nástenná priem. IP44 modrá (SEZ)_x000D_
Vidlica dvojpólová s ochr. kontaktom 250V/16A_x000D_
Kábel NHXH 1Gx16 zeleno-žltý požiar. odolný (funkč. FE180/E30)_x000D_
Kábel H07Z-K 25 zeleno-žltý, flex, LSOH-FR (bez funkč.)_x000D_
Kábel H07Z-K 16 zeleno-žltý, flex, LSOH-FR (bez funkč.)_x000D_
Kábel N2XH 3Cx2.5  požiar. odolný (bez funkč.)_x000D_
Kábel N2XH-J 3x6 LSOH-FR (bez funkč.)_x000D_
Ukončenie kábla 16 + oko_x000D_
Ukončenie kábla 25 + oko_x000D_
Ukončenie kábla 3x2,5_x000D_
Ukončenie kábla 3x6_x000D_
Istič Legrand 16A_x000D_
Istič Moeller B 16A jednopolovy 10kA_x000D_
Istič Moeller B 16A jednopolovy+N  10kA_x000D_
Úprava el.rozvádzača_x000D_
El. revízia_x000D_
Kábel CYKY 3Cx2,5 (CYKY-J)_x000D_
Kábel CYSY 3Cx2,5_x000D_
Kábel CYA 4_x000D_
Kábel CYH 2x1,5_x000D_
Uzemňovacia svorkovnicová tyč 1801/VDE (OBO VBS)</t>
  </si>
  <si>
    <t>D12</t>
  </si>
  <si>
    <t>VRN / PPV / PROJEKT</t>
  </si>
  <si>
    <t>Pol128</t>
  </si>
  <si>
    <t>PIM (Podružný materiál) 3,6%</t>
  </si>
  <si>
    <t>Pol129</t>
  </si>
  <si>
    <t>PPV (pomocné a podružné výkony) 6%</t>
  </si>
  <si>
    <t>Pol130</t>
  </si>
  <si>
    <t>Projekt DSS (do existujúceho DRS Acad)</t>
  </si>
  <si>
    <t>Pol131</t>
  </si>
  <si>
    <t>Projektová dokumentácia</t>
  </si>
  <si>
    <t>paré</t>
  </si>
  <si>
    <t>Pol132</t>
  </si>
  <si>
    <t>Dopravné náklady</t>
  </si>
  <si>
    <t>km</t>
  </si>
  <si>
    <t>D13</t>
  </si>
  <si>
    <t>PRÍPLATKY A SLUŽBY</t>
  </si>
  <si>
    <t>Pol133</t>
  </si>
  <si>
    <t>Príplatok za združenú montáž, sťažené podmienky 2%</t>
  </si>
  <si>
    <t>Pol134</t>
  </si>
  <si>
    <t>Obhliadka, projektová príprava</t>
  </si>
  <si>
    <t>Pol135</t>
  </si>
  <si>
    <t>Kontrolné porady</t>
  </si>
  <si>
    <t>SLB 2 -  EZS -Elektrický zabezpečovací systém</t>
  </si>
  <si>
    <t xml:space="preserve">M - Práce a dodávky M EZS   </t>
  </si>
  <si>
    <t xml:space="preserve">    22-M - Montáže oznam. a zabezp. zariadení   </t>
  </si>
  <si>
    <t xml:space="preserve">    46-M - Zemné a stavebné práce pri extr.mont.prácach   </t>
  </si>
  <si>
    <t xml:space="preserve">    95-M - Revízie   </t>
  </si>
  <si>
    <t xml:space="preserve">    VRN07 - Dopravné náklady   </t>
  </si>
  <si>
    <t xml:space="preserve">Práce a dodávky M EZS   </t>
  </si>
  <si>
    <t>22-M</t>
  </si>
  <si>
    <t xml:space="preserve">Montáže oznam. a zabezp. zariadení   </t>
  </si>
  <si>
    <t>PARADOX  EZS ústredňa s komunikátorom; x zón; 32 podsystémov</t>
  </si>
  <si>
    <t>LCD klávesnica (2x16 znakov) pre ústredne Paradox</t>
  </si>
  <si>
    <t>Paradox ZX82 rozširujúci modul-Expander, 8 zón, plast kryt</t>
  </si>
  <si>
    <t>Zdroj zálohovaný, spínaný, v kryte, 13.8VDC/3A, max.17Ah aku, obmedz, odpoj</t>
  </si>
  <si>
    <t>UT12180 Akumulátor 12V / 18Ah</t>
  </si>
  <si>
    <t>Systémový Ethernet (TCP/IP) komunikátor bez krytu ku Paradox</t>
  </si>
  <si>
    <t>GSM Systémový GSM modul v kryte</t>
  </si>
  <si>
    <t>SIM karta do GSM modulu pre skúšobné obdobie 1mes. aktivované SMS</t>
  </si>
  <si>
    <t>Snímač PIR s konzolou, 15 x 14  m/130°, odber 12 mA,  mon. výška &gt;2,4; 2,4; &lt;2,4 m, prac. teplota -10÷+55°C, vymeniteľná šošovka</t>
  </si>
  <si>
    <t>10.1</t>
  </si>
  <si>
    <t>SD-169-AR opticko-dymový  detektor  požiaru</t>
  </si>
  <si>
    <t>10.2</t>
  </si>
  <si>
    <t>SD-168 AR duálny kombinovaný opticko-dymový a tepelný detektor (kuch. podhlad)</t>
  </si>
  <si>
    <t>SD 3001 externá dynamická siréna s LED blikačom, 120dB, ochranný plech, odber max. 1,2A, červený blikač, 1,2Ah záložný akumulátor</t>
  </si>
  <si>
    <t>555113205</t>
  </si>
  <si>
    <t>Oznamovací kábel  JXFE-R 03x2x0,5 E</t>
  </si>
  <si>
    <t>305483</t>
  </si>
  <si>
    <t>Dátový kábel K-FTP cat5e LSOH AWG24 drot  B2Ca</t>
  </si>
  <si>
    <t>43233191</t>
  </si>
  <si>
    <t>Cu-Kábel pre pohyblivé uloženie Vodic CYH 2x1červeno-čierny</t>
  </si>
  <si>
    <t>32521</t>
  </si>
  <si>
    <t>Elektroinštalačný materiál a prístroje -  I-Trubka VRM 25 TURBOsv.s.L=3m,hrdlovaná</t>
  </si>
  <si>
    <t>1652525</t>
  </si>
  <si>
    <t>Elektroinštalačný materiál a prístroje -  I-Trubka FXP 25-TURBO</t>
  </si>
  <si>
    <t>152508</t>
  </si>
  <si>
    <t>Elektroinštalačný materiál a prístroje -  I-Spojka SM 25 svetlosivá</t>
  </si>
  <si>
    <t>160225</t>
  </si>
  <si>
    <t>Elektroinštalačný materiál a prístroje -  I-Prichytka CL 25 svetlosivá</t>
  </si>
  <si>
    <t>2349051</t>
  </si>
  <si>
    <t>Príchytka Angler  910 N 6x30 GRW</t>
  </si>
  <si>
    <t>3192229</t>
  </si>
  <si>
    <t>Skrutka 4759 4.0X30 Sprint zápustná hlava bit pre kríž. drážku</t>
  </si>
  <si>
    <t>164666</t>
  </si>
  <si>
    <t>podruzny materiál</t>
  </si>
  <si>
    <t>210411102</t>
  </si>
  <si>
    <t>Montáž klávesnice</t>
  </si>
  <si>
    <t>210411123</t>
  </si>
  <si>
    <t>Montáž ústredne</t>
  </si>
  <si>
    <t>220261661</t>
  </si>
  <si>
    <t>Vyznačenie trasy vedenia podľa plánu</t>
  </si>
  <si>
    <t>220320936</t>
  </si>
  <si>
    <t>Montáž rozvodovej krabice koncentrátora vrátane zhotovenia úchytných bodov</t>
  </si>
  <si>
    <t>220321463</t>
  </si>
  <si>
    <t>Montáž zdroja, montáž vodičov, oživenie zariadenia, odskúšanie funkcie</t>
  </si>
  <si>
    <t>220321722</t>
  </si>
  <si>
    <t>Montáž náhrad.zdroja AKU k ústredni a EXP, zostavenie náhradného zdroja pripojenie vodičov, preskúšanie</t>
  </si>
  <si>
    <t>220321761</t>
  </si>
  <si>
    <t>Záverečné oživenie a funkčné odskúšanie zariadenia EZS v rozsahu 1 ústredne, odstránenie závad</t>
  </si>
  <si>
    <t>220330332</t>
  </si>
  <si>
    <t>Montáž signálneho zariadenia a doplnkov, signálného modulu GSM, preskúšanie, uvedenie do prevádzky</t>
  </si>
  <si>
    <t>210411071</t>
  </si>
  <si>
    <t>Montáž snímačov</t>
  </si>
  <si>
    <t>210411131</t>
  </si>
  <si>
    <t>Montáž sirény, alarmu</t>
  </si>
  <si>
    <t>220280221</t>
  </si>
  <si>
    <t>Káble bytové JXFE-R(SYKFY) 3 x 2 x 0,5 mm uložené v rúrkach, lištách, bez odviečkovania a zaviečkovania krabíc</t>
  </si>
  <si>
    <t>220511031</t>
  </si>
  <si>
    <t>Kábel v rúrkach FTP</t>
  </si>
  <si>
    <t>210800275</t>
  </si>
  <si>
    <t>Kábel medený uložený v rúrke V03VH-H (CYH) 300 V 2x1</t>
  </si>
  <si>
    <t>210010022</t>
  </si>
  <si>
    <t>Trubka tuhá elektroinšt. z PVC uložená pevne na príchytné body</t>
  </si>
  <si>
    <t>210101443</t>
  </si>
  <si>
    <t>Spojka násuvná pre trubky</t>
  </si>
  <si>
    <t>210011301</t>
  </si>
  <si>
    <t>Osadenie príchytky do tehlového muriva HM 6</t>
  </si>
  <si>
    <t>001400043</t>
  </si>
  <si>
    <t>Ostatné náklady stavby - práce na ťažko prístupných miestach práce vo výškach resp. hĺbkach</t>
  </si>
  <si>
    <t>220300001</t>
  </si>
  <si>
    <t>Zhotovenie koncovej káblovej formy na jednom konci, do dĺžky 0,5 m,na kábli do 5 x 2 mm</t>
  </si>
  <si>
    <t>220060311</t>
  </si>
  <si>
    <t>Premeranie izolačného stavu a kontinuity žíl kábla, úprava a uzavretia koncov-kábel telefónny 10 žíl</t>
  </si>
  <si>
    <t>941955004</t>
  </si>
  <si>
    <t>Lešenie ľahké pracovné pomocné s výškou lešeňovej podlahy nad 2,50 do 3,5 m</t>
  </si>
  <si>
    <t xml:space="preserve">Zemné a stavebné práce pri extr.mont.prácach   </t>
  </si>
  <si>
    <t>971033151</t>
  </si>
  <si>
    <t>Vrtanie/vybúranie otvoru v murive tehl. priemeru profilu do 60 mm hr.do 450 mm,  -0,00200t</t>
  </si>
  <si>
    <t xml:space="preserve">Revízie   </t>
  </si>
  <si>
    <t>220320941</t>
  </si>
  <si>
    <t>Revízia EZS zariadenia, preskúšanie funkcie,vystavenie protokolu a uvedenie do prevádzky</t>
  </si>
  <si>
    <t>000400022</t>
  </si>
  <si>
    <t>Projektové práce - stavebná časť (stavebné objekty vrátane ich technického vybavenia). náklady na dokumentáciu skutočného zhotovenia stavby PSV</t>
  </si>
  <si>
    <t>9990000000</t>
  </si>
  <si>
    <t>Ostatný materiál 3,6%</t>
  </si>
  <si>
    <t>VRN07</t>
  </si>
  <si>
    <t xml:space="preserve">Dopravné náklady   </t>
  </si>
  <si>
    <t>000700011</t>
  </si>
  <si>
    <t>Dopravné náklady - mimostavenisková doprava objektivizácia dopravných nákladov materiálov</t>
  </si>
  <si>
    <t xml:space="preserve">SO 02 - Vnútroareálové rozvody NTL plynovodu a MaRZ </t>
  </si>
  <si>
    <t xml:space="preserve">SO 02.1 - Vnútroareálové rozvody NTL plynovodu a MaRZ </t>
  </si>
  <si>
    <t>Ing.Erika Kovácsová</t>
  </si>
  <si>
    <t xml:space="preserve">M - Práce a dodávky M   </t>
  </si>
  <si>
    <t xml:space="preserve">    21-M - Elektromontáže   </t>
  </si>
  <si>
    <t xml:space="preserve">    23-M - Montáže potrubia   </t>
  </si>
  <si>
    <t xml:space="preserve">VRN - Investičné náklady neobsiahnuté v cenách   </t>
  </si>
  <si>
    <t>132201101.S</t>
  </si>
  <si>
    <t>Výkop ryhy do šírky 600 mm v horn.3 do 100 m3</t>
  </si>
  <si>
    <t>Vodorovné premiestnenie výkopku po spevnenej ceste z horniny tr.1-4, do 100 m3 na vzdialenosť do 3000 m</t>
  </si>
  <si>
    <t>162501105.S</t>
  </si>
  <si>
    <t>Vodorovné premiestnenie výkopku po spevnenej ceste z horniny tr.1-4, do 100 m3, príplatok k cene za každých ďalšich a začatých 1000 m</t>
  </si>
  <si>
    <t>171201201.S</t>
  </si>
  <si>
    <t>Uloženie sypaniny na skládky do 100 m3</t>
  </si>
  <si>
    <t>171209002.S</t>
  </si>
  <si>
    <t>Poplatok za skládku - zemina a kamenivo (17 05) ostatné</t>
  </si>
  <si>
    <t>175101101.S</t>
  </si>
  <si>
    <t>Obsyp potrubia sypaninou z vhodných hornín 1 až 4 bez prehodenia sypaniny</t>
  </si>
  <si>
    <t>583310000600.S</t>
  </si>
  <si>
    <t>Kamenivo ťažené drobné frakcia 0-4 mm</t>
  </si>
  <si>
    <t>899401111.S</t>
  </si>
  <si>
    <t>Osadenie poklopu liatinového ventilového</t>
  </si>
  <si>
    <t>552410000300.S</t>
  </si>
  <si>
    <t>Poklop ventilový pre vodu, plyn</t>
  </si>
  <si>
    <t>592460014500.S</t>
  </si>
  <si>
    <t>Platňa betónová, rozmer 500x500x50 mm</t>
  </si>
  <si>
    <t>899721121.S</t>
  </si>
  <si>
    <t>Signalizačný vodič na potrubí PVC DN do 150</t>
  </si>
  <si>
    <t>899721133.S</t>
  </si>
  <si>
    <t>Označenie plynovodného potrubia žltou výstražnou fóliou</t>
  </si>
  <si>
    <t>723150369.S</t>
  </si>
  <si>
    <t>Potrubie z oceľových rúrok hladkých čiernych, chránička Dxt 89x3,6 mm</t>
  </si>
  <si>
    <t>723151356</t>
  </si>
  <si>
    <t>Potrubie z oceľových rúrok hladkých čiernych, redukcia zhotovaná kovaním nad 2 DN DN 80/65</t>
  </si>
  <si>
    <t>723231012.S</t>
  </si>
  <si>
    <t>Montáž guľového uzáveru plynu priameho G 1</t>
  </si>
  <si>
    <t>551340006100.S</t>
  </si>
  <si>
    <t>Guľový uzáver na plyn 1", FF, páčka, plnoprietokový, niklovaná mosadz</t>
  </si>
  <si>
    <t>723232124.S</t>
  </si>
  <si>
    <t>Montáž podružného plynomeru</t>
  </si>
  <si>
    <t>55134001060PC</t>
  </si>
  <si>
    <t>Podružný plynomer BK 4T - G4</t>
  </si>
  <si>
    <t>723234101R1</t>
  </si>
  <si>
    <t>Montáž strednotlakového regulátora tlaku plynu so skrinkou</t>
  </si>
  <si>
    <t>405610001200</t>
  </si>
  <si>
    <t>Skrinka typová plastová Wizard Regular W1200 PlusMax šxvšhl 1228*1400*490 mm s prísl. (dodávka Fy AJ GAZ s.r.o.)</t>
  </si>
  <si>
    <t>723234101R2</t>
  </si>
  <si>
    <t>Montáž skrinky plastovej</t>
  </si>
  <si>
    <t>4056100011PC</t>
  </si>
  <si>
    <t>Skrinka typová plastová do steny (prázdna) šxvxhl 600*550*250 mm</t>
  </si>
  <si>
    <t xml:space="preserve">Práce a dodávky M   </t>
  </si>
  <si>
    <t xml:space="preserve">Elektromontáže   </t>
  </si>
  <si>
    <t>210010002.R</t>
  </si>
  <si>
    <t>Územnenie skrinky RTP</t>
  </si>
  <si>
    <t>sub</t>
  </si>
  <si>
    <t xml:space="preserve">Montáže potrubia   </t>
  </si>
  <si>
    <t>230120095.S</t>
  </si>
  <si>
    <t>Montáž  vývodu signalizačného vodiča</t>
  </si>
  <si>
    <t>345510001800.S</t>
  </si>
  <si>
    <t>Autozásuvka, 7 pólová, 12 V, DIN/ISO 1724, nárazuvzdorný plast</t>
  </si>
  <si>
    <t>230200181.S1</t>
  </si>
  <si>
    <t>Montáž ochrannej rúry D 63</t>
  </si>
  <si>
    <t>286130014700.S</t>
  </si>
  <si>
    <t>Rúra jednovrstvová na plyn SDR11, 63x5,8 mm x 100 m, materiál: PE 100 RC</t>
  </si>
  <si>
    <t>230200182.S1</t>
  </si>
  <si>
    <t>Montáž ochrannej rúry D 110</t>
  </si>
  <si>
    <t>286130015200.S</t>
  </si>
  <si>
    <t>Rúra jednovrstvová na plyn SDR11, 110x10,0 mm x 100 m, materiál: PE 100 RC</t>
  </si>
  <si>
    <t>230201181.S</t>
  </si>
  <si>
    <t>Montáž plynového RC potrubia PE 100 SDR11 zváraných elektrotvarovkami D 32x3,0 mm</t>
  </si>
  <si>
    <t>286130014100.S</t>
  </si>
  <si>
    <t>Rúra jednovrstvová na plyn SDR11, 32x3,0 mm x 100 m, materiál: PE 100 RC</t>
  </si>
  <si>
    <t>230201190.S</t>
  </si>
  <si>
    <t>Montáž plynového RC potrubia PE 100 SDR11 zváraných elektrotvarovkami D 63x5,8 mm</t>
  </si>
  <si>
    <t>230201193.S</t>
  </si>
  <si>
    <t>Montáž plynového RC potrubia PE 100 SDR11 zváraných elektrotvarovkami D 90x8,2 mm</t>
  </si>
  <si>
    <t>286130015000.S</t>
  </si>
  <si>
    <t>Rúra jednovrstvová na plyn SDR11, 90x8,2 mm x 100 m, materiál: PE 100 RC</t>
  </si>
  <si>
    <t>230203055</t>
  </si>
  <si>
    <t>Montáž objímky MB so zarážkou PE 100 SDR 11 D 63 mm</t>
  </si>
  <si>
    <t>286530184000</t>
  </si>
  <si>
    <t>Objímka so zarážkou, elektrotvarovka MB PE 100 SDR 11 D 63 mm, FRIALEN</t>
  </si>
  <si>
    <t>Poznámka k položke:_x000D_
Objímka so zvýšenou bezpečnosťou vybavená odkrytým vyhrievacím vinutím pre optimálny prenos tepla, s veľkou hĺbkou zásuvu, mimoriadne širokými zváracími a chladnými zónami pre optimálne vedenie trubky a odpruženie zváraných plôch bez držiakov.</t>
  </si>
  <si>
    <t>230203057</t>
  </si>
  <si>
    <t>Montáž objímky MB so zarážkou PE 100 SDR 11 D 90 mm</t>
  </si>
  <si>
    <t>286530184200</t>
  </si>
  <si>
    <t>Objímka so zarážkou, elektrotvarovka MB PE 100 SDR 11 D 90 mm, FRIALEN</t>
  </si>
  <si>
    <t>230203166</t>
  </si>
  <si>
    <t>Montáž kolena W45° elektrotvarovkového PE 100 SDR 11 D 90 mm</t>
  </si>
  <si>
    <t>286530186100</t>
  </si>
  <si>
    <t>Koleno 45° elektrotvarovkové W 45° PE 100 SDR 11 D 90 mm, FRIALEN</t>
  </si>
  <si>
    <t>230203182</t>
  </si>
  <si>
    <t>Montáž kolena W90° elektrotvarovkového PE 100 SDR 11 D 32 mm</t>
  </si>
  <si>
    <t>286530186900</t>
  </si>
  <si>
    <t>Koleno 90° elektrotvarovkové W 90° PE 100 SDR 11 D 32 mm, FRIALEN</t>
  </si>
  <si>
    <t>230203185</t>
  </si>
  <si>
    <t>Montáž kolena W90° elektrotvarovkového PE 100 SDR 11 D 63 mm</t>
  </si>
  <si>
    <t>286530187200</t>
  </si>
  <si>
    <t>Koleno 90° elektrotvarovkové W 90° PE 100 SDR 11 D 63 mm, FRIALEN</t>
  </si>
  <si>
    <t>230203187</t>
  </si>
  <si>
    <t>Montáž kolena W90° elektrotvarovkového PE 100 SDR 11 D 90 mm</t>
  </si>
  <si>
    <t>286530187400</t>
  </si>
  <si>
    <t>Koleno 90° elektrotvarovkové W 90° PE 100 SDR 11 D 90 mm, FRIALEN</t>
  </si>
  <si>
    <t>230203567</t>
  </si>
  <si>
    <t>Montáž USTR prechodka PE/oceľ PE 100 SDR11 D 90/DN80 mm</t>
  </si>
  <si>
    <t>286220031500</t>
  </si>
  <si>
    <t>Prechodka USTR PE/oceľ PE 100 SDR 11 D/DN 90/80, FRIALEN</t>
  </si>
  <si>
    <t>Poznámka k položke:_x000D_
Používa sa na spájanie oceľových častí rozvodných systémov s časťami z PE. Odkryté vyhrievacie vinutie zabezpečuje optimálny rozvod tepla v zváracej zóne. Tvarovka má zvlášť širokú zváraciu zónu a chladné zóny. Tvarovka je určená na zváranie bez použitia držiakov. Bronzová časť je zabezpečená proti otáčaniu. Patentovaná samotesniaca geometria.</t>
  </si>
  <si>
    <t>230203592</t>
  </si>
  <si>
    <t>Montáž USTN prechodka PE/oceľ s vonkajším závitom PE 100 SDR11 D 32/1"</t>
  </si>
  <si>
    <t>286220027200</t>
  </si>
  <si>
    <t>Prechodka USTN PE/oceľ s vonkajším závitom PE 100 SDR 11 D 32/1", FRIALEN</t>
  </si>
  <si>
    <t>230203595</t>
  </si>
  <si>
    <t>Montáž USTN prechodka PE/oceľ s vonkajším závitom PE 100 SDR11 D 63/2"</t>
  </si>
  <si>
    <t>286220027500</t>
  </si>
  <si>
    <t>Prechodka USTN PE/oceľ s vonkajším závitom PE 100 SDR 11 D 63/2", FRIALEN</t>
  </si>
  <si>
    <t>230203855</t>
  </si>
  <si>
    <t>Montáž BTR T-kusu redukovaného PE 100 SDR11 D 90/63 mm</t>
  </si>
  <si>
    <t>286530075600</t>
  </si>
  <si>
    <t>T-kus 90° redukovaný BTR PE 100 SDR 11 D 90/63 mm, FRIALEN</t>
  </si>
  <si>
    <t>Poznámka k položke:_x000D_
Tvarovka je určená na spájanie potrubí pomocou elektrotvaroviek alebo zváraním na tupo.</t>
  </si>
  <si>
    <t>230204010</t>
  </si>
  <si>
    <t>Montáž BR redukcie s dlhými ramenami PE 100 SDR11 D 63/32 mm</t>
  </si>
  <si>
    <t>286530094900</t>
  </si>
  <si>
    <t>Redukcia s dlhými ramenami BR PE 100 SDR 11 D 63/32 mm, FRIALEN</t>
  </si>
  <si>
    <t>Poznámka k položke:_x000D_
Tvarovka je určená na spájanie potrubí pomocou elektrotvaroviek alebo zváraním na tupo. * excentrická</t>
  </si>
  <si>
    <t>230204016</t>
  </si>
  <si>
    <t>Montáž BR redukcie s dlhými ramenami PE 100 SDR11 D 90/63 mm</t>
  </si>
  <si>
    <t>286530095500</t>
  </si>
  <si>
    <t>Redukcia s dlhými ramenami BR PE 100 SDR 11 D 90/63 mm, FRIALEN</t>
  </si>
  <si>
    <t>230230017.S</t>
  </si>
  <si>
    <t>Hlavná tlaková skúška vzduchom 0, 6 MPa DN 80</t>
  </si>
  <si>
    <t>230230076.S</t>
  </si>
  <si>
    <t>Čistenie potrubí DN 200</t>
  </si>
  <si>
    <t>230230121.S</t>
  </si>
  <si>
    <t>Príprava na tlakovú skúšku vzduchom a vodou do 0,6 MPa</t>
  </si>
  <si>
    <t>úsek</t>
  </si>
  <si>
    <t>HZS000113.S</t>
  </si>
  <si>
    <t>Stavebno montážne práce náročné ucelené - odborné, tvorivé remeselné (Tr. 3) v rozsahu viac ako 8 hodín - odpojenie a prepojenie exist. NTL  plynovodu</t>
  </si>
  <si>
    <t>HZS000114.S1</t>
  </si>
  <si>
    <t>Stavebno montážne práce najnáročnejšie na odbornosť - prehliadky pracoviska a revízie (Tr. 4) v rozsahu viac ako 8 hodín - uvedenie RZ do prevádzky</t>
  </si>
  <si>
    <t xml:space="preserve">Investičné náklady neobsiahnuté v cenách   </t>
  </si>
  <si>
    <t>000300031.S</t>
  </si>
  <si>
    <t>Geodetické práce - vykonávané po výstavbe zameranie skutočného vyhotovenia stavby</t>
  </si>
  <si>
    <t>001000031.S</t>
  </si>
  <si>
    <t>I. úradna skúška TI BB</t>
  </si>
  <si>
    <t>001000034.S</t>
  </si>
  <si>
    <t>Vypracovanie technologického postupu prepoja</t>
  </si>
  <si>
    <t>SO 02.2 - MaRZ - Uzemnenie, elektrostatické pospájanie a bleskozvod</t>
  </si>
  <si>
    <t xml:space="preserve">    46-M - Zemné práce vykonávané pri externých montážnych prácach   </t>
  </si>
  <si>
    <t xml:space="preserve">    VRN10 - Inžinierska činnosť   </t>
  </si>
  <si>
    <t>Ekvipotenciálna svorkovnica EPS</t>
  </si>
  <si>
    <t>E00005030</t>
  </si>
  <si>
    <t>Svorka ekvipotenciálna OBO 5015650 1801VDE</t>
  </si>
  <si>
    <t>210220040.S2</t>
  </si>
  <si>
    <t>Prepojovací kábel pre uzemenie kovových častí, dvere plynomeru</t>
  </si>
  <si>
    <t>PM602156</t>
  </si>
  <si>
    <t>Drôt prepojovací - CYA16 komplet vr.izolácie a očka, 80cm, pre uzemenie kovových dverí</t>
  </si>
  <si>
    <t>Svorka územňovacia ZS4</t>
  </si>
  <si>
    <t>210220094.S</t>
  </si>
  <si>
    <t>Bentonit pre zlepšenie uzemnenia</t>
  </si>
  <si>
    <t>581280000200.S</t>
  </si>
  <si>
    <t>Bentonit mletý Sabenil 450</t>
  </si>
  <si>
    <t>Náter zvodového vodiča, svoriek a spojov</t>
  </si>
  <si>
    <t>11021BI</t>
  </si>
  <si>
    <t>DenBit gumoasfaltová penetrácia Disper A 5 kg DEN BRAVEN</t>
  </si>
  <si>
    <t>354410001700.S</t>
  </si>
  <si>
    <t>Svorka FeZn k uzemňovacej tyči označenie SJ 02</t>
  </si>
  <si>
    <t>210220245.S</t>
  </si>
  <si>
    <t>Svorka FeZn pripojovacia SP</t>
  </si>
  <si>
    <t>354410004000.S</t>
  </si>
  <si>
    <t>Svorka FeZn pripájaca označenie SP 1</t>
  </si>
  <si>
    <t>210220280.S</t>
  </si>
  <si>
    <t>Uzemňovacia tyč FeZn ZT</t>
  </si>
  <si>
    <t>354410055700.S</t>
  </si>
  <si>
    <t>Tyč uzemňovacia FeZn označenie ZT 2 m</t>
  </si>
  <si>
    <t>210220307.S</t>
  </si>
  <si>
    <t>Stenová kotva Fezn k oddialenému bleskozvodu FR OB</t>
  </si>
  <si>
    <t>354410068400.S</t>
  </si>
  <si>
    <t>Kotva stenová - držiak ocelová žiarovo zinkovaná označenie FR OB</t>
  </si>
  <si>
    <t>210220309.S</t>
  </si>
  <si>
    <t>Držiak zachytavacej tyči FeZn k oddialenému bleskozvodu SJ 01m OB a SJ 02 OB</t>
  </si>
  <si>
    <t>210220325.S</t>
  </si>
  <si>
    <t>Oddelovacia tyč, sklolaminát</t>
  </si>
  <si>
    <t>EBL000000325</t>
  </si>
  <si>
    <t>Tyč izolujúca ITJc 43 16mm 0,43m FeZn</t>
  </si>
  <si>
    <t>Uzemňovacie vedenie na povrchu AlMgSi drôt zvodový O 8-10 mm</t>
  </si>
  <si>
    <t>210220831.S</t>
  </si>
  <si>
    <t>Zachytávacia tyč zliatina AlMgSi bez osadenia JP 10, JP 15, JP 20</t>
  </si>
  <si>
    <t>354410030400.S</t>
  </si>
  <si>
    <t>Tyč zachytávacia zliatina AlMgSi označenie JP 10 Al</t>
  </si>
  <si>
    <t>210800613.S</t>
  </si>
  <si>
    <t>Vodič medený uložený voľne H07V-K (CYA)  450/750 V 6</t>
  </si>
  <si>
    <t>341310009100.S</t>
  </si>
  <si>
    <t>Vodič medený flexibilný H07V-K 6 mm2</t>
  </si>
  <si>
    <t xml:space="preserve">Zemné práce vykonávané pri externých montážnych prácach   </t>
  </si>
  <si>
    <t>460200164.S</t>
  </si>
  <si>
    <t>Hĺbenie káblovej ryhy ručne 35 cm širokej a 80 cm hlbokej, v zemine triedy 4</t>
  </si>
  <si>
    <t>460560164.S</t>
  </si>
  <si>
    <t>Ručný zásyp nezap. káblovej ryhy bez zhutn. zeminy, 35 cm širokej, 80 cm hlbokej v zemine tr. 4</t>
  </si>
  <si>
    <t>950103001</t>
  </si>
  <si>
    <t>Revízia a vypracovanie správy</t>
  </si>
  <si>
    <t>VRN10</t>
  </si>
  <si>
    <t xml:space="preserve">Inžinierska činnosť   </t>
  </si>
  <si>
    <t>Osvedčenie dokumentácie</t>
  </si>
  <si>
    <t>Úradná skúška</t>
  </si>
  <si>
    <t>SO 03 - Rekonštrukcia vodovodnej prípojky a vnútroareál.rozody vody</t>
  </si>
  <si>
    <t xml:space="preserve">96-M - Geodetické a kartografické práce   </t>
  </si>
  <si>
    <t>119001411.S</t>
  </si>
  <si>
    <t>Dočasné zaistenie podzemného potrubia DN do 200</t>
  </si>
  <si>
    <t>119001422.S</t>
  </si>
  <si>
    <t>Dočasné zaistenie káblov a káblových tratí do 6 káblov</t>
  </si>
  <si>
    <t>121101111.S</t>
  </si>
  <si>
    <t>Odstránenie ornice s vodor. premiestn. na hromady, so zložením na vzdialenosť do 100 m a do 100m3</t>
  </si>
  <si>
    <t>130201001.S</t>
  </si>
  <si>
    <t>Výkop jamy a ryhy v obmedzenom priestore horn. tr.3 ručne</t>
  </si>
  <si>
    <t>131201201.S</t>
  </si>
  <si>
    <t>Výkop zapaženej jamy v hornine 3, do 100 m3</t>
  </si>
  <si>
    <t>132201201.S</t>
  </si>
  <si>
    <t>Výkop ryhy šírky 600-2000mm horn.3 do 100m3</t>
  </si>
  <si>
    <t>131201209.S</t>
  </si>
  <si>
    <t>Príplatok za lepivosť pri hĺbení zapažených jám a zárezov s urovnaním dna v hornine 3</t>
  </si>
  <si>
    <t>120001101.S</t>
  </si>
  <si>
    <t>Príplatok k cenám výkopov za sťaženie výkopu v blízkosti podzemného vedenia alebo výbušnín</t>
  </si>
  <si>
    <t>141720016.S</t>
  </si>
  <si>
    <t>Neriadené zemné pretláčanie v hornine tr. 3-4, priemer pretláčania cez 110 do 125 mm</t>
  </si>
  <si>
    <t>151101101.S</t>
  </si>
  <si>
    <t>Paženie a rozopretie stien rýh pre podzemné vedenie, príložné do 2 m</t>
  </si>
  <si>
    <t>151101111.S</t>
  </si>
  <si>
    <t>Odstránenie paženia rýh pre podzemné vedenie, príložné hĺbky do 2 m</t>
  </si>
  <si>
    <t>181301103.S</t>
  </si>
  <si>
    <t>Rozprestretie ornice v rovine , plocha do 500 m2, hr.do 200 mm</t>
  </si>
  <si>
    <t>180405111.S</t>
  </si>
  <si>
    <t>Založenie trávnika vo vegetačných prefabrikátoch výsevom semena v rovine alebo vo svahu do 1:5</t>
  </si>
  <si>
    <t>005720001300.S</t>
  </si>
  <si>
    <t>Osivá tráv - trávové semeno</t>
  </si>
  <si>
    <t>451541111.S</t>
  </si>
  <si>
    <t>Lôžko pod potrubie, stoky a drobné objekty, v otvorenom výkope zo štrkodrvy 0-63 mm</t>
  </si>
  <si>
    <t>850245121.S</t>
  </si>
  <si>
    <t>Výrez alebo výsek na potrubí z rúr liatinových tlakových DN 80</t>
  </si>
  <si>
    <t>850265121.S</t>
  </si>
  <si>
    <t>Výrez alebo výsek na potrubí z rúr liatinových tlakových DN 100</t>
  </si>
  <si>
    <t>857241121.S</t>
  </si>
  <si>
    <t>Montáž liatinovej tvarovky jednoosovej na potrubí z rúr hrdlových s integrovaným tesnením do DN 80</t>
  </si>
  <si>
    <t>040008009016</t>
  </si>
  <si>
    <t>Príruba špeciálna S2000 DN 80/90, PN 16, s istením proti posunu pre PE a PVC potrubia, z liatiny, na vodu, Hawle</t>
  </si>
  <si>
    <t>630004004016</t>
  </si>
  <si>
    <t>Tvarovka liatinová ISO spojka, D 40-40, PN 16 s epoxidovou ochrannou vrstvou, na vodu, Hawle</t>
  </si>
  <si>
    <t>630006306316</t>
  </si>
  <si>
    <t>Tvarovka liatinová ISO spojka, D 63-63, PN 16 s epoxidovou ochrannou vrstvou, na vodu, Hawle</t>
  </si>
  <si>
    <t>854509000016</t>
  </si>
  <si>
    <t>Tvarovka liatinová koleno 45°, S2000, DN 90, PN 16 pre potrubie z PE a PVC s istením proti posunu, s epoxid. úpravou, na vodu, Hawle</t>
  </si>
  <si>
    <t>855708000016</t>
  </si>
  <si>
    <t>Tvarovka liatinová koleno 11°, S2000, DN 90, PN 16 pre potrubie z PE a PVC s istením proti posunu, s epoxid. úpravou, na vodu, Hawle</t>
  </si>
  <si>
    <t>857242121.S</t>
  </si>
  <si>
    <t>Montáž liatinovej tvarovky jednoosovej na potrubí z rúr prírubových do DN 80</t>
  </si>
  <si>
    <t>8000.3</t>
  </si>
  <si>
    <t>Príruba slepá liatinová, DN 80 s epoxidovou ochrannou vrstvou, na vodu, Hawle</t>
  </si>
  <si>
    <t>339008000016.1</t>
  </si>
  <si>
    <t>Tesnenie ploché z elastoméru s oceľovou vložkou DN 80, PN 16, na vodu, Hawle</t>
  </si>
  <si>
    <t>339010000016.1</t>
  </si>
  <si>
    <t>Tesnenie ploché z elastoméru s oceľovou vložkou DN 100, PN 16, na vodu,Hawle</t>
  </si>
  <si>
    <t>273110004400</t>
  </si>
  <si>
    <t>Tesnenie ploché, DN 50, PN 16, na vodu, elastomér s oceľovou vložkou, Hawle</t>
  </si>
  <si>
    <t>Poznámka k položke:_x000D_
Tvarovo stála oceľová vložka, preto jednoduchá montáž z NBR, schválené pre pitnú vodu.</t>
  </si>
  <si>
    <t>722110924.S-R</t>
  </si>
  <si>
    <t>Oprava vodovodného potrubia prepojenie doterajšieho potrubia do DN 80</t>
  </si>
  <si>
    <t>850008080016</t>
  </si>
  <si>
    <t>Tvarovka prírubová TP liatinová FF kus, DN 80/800, PN 16 s epoxidovou ochrannou vrstvou, na vodu, Hawle</t>
  </si>
  <si>
    <t>552520043600</t>
  </si>
  <si>
    <t>Tvarovka prírubová TP liatinová FF kus, DN 50/150, PN 16 s epoxidovou ochrannou vrstvou, na vodu, HAWLE</t>
  </si>
  <si>
    <t>Poznámka k položke:_x000D_
Cenu je potrebné preveriť u výrobcu.</t>
  </si>
  <si>
    <t>552520043700</t>
  </si>
  <si>
    <t>Tvarovka prírubová TP liatinová FF kus, DN 50/200, PN 16 s epoxidovou ochrannou vrstvou, na vodu, HAWLE</t>
  </si>
  <si>
    <t>552520052300</t>
  </si>
  <si>
    <t>Prechod prírubový liatinový FFR, DN 80/50, PN 16 s epoxidovou ochrannou vrstvou, na vodu, HAWLE</t>
  </si>
  <si>
    <t>5013464</t>
  </si>
  <si>
    <t>XR-priruba typ A 8/4, 0801 DN 80/50 8/4</t>
  </si>
  <si>
    <t>850008060016</t>
  </si>
  <si>
    <t>Tvarovka prírubová TP liatinová FF kus, DN 80/600, PN 16 s epoxidovou ochrannou vrstvou, na vodu, Hawle</t>
  </si>
  <si>
    <t>850008030016</t>
  </si>
  <si>
    <t>Tvarovka prírubová TP liatinová FF kus, DN 80/300, PN 16 s epoxidovou ochrannou vrstvou, na vodu, Hawle</t>
  </si>
  <si>
    <t>853008000010</t>
  </si>
  <si>
    <t>Tvarovka liatinová Q-kus oblúk 90°, DN 80, PN 16 s epoxidovou ochrannou vrstvou, na vodu, Hawle</t>
  </si>
  <si>
    <t>857244121.S</t>
  </si>
  <si>
    <t>Montáž liatinovej tvarovky odbočnej na potrubí z rúr prírubových DN 80</t>
  </si>
  <si>
    <t>851008008016</t>
  </si>
  <si>
    <t>Tvarovka liatinová T kus, DN 80/80, PN 16 s epoxidovou ochrannou vrstvou, na vodu, Hawle</t>
  </si>
  <si>
    <t>857261121.S</t>
  </si>
  <si>
    <t>Montáž liatinovej tvarovky jednoosovej na potrubí z rúr hrdlových s integrovaným tesnením DN 100</t>
  </si>
  <si>
    <t>0400</t>
  </si>
  <si>
    <t>Príruba špeciálna S2000 DN 100/110, PN 16, s istením proti posunu pre PE a PVC potrubia, z liatiny, na vodu, Hawle</t>
  </si>
  <si>
    <t>857264121.S</t>
  </si>
  <si>
    <t>Montážl iatinovej tvarovky odbočnej na potrubí z rúr prírubových DN 100</t>
  </si>
  <si>
    <t>851010008016</t>
  </si>
  <si>
    <t>Tvarovka liatinová T kus, DN 100/80, PN 16 s epoxidovou ochrannou vrstvou, na vodu, Hawle</t>
  </si>
  <si>
    <t>871181458</t>
  </si>
  <si>
    <t>Potrubie dodávka a montáž vodovodné Wavin z PE 100 SDR17/PN10 D 40x2,4 mm</t>
  </si>
  <si>
    <t>871221462</t>
  </si>
  <si>
    <t>Potrubie dodávka a montáž vodovodné Wavin z PE 100 SDR17/PN10 D 63x3,8 mm</t>
  </si>
  <si>
    <t>871251466</t>
  </si>
  <si>
    <t>Potrubie dodávka a montáž vodovodné Wavin z PE 100 SDR17/PN10 D 90x5,4 mm</t>
  </si>
  <si>
    <t>871271468</t>
  </si>
  <si>
    <t>Potrubie dodávka a montáž chráničky Wavin z PE 100 SDR17/PN10 D 110x6,6 mm</t>
  </si>
  <si>
    <t>900611</t>
  </si>
  <si>
    <t>Tesniaca manžeta "C" rozmer 63x110mm, MIVA</t>
  </si>
  <si>
    <t>Poznámka k položke:_x000D_
dodávateľ: MIVA</t>
  </si>
  <si>
    <t>900203</t>
  </si>
  <si>
    <t>Kĺzne objímky MF MIKRO výška segmentu 16,5mm šírka 54mm vonkajší priemer rúry od-do 25 - 70mm, MIVA</t>
  </si>
  <si>
    <t>879172199.S</t>
  </si>
  <si>
    <t>Príplatok k cene za montáž vodovodných prípojok DN od 32 do 80</t>
  </si>
  <si>
    <t>891211111.S-R</t>
  </si>
  <si>
    <t>Montáž vodovodného posúvača s osadením zemnej súpravy (bez poklopov) do DN 50</t>
  </si>
  <si>
    <t>2810.3</t>
  </si>
  <si>
    <t>Posúvač DN 5/4"-40 domovej prípojky ZAK, voda Hawle</t>
  </si>
  <si>
    <t>2810.2</t>
  </si>
  <si>
    <t>Posúvač DN 2" domovej prípojky ZAK, voda Hawle</t>
  </si>
  <si>
    <t>9101150</t>
  </si>
  <si>
    <t>Zemná súprava DN 3/4"-2", L=1,50 m pre armatúry domovej prípojky, Hawle</t>
  </si>
  <si>
    <t>891241111.S</t>
  </si>
  <si>
    <t>Montáž vodovodného posúvača s osadením zemnej súpravy (bez poklopov) DN 80</t>
  </si>
  <si>
    <t>422210005500-R</t>
  </si>
  <si>
    <t>Posúvač s prírubami, typ E2, z liatiny DN 80, PN16 na vodu, HAWLE</t>
  </si>
  <si>
    <t>Poznámka k položke:_x000D_
Mäkotesniaci klinový posúvač s hladkým a voľným prietokovým kanálom</t>
  </si>
  <si>
    <t>9500E180</t>
  </si>
  <si>
    <t>Zemná súprava teleskopická RD=1.30-1.80 m DN 80, voda a kanál</t>
  </si>
  <si>
    <t>Poznámka k položke:_x000D_
Cena na vyžiadanie.</t>
  </si>
  <si>
    <t>78634149.S</t>
  </si>
  <si>
    <t>Montáž ventilu redukčného prírubového DN 50</t>
  </si>
  <si>
    <t>1500.8</t>
  </si>
  <si>
    <t>Ventil regulácie tlaku DN 50/PN16, voda Hawle</t>
  </si>
  <si>
    <t>722211210.S</t>
  </si>
  <si>
    <t>Montáž vodovodného filtra prírubového DN 80</t>
  </si>
  <si>
    <t>9910.12</t>
  </si>
  <si>
    <t>Filter DN 80 PN16, voda Hawle</t>
  </si>
  <si>
    <t>891241221.S</t>
  </si>
  <si>
    <t>Montáž vodovodnej armatúry na potrubí, posúvač v šachte s ručným kolieskom DN 80</t>
  </si>
  <si>
    <t>422210023200.S</t>
  </si>
  <si>
    <t>Posúvač prírubový s kolieskom krátky, DN 80, dĺ. 180 mm, liatina, PN 16 Hawle</t>
  </si>
  <si>
    <t>891244121.S</t>
  </si>
  <si>
    <t>Montáž vodovodného kompenzátora upchávkového a gumového alebo montážnej vložky DN 50</t>
  </si>
  <si>
    <t>981008000016</t>
  </si>
  <si>
    <t>Montážna vložka - medzikus DN 50, PN 16 epoxidová farba, skrutky pozinkované, na vodu, Hawle</t>
  </si>
  <si>
    <t>891245321.S</t>
  </si>
  <si>
    <t>Montáž vodovodnej armatúry na potrubí, spätná klapka DN 50</t>
  </si>
  <si>
    <t>9831.5</t>
  </si>
  <si>
    <t>Klapka spätná DN 50, voda Hawle</t>
  </si>
  <si>
    <t>891249111.S</t>
  </si>
  <si>
    <t>Montáž navrtávacieho pásu s ventilom menovitého tlaku 1 MPa na potrubí z rúr liat., oceľ.,plast. DN 80</t>
  </si>
  <si>
    <t>5260.48</t>
  </si>
  <si>
    <t>Navrtávaci pás HAKU ZAK D 90-2", voda Hawle</t>
  </si>
  <si>
    <t>5260.45</t>
  </si>
  <si>
    <t>Navrtávaci pás HAKU ZAK D 90-5/4", voda Hawle</t>
  </si>
  <si>
    <t>891269111.S</t>
  </si>
  <si>
    <t>Montáž navrtávacieho pásu s ventilom menovitého tlaku 1 MPa na potr. z rúr liat., oceľ., plast., DN 100</t>
  </si>
  <si>
    <t>0751</t>
  </si>
  <si>
    <t>Strmeň opravný a spojovací dvojitý DUO K2, D 114-152/200, PN 16 z nehrdzavejúcej ocele, na vodu, Hawle</t>
  </si>
  <si>
    <t>892233111.S</t>
  </si>
  <si>
    <t>Preplach a dezinfekcia vodovodného potrubia DN od 40 do 70</t>
  </si>
  <si>
    <t>892241111.S</t>
  </si>
  <si>
    <t>Ostatné práce na rúrovom vedení, tlakové skúšky vodovodného potrubia DN do 80</t>
  </si>
  <si>
    <t>892273111.S</t>
  </si>
  <si>
    <t>Preplach a dezinfekcia vodovodného potrubia DN od 80 do 125</t>
  </si>
  <si>
    <t>892372111.S</t>
  </si>
  <si>
    <t>Zabezpečenie koncov vodovodného potrubia pri tlakových skúškach DN do 300</t>
  </si>
  <si>
    <t>893301003.S</t>
  </si>
  <si>
    <t>Osadenie vodomernej šachty železobetónovej, hmotnosti nad 6 do 9 t</t>
  </si>
  <si>
    <t>27501400A</t>
  </si>
  <si>
    <t>Armatúrna šachta 2750x1400/1800 mm so stupadlami, KLARTEC</t>
  </si>
  <si>
    <t>Poznámka k položke:_x000D_
V cene je započítaná montáž</t>
  </si>
  <si>
    <t>300300</t>
  </si>
  <si>
    <t>Vstupný komín výšky 300 mm so stupadlom, KLARTEC</t>
  </si>
  <si>
    <t>960019268</t>
  </si>
  <si>
    <t>Těsnění LINK-SEAL DN250/80</t>
  </si>
  <si>
    <t>899102111.S</t>
  </si>
  <si>
    <t>Osadenie poklopu liatinového a oceľového vrátane rámu hmotn. nad 50 do 100 kg</t>
  </si>
  <si>
    <t>8446046E</t>
  </si>
  <si>
    <t>Poklop kompozitný štvorcový, B125, 600x600mm, zámok s 2 skrutkami, výška 100mm, MIVA</t>
  </si>
  <si>
    <t>Poznámka k položke:_x000D_
dodávateľ: MIVA; podľa normy EN124</t>
  </si>
  <si>
    <t>1650</t>
  </si>
  <si>
    <t>Poklop uličný "tuhý" - ťažký pre domové prípojky, voda a kanál</t>
  </si>
  <si>
    <t>899401112.S</t>
  </si>
  <si>
    <t>Osadenie poklopu liatinového posúvačového</t>
  </si>
  <si>
    <t>1750</t>
  </si>
  <si>
    <t>Poklop uličný "tuhý" pre posúvače, voda a kanál</t>
  </si>
  <si>
    <t>3481.1</t>
  </si>
  <si>
    <t>Podkladová doska pre posúvače, voda Hawle</t>
  </si>
  <si>
    <t>899623141.S</t>
  </si>
  <si>
    <t>Obetónovanie potrubia alebo muriva stôk betónom prostým tr. C 12/15 v otvorenom výkope (podperný bod vodom.zostavy 4x, betón drobné objekty)</t>
  </si>
  <si>
    <t>899721131.S</t>
  </si>
  <si>
    <t>Označenie vodovodného potrubia bielou výstražnou fóliou</t>
  </si>
  <si>
    <t>961043111.S</t>
  </si>
  <si>
    <t>Búranie základov alebo vybúranie otvorov plochy nad 4 m2 z betónu prostého alebo preloženého kameňom,  -2,20000t</t>
  </si>
  <si>
    <t>962042321.S</t>
  </si>
  <si>
    <t>Búranie muriva alebo vybúranie otvorov plochy nad 4 m2 z betónu prostého nadzákladného,  -2,20000t</t>
  </si>
  <si>
    <t>722130803.S-R</t>
  </si>
  <si>
    <t>Demontáž potrubia vodovodu vrátane armatúr do DN 50,  -0,00670t</t>
  </si>
  <si>
    <t>722262152.S-R</t>
  </si>
  <si>
    <t>Montáž vodomeru pre vodu do 30°C prírubového skrutkového</t>
  </si>
  <si>
    <t>KM518.1234</t>
  </si>
  <si>
    <t>Sensus fakturačný vodomer DN50 MeiStream Plus dĺžka 270mm pitná voda (vodárne)</t>
  </si>
  <si>
    <t>KM518.1235</t>
  </si>
  <si>
    <t>Sensus fakturačný vodomer DN50 MeiStream Plus dĺžka 270mm požiarna voda (vodárne)</t>
  </si>
  <si>
    <t>Poznámka k položke:_x000D_
MULTICAL 603, ultrazvukový měřič tepla/chladu v rozsahu qp 0,6 – 1000 m3/h</t>
  </si>
  <si>
    <t>96-M</t>
  </si>
  <si>
    <t xml:space="preserve">Geodetické a kartografické práce   </t>
  </si>
  <si>
    <t>960101002.S</t>
  </si>
  <si>
    <t>Vytýčenie priestorovej polohy objektu alebo stavby - stavebné objekty líniové – cestné, železničné, vodné toky, inžinierske siete</t>
  </si>
  <si>
    <t>bod</t>
  </si>
  <si>
    <t>000300011.S</t>
  </si>
  <si>
    <t>Geodetické práce - vykonávané pred výstavbou vytýčenie hraníc pozemkov</t>
  </si>
  <si>
    <t>000300013.S</t>
  </si>
  <si>
    <t>Geodetické práce - vykonávané pred výstavbou určenie priebehu nadzemného alebo podzemného existujúceho aj plánovaného vedenia</t>
  </si>
  <si>
    <t>000600021.S</t>
  </si>
  <si>
    <t>Zariadenie staveniska - prevádzkové oplotenie staveniska</t>
  </si>
  <si>
    <t>SO 04 - Kanalizácia splašková, tuková a lapač tuku, tlak.kanalizačná prípojka</t>
  </si>
  <si>
    <t xml:space="preserve">    2 - Zakladanie   </t>
  </si>
  <si>
    <t xml:space="preserve">    3 - Zvislé a kompletné konštrukcie   </t>
  </si>
  <si>
    <t>119001801.S</t>
  </si>
  <si>
    <t>Ochranné zábradlie okolo výkopu, drevené výšky 1,10 m dvojtyčové</t>
  </si>
  <si>
    <t>115101201.S</t>
  </si>
  <si>
    <t>Čerpanie vody na dopravnú výšku do 10 m s priemerným prítokom litrov za minútu nad 100 do 500 l</t>
  </si>
  <si>
    <t>151101102.S</t>
  </si>
  <si>
    <t>Paženie a rozopretie stien rýh pre podzemné vedenie, príložné do 4 m</t>
  </si>
  <si>
    <t>151101112.S</t>
  </si>
  <si>
    <t>Odstránenie paženia rýh pre podzemné vedenie, príložné hĺbky do 4 m</t>
  </si>
  <si>
    <t>162201152.S</t>
  </si>
  <si>
    <t>Vodorovné premiestnenie výkopku z horniny 5-7 nad 20-50m</t>
  </si>
  <si>
    <t>171101101.S</t>
  </si>
  <si>
    <t>Uloženie sypaniny do násypu súdržnej horniny s mierou zhutnenia podľa Proctor-Standard na 95 %</t>
  </si>
  <si>
    <t>175101201.S</t>
  </si>
  <si>
    <t>Obsyp objektov sypaninou z vhodných hornín 1 až 4 bez prehodenia sypaniny</t>
  </si>
  <si>
    <t xml:space="preserve">Zakladanie   </t>
  </si>
  <si>
    <t>273313521.S</t>
  </si>
  <si>
    <t>Betón základových dosiek, prostý tr. C 12/15</t>
  </si>
  <si>
    <t>273352111.S</t>
  </si>
  <si>
    <t>Debnenie stien základových dosiek, zabudované</t>
  </si>
  <si>
    <t xml:space="preserve">Zvislé a kompletné konštrukcie   </t>
  </si>
  <si>
    <t>386921012.S</t>
  </si>
  <si>
    <t>Montáž odlučovača ropných látok alebo lapača tukov železobetónového jednonádržového, hmotnosti jednotlivo nad 3 do 5 t</t>
  </si>
  <si>
    <t>594330001900</t>
  </si>
  <si>
    <t>Odlučovač tukov C-2 v železobetónovej nádrži, 2 l/s, PURECO PARCO</t>
  </si>
  <si>
    <t>894422101.S</t>
  </si>
  <si>
    <t>Osadenie betónových prefabrikovaných dielcov prechodových skruží-kónusov pre šachty DN 800</t>
  </si>
  <si>
    <t>592240000400.S-R</t>
  </si>
  <si>
    <t>Kónus betónový ASZ 80/60/30L DN 800, rozmer 800x600x300 mm</t>
  </si>
  <si>
    <t>894102112.S</t>
  </si>
  <si>
    <t>Osadenie železobetónovej nádrže prečerpávacej stanice, hmotnosti nad 4 do 10 t</t>
  </si>
  <si>
    <t>16301500CS</t>
  </si>
  <si>
    <t>Čerpacia stanica vonkajší priemer 1630 mm, výška 3500 mm, KLARTEC</t>
  </si>
  <si>
    <t>1630150CS</t>
  </si>
  <si>
    <t>Stropná doska vonkajší priemer 1630 mm výška 150 mm, KLARTEC</t>
  </si>
  <si>
    <t>Lôžko pod drobné objekty, v otvorenom výkope zo štrkodrvy 0-63 mm</t>
  </si>
  <si>
    <t>871211460-R</t>
  </si>
  <si>
    <t>Potrubie dodávka a montáž tlakové kanalizačné Wavin z PE 100 SDR17/PN10  D 50x3,0 mm</t>
  </si>
  <si>
    <t>871355545</t>
  </si>
  <si>
    <t>Potrubie dodávka a montáž kanalizačné PVC-U gravitačné hladké Wavin KG plnostenné SN 8 DN 200</t>
  </si>
  <si>
    <t>721170965.S-R</t>
  </si>
  <si>
    <t>Oprava odpadového potrubia plastového prepojenie doterajšieho potrubia D 110 mm</t>
  </si>
  <si>
    <t>721170968.S-R</t>
  </si>
  <si>
    <t>Oprava odpadového potrubia plastového prepojenie doterajšieho potrubia D 200 mm</t>
  </si>
  <si>
    <t>877326050.S</t>
  </si>
  <si>
    <t>Montáž kanalizačnej PVC-U redukcie DN 150/100</t>
  </si>
  <si>
    <t>286510008000</t>
  </si>
  <si>
    <t>Redukcia PVC-U, DN 160/110 hladká pre gravitačnú kanalizáciu KG potrubia, WAVIN</t>
  </si>
  <si>
    <t>877356054.S</t>
  </si>
  <si>
    <t>Montáž kanalizačnej PVC-U redukcie DN 200/150</t>
  </si>
  <si>
    <t>286510008200</t>
  </si>
  <si>
    <t>Redukcia PVC-U, DN 200/160 hladká pre gravitačnú kanalizáciu KG potrubia, WAVIN</t>
  </si>
  <si>
    <t>894810009</t>
  </si>
  <si>
    <t>Montáž PP revíznej kanalizačnej šachty TEGRA, priemeru 600 mm do výšky šachty 2 m s roznášacím prstencom a poklopom</t>
  </si>
  <si>
    <t>286610037700</t>
  </si>
  <si>
    <t>Šachtové dno DN 200-K, ku kanalizačnej revíznej šachte TEGRA 600, PP, WAVIN</t>
  </si>
  <si>
    <t>286610045400.S</t>
  </si>
  <si>
    <t>Vlnovcová šachtová rúra kanalizačná 1000 mm, dĺžka 3,6 m, PP</t>
  </si>
  <si>
    <t>286710035900</t>
  </si>
  <si>
    <t>Gumové tesnenie šachtovej rúry 600 ku kanalizačnej revíznej šachte TEGRA 600, WAVIN</t>
  </si>
  <si>
    <t>592240009400</t>
  </si>
  <si>
    <t>Betónový roznášací prstenec 1100/680/150 ku kanalizačnej šachte TEGRA 600/1000 NG, WAVIN</t>
  </si>
  <si>
    <t>LG200</t>
  </si>
  <si>
    <t>IN SITU manžeta 200</t>
  </si>
  <si>
    <t>6001200</t>
  </si>
  <si>
    <t>Poklop oceľový 600x1200mm, A15 kN, KLARTEC</t>
  </si>
  <si>
    <t>8446042E</t>
  </si>
  <si>
    <t>Poklop kompozitný kruhový, B125, vnút.O 600mm, zámok s 2 skrutkami, výška 80mm, MIVA</t>
  </si>
  <si>
    <t>899721132.S</t>
  </si>
  <si>
    <t>Označenie kanalizačného potrubia hnedou výstražnou fóliou</t>
  </si>
  <si>
    <t>721170906.S-R</t>
  </si>
  <si>
    <t>Oprava odpadového potrubia plastového vsadenie odbočky do potrubia PE D 63 mm (pod dohľadom prevádzkovateľa verejn.kanalizácie) navarovacia odbočka D63/50 360 otočná +GF+ a prepojenie na kanal.prípojku PE D50 mm</t>
  </si>
  <si>
    <t>2224400103.S-R</t>
  </si>
  <si>
    <t>Dodávka, montáž a zapojenie malej čerpacej stanice pre 2 čerpacie zariadenia DAB GRINDER FX 15.07 T-NA 400V + EBOX PLUS s príslušenstvom, 2x gul.uzáver a spätná klapka, nerez. potrubie a armatúry</t>
  </si>
  <si>
    <t>998724101.S</t>
  </si>
  <si>
    <t>Presun hmôt pre strojné vybavenie v objektoch výšky do 6 m</t>
  </si>
  <si>
    <t>000300016.S</t>
  </si>
  <si>
    <t>Geodetické práce - vykonávané pred výstavbou určenie vytyčovacej siete, vytýčenie staveniska, staveb. objektu</t>
  </si>
  <si>
    <t>SO 05 - Vnútroareálová kanalizácia dažďová s akumuláciou</t>
  </si>
  <si>
    <t>131201102.S</t>
  </si>
  <si>
    <t>Výkop nezapaženej jamy v hornine 3, nad 100 do 1000 m3</t>
  </si>
  <si>
    <t>131201109.S</t>
  </si>
  <si>
    <t>Hĺbenie nezapažených jám a zárezov. Príplatok za lepivosť horniny 3</t>
  </si>
  <si>
    <t>141721118.S</t>
  </si>
  <si>
    <t>Riadené horizont. vŕtanie v hornine tr.1-4 pre pretláč. rúr, hĺbky do 6m, vonk. priem.cez 315 do 350mm</t>
  </si>
  <si>
    <t>167101102.S</t>
  </si>
  <si>
    <t>Nakladanie neuľahnutého výkopku z hornín tr.1-4 nad 100 do 1000 m3</t>
  </si>
  <si>
    <t>871315542</t>
  </si>
  <si>
    <t>Potrubie kanalizačné dodávka a montáž PVC-U gravitačné hladké Wavin KG plnostenné SN 8 DN 150</t>
  </si>
  <si>
    <t>Potrubie kanalizačné dodávka a montáž PVC-U gravitačné hladké Wavin KG plnostenné SN 8 DN 200</t>
  </si>
  <si>
    <t>871375551</t>
  </si>
  <si>
    <t>Potrubie kanalizačné PVC-U gravitačné hladké Wavin KG plnostenné SN 8 DN 300 (chránička)</t>
  </si>
  <si>
    <t>902030</t>
  </si>
  <si>
    <t>Tesniaca manžeta "C" rozmer 200-225x300mm, MIVA</t>
  </si>
  <si>
    <t>877266000.S</t>
  </si>
  <si>
    <t>Montáž kanalizačného PVC-U kolena DN 100</t>
  </si>
  <si>
    <t>286510003400</t>
  </si>
  <si>
    <t>Koleno PVC-U, DN 110x45° hladká pre gravitačnú kanalizáciu KG potrubia, WAVIN</t>
  </si>
  <si>
    <t>877266072.S</t>
  </si>
  <si>
    <t>Montáž kanalizačnej PVC-U zátky DN 100</t>
  </si>
  <si>
    <t>286510010900</t>
  </si>
  <si>
    <t>Zátka vnútorná PVC-U, DN 110 hladká pre gravitačnú kanalizáciu KG potrubia, WAVIN</t>
  </si>
  <si>
    <t>877326004.S</t>
  </si>
  <si>
    <t>Montáž kanalizačného PVC-U kolena DN 150</t>
  </si>
  <si>
    <t>286510004400</t>
  </si>
  <si>
    <t>Koleno PVC-U, DN 160x45° hladká pre gravitačnú kanalizáciu KG potrubia, WAVIN</t>
  </si>
  <si>
    <t>877326028.S</t>
  </si>
  <si>
    <t>Montáž kanalizačnej PVC-U odbočky DN 150</t>
  </si>
  <si>
    <t>286510013400</t>
  </si>
  <si>
    <t>Odbočka 45° PVC-U, DN 160/110 hladká pre gravitačnú kanalizáciu KG potrubia, WAVIN</t>
  </si>
  <si>
    <t>877326076.S</t>
  </si>
  <si>
    <t>Montáž kanalizačnej PVC-U zátky DN 150</t>
  </si>
  <si>
    <t>286510011100</t>
  </si>
  <si>
    <t>Zátka vnútorná PVC-U, DN 160 hladká pre gravitačnú kanalizáciu KG potrubia, WAVIN</t>
  </si>
  <si>
    <t>877326100.S</t>
  </si>
  <si>
    <t>Montáž kanalizačnej PVC-U presuvky DN 150</t>
  </si>
  <si>
    <t>286510009800</t>
  </si>
  <si>
    <t>Presuvka PVC-U, DN 160 hladká pre gravitačnú kanalizáciu KG potrubia, WAVIN</t>
  </si>
  <si>
    <t>877356006.S</t>
  </si>
  <si>
    <t>Montáž kanalizačného PVC-U kolena DN 200</t>
  </si>
  <si>
    <t>286510004900</t>
  </si>
  <si>
    <t>Koleno PVC-U, DN 200x45° hladká pre gravitačnú kanalizáciu KG potrubia, WAVIN</t>
  </si>
  <si>
    <t>877356030.S</t>
  </si>
  <si>
    <t>Montáž kanalizačnej PVC-U odbočky DN 200</t>
  </si>
  <si>
    <t>286510013700</t>
  </si>
  <si>
    <t>Odbočka 45° PVC-U, DN 200/110 hladká pre gravitačnú kanalizáciu KG potrubia, WAVIN</t>
  </si>
  <si>
    <t>286510013900</t>
  </si>
  <si>
    <t>Odbočka 45° PVC-U, DN 200/160 hladká pre gravitačnú kanalizáciu KG potrubia, WAVIN</t>
  </si>
  <si>
    <t>877356078.S</t>
  </si>
  <si>
    <t>Montáž kanalizačnej PVC-U zátky DN 200</t>
  </si>
  <si>
    <t>286510011200</t>
  </si>
  <si>
    <t>Zátka vnútorná PVC-U, DN 200 hladká pre gravitačnú kanalizáciu KG potrubia, WAVIN</t>
  </si>
  <si>
    <t>877356102.S</t>
  </si>
  <si>
    <t>Montáž kanalizačnej PVC-U presuvky DN 200</t>
  </si>
  <si>
    <t>286510010300</t>
  </si>
  <si>
    <t>Presuvka PVC-U, DN 200 hladká pre gravitačnú kanalizáciu KG potrubia, WAVIN</t>
  </si>
  <si>
    <t>892311000.S</t>
  </si>
  <si>
    <t>Skúška tesnosti kanalizácie D 150 mm</t>
  </si>
  <si>
    <t>892351000.S</t>
  </si>
  <si>
    <t>Skúška tesnosti kanalizácie D 200 mm</t>
  </si>
  <si>
    <t>894101113.S</t>
  </si>
  <si>
    <t>Osadenie akumulačnej nádrže železobetónovej, hmotnosti nad 10 t</t>
  </si>
  <si>
    <t>KLRN20</t>
  </si>
  <si>
    <t>Retenčná nádrž KL AN 20, KLARTEC</t>
  </si>
  <si>
    <t>894170034.S-R</t>
  </si>
  <si>
    <t>Montáž filtračno-usadzovacej šachty DN1000, výška 2000 mm</t>
  </si>
  <si>
    <t>LF100500</t>
  </si>
  <si>
    <t>Azura Filter 200 pre šachtu</t>
  </si>
  <si>
    <t>894422053.S</t>
  </si>
  <si>
    <t>Osadenie betónových prefabrikovaných dielcov rovných skruží pre šachty DN 1000</t>
  </si>
  <si>
    <t>100025090</t>
  </si>
  <si>
    <t>Skruž 1000/250/90 stúpadlo, KLARTEC</t>
  </si>
  <si>
    <t>894422103.S</t>
  </si>
  <si>
    <t>Osadenie betónových prefabrikovaných dielcov prechodových skruží-kónusov pre šachty DN 1000</t>
  </si>
  <si>
    <t>100062560090</t>
  </si>
  <si>
    <t>Kónus 1000-625/600/90 stúpadlo, KLARTEC</t>
  </si>
  <si>
    <t>286610035300</t>
  </si>
  <si>
    <t>Šachtové dno prietočné DN 200x0°, ku kanalizačnej revíznej šachte TEGRA 600, PP, WAVIN</t>
  </si>
  <si>
    <t>286610036600</t>
  </si>
  <si>
    <t>Šachtové dno prietočné DN 200x90°, ku kanalizačnej revíznej šachte TEGRA 600, PP, WAVIN</t>
  </si>
  <si>
    <t>286610036900</t>
  </si>
  <si>
    <t>Šachtové dno s prítokom DN 160-T, ku kanalizačnej revíznej šachte TEGRA 600, PP, WAVIN</t>
  </si>
  <si>
    <t>286610045100</t>
  </si>
  <si>
    <t>Vlnovcová šachtová rúra s hrdlom kanalizačná TEGRA 600, dĺžka 3,65 m, PP, WAVIN</t>
  </si>
  <si>
    <t>286610045900</t>
  </si>
  <si>
    <t>Teleskopický adaptér D 400 kN ku kanalizačnej revíznej šachte TEGRA 600, PVC-U, WAVIN</t>
  </si>
  <si>
    <t>894810012</t>
  </si>
  <si>
    <t>Montáž PP revíznej kanalizačnej šachty TEGRA, priemeru 1000 mm, výška šachty 2 m, s roznášacím prstencom a poklopom</t>
  </si>
  <si>
    <t>286610043800</t>
  </si>
  <si>
    <t>Šachtové dno slepé ku kanalizačnej revíznej šachte TEGRA 1000 NG, PP, WAVIN</t>
  </si>
  <si>
    <t>286610045300</t>
  </si>
  <si>
    <t>Vlnovcová šachtová rúra kanalizačná TEGRA 1000, dĺžka 2,4 m, PP, WAVIN</t>
  </si>
  <si>
    <t>286610046100</t>
  </si>
  <si>
    <t>Prechodový kónus 600/1000 mm ku kanalizačnej revíznej šachte TEGRA 1000 NG, PP, WAVIN</t>
  </si>
  <si>
    <t>286610047200</t>
  </si>
  <si>
    <t>Rebrík s 6 nášľapnými stupňami, dĺžky 1,63 m, ku kanalizačnej revíznej šachte TEGRA 1000 NG, sklolaminát, WAVIN</t>
  </si>
  <si>
    <t>286610047300</t>
  </si>
  <si>
    <t>Set príslušenstva k rebríku (obruč + 2 úchyty) ku kanalizačnej revíznej šachte TEGRA 1000 NG, WAVIN</t>
  </si>
  <si>
    <t>286710036000</t>
  </si>
  <si>
    <t>Gumové tesnenie šachtovej rúry 1000 ku kanalizačnej revíznej šachte TEGRA 1000, WAVIN</t>
  </si>
  <si>
    <t>895941111.S</t>
  </si>
  <si>
    <t>Zriadenie kanalizačného vpustu uličného z betónových dielcov typ UV-50, UVB-50</t>
  </si>
  <si>
    <t>450300</t>
  </si>
  <si>
    <t>UV dno 450/300 s odkališťom, KLARTEC</t>
  </si>
  <si>
    <t>450350150</t>
  </si>
  <si>
    <t>UV stredný diel 450/350 s odtokom DN 150, KLARTEC</t>
  </si>
  <si>
    <t>450570H</t>
  </si>
  <si>
    <t>UV horný diel 450/570, KLARTEC</t>
  </si>
  <si>
    <t>62560500500</t>
  </si>
  <si>
    <t>UV vyrovnávací prstenec 625/60 pod mrežu 500x500, KLARTEC</t>
  </si>
  <si>
    <t>450295</t>
  </si>
  <si>
    <t>UV stredný diel 450/295, KLARTEC</t>
  </si>
  <si>
    <t>386941111.S</t>
  </si>
  <si>
    <t>Montáž odlučovača benzínu a olejov, veľkosť O</t>
  </si>
  <si>
    <t>286640000050</t>
  </si>
  <si>
    <t>Odlučovač ropných látok ORL – UV s filtračnou vložkou do uličnej vpuste CRC, nerezový, PURECO/EKODREN</t>
  </si>
  <si>
    <t>Poznámka k položke:_x000D_
Odlučovač ropných látok ORL-UV – filtračná vložka CRC je technicky riešený ako valcová nádoba z nehrdzavejúcej ocele, v ktorej je umiestnená filtračná vložka na zachytávanie ropných látok. Jednoduchá konštrukcia umožňuje zabudovanie odlučovača ropných látok priamo do uličnej vpuste UV.</t>
  </si>
  <si>
    <t>552410002500</t>
  </si>
  <si>
    <t>Poklop kanalizačný liatinový D 400 s odvetraním, WAVIN</t>
  </si>
  <si>
    <t>592240014370.S-R</t>
  </si>
  <si>
    <t>Poklop kanalizačný s odvetraním liatina, trieda zaťaženia B125</t>
  </si>
  <si>
    <t>899201111.S</t>
  </si>
  <si>
    <t>Osadenie liatinovej mreže vrátane rámu a koša na bahno hmotnosti jednotlivo do 50 kg</t>
  </si>
  <si>
    <t>500500D400</t>
  </si>
  <si>
    <t>Mreža liatinová 500x500 D400, KLARTEC</t>
  </si>
  <si>
    <t>971042331.S</t>
  </si>
  <si>
    <t>Vybúranie otvoru v betónových šachtách plochy do 0,09 m2, hr. do 150 mm,  -0,03000t</t>
  </si>
  <si>
    <t>721170965.S</t>
  </si>
  <si>
    <t>721170967.S</t>
  </si>
  <si>
    <t>Oprava odpadového potrubia plastového prepojenie doterajšieho potrubia D 160 mm</t>
  </si>
  <si>
    <t>721170968.S</t>
  </si>
  <si>
    <t>SO 06 - Prekládka domových prípojok tlakovej kanalizácie</t>
  </si>
  <si>
    <t xml:space="preserve">    96-M - Geodetické a kartografické práce   </t>
  </si>
  <si>
    <t>359901111.S</t>
  </si>
  <si>
    <t>Vyčistenie stôk akejkoľvek výšky</t>
  </si>
  <si>
    <t>721170962.S-R</t>
  </si>
  <si>
    <t>Oprava odpadového potrubia plastového prepojenie doterajšieho potrubia do D 63 mm</t>
  </si>
  <si>
    <t>630005005016</t>
  </si>
  <si>
    <t>Tvarovka liatinová ISO spojka, D 50-50, PN 16 s epoxidovou ochrannou vrstvou, na vodu, č.6300 č.6440 Hawle</t>
  </si>
  <si>
    <t>Potrubie montáž a dodávka kanalizačné tlakové Wavin z PE 100 SDR17/PN10  D 50x3,0 mm</t>
  </si>
  <si>
    <t>871351478-R</t>
  </si>
  <si>
    <t>Potrubie chráničky Wavin z PE 100 SDR17/PN10 D 200x11,9 mm</t>
  </si>
  <si>
    <t>901020</t>
  </si>
  <si>
    <t>Tesniaca manžeta "C" rozmer 100-110x200mm, MIVA</t>
  </si>
  <si>
    <t>900201</t>
  </si>
  <si>
    <t>Kĺzne objímky MF MIKRO výška segmentu 8mm šírka 54mm vonkajší priemer rúry od-do 25 - 70mm, MIVA</t>
  </si>
  <si>
    <t>Ostatné práce na rúrovom vedení, tlakové skúšky vodovodného/kanalizačného potrubia DN do 80</t>
  </si>
  <si>
    <t>Zabezpečenie koncov vodovodného/kanalizačného potrubia pri tlakových skúškach DN do 300</t>
  </si>
  <si>
    <t>892233111.S-R</t>
  </si>
  <si>
    <t>Preplach kanalizačného potrubia DN od 40 do 70</t>
  </si>
  <si>
    <t>899721111.S</t>
  </si>
  <si>
    <t>Vyhľadávací vodič na potrubí PVC/PE DN do 150</t>
  </si>
  <si>
    <t>Osadenie poklopu liatinového posúvačového (vyvedenie vyhl.kábla)</t>
  </si>
  <si>
    <t>552410000100.S</t>
  </si>
  <si>
    <t>Poklop posúvačový</t>
  </si>
  <si>
    <t>Obetónovanie potrubia alebo muriva stôk betónom prostým tr. C 12/15 v otvorenom výkope</t>
  </si>
  <si>
    <t>SO 07 - Elektrická prípojka a vnútroareálové rozvody NN</t>
  </si>
  <si>
    <t>210010152.S</t>
  </si>
  <si>
    <t>Rúrka ohybná elektroinštalačná z HDPE, D 75 uložená pevne</t>
  </si>
  <si>
    <t>2034952804</t>
  </si>
  <si>
    <t>345710005800.S</t>
  </si>
  <si>
    <t>Rúrka ohybná 09075 dvojplášťová korugovaná z HDPE, bezhalogénová, D 75 mm</t>
  </si>
  <si>
    <t>244568231</t>
  </si>
  <si>
    <t>210100007.S</t>
  </si>
  <si>
    <t>Ukončenie vodičov v rozvádzač. vrátane zapojenia a vodičovej koncovky do 70 mm2</t>
  </si>
  <si>
    <t>-1238115682</t>
  </si>
  <si>
    <t>345720005600.S</t>
  </si>
  <si>
    <t>Dutinka lisovacia DI 70-20 izolovaná</t>
  </si>
  <si>
    <t>1383423999</t>
  </si>
  <si>
    <t>354310013900.S</t>
  </si>
  <si>
    <t>Káblové oko hliníkové lisovacie 70 AL 617110</t>
  </si>
  <si>
    <t>300675416</t>
  </si>
  <si>
    <t>210120106.S</t>
  </si>
  <si>
    <t>Poistka nožová veľkost 000 do 160A 500 V</t>
  </si>
  <si>
    <t>1238148328</t>
  </si>
  <si>
    <t>345290005400.S</t>
  </si>
  <si>
    <t>Poistková vložka nožová PNA000 100A gG, veľkosť 000</t>
  </si>
  <si>
    <t>-802261395</t>
  </si>
  <si>
    <t>210193053.S</t>
  </si>
  <si>
    <t>Skriňa RE plastová, trojfázová, jednotarifná 1 odberateľ</t>
  </si>
  <si>
    <t>-865304121</t>
  </si>
  <si>
    <t>357120006100.S</t>
  </si>
  <si>
    <t>Skriňa elektromerová RE 1.0 pilierová š.660 mm s okienkom, 1xistič 3P-B80, 1xspínač 3/80A, , nulový mostík</t>
  </si>
  <si>
    <t>-453177170</t>
  </si>
  <si>
    <t>849065110</t>
  </si>
  <si>
    <t>201256415</t>
  </si>
  <si>
    <t>858566515</t>
  </si>
  <si>
    <t>-1189646580</t>
  </si>
  <si>
    <t>-1036974036</t>
  </si>
  <si>
    <t>648837041</t>
  </si>
  <si>
    <t>909469815</t>
  </si>
  <si>
    <t>-120960856</t>
  </si>
  <si>
    <t>210902117.S</t>
  </si>
  <si>
    <t>Kábel hliníkový silový uložený pevne 1-AYKY 0,6/1 kV 4x70</t>
  </si>
  <si>
    <t>1615506562</t>
  </si>
  <si>
    <t>341110030800.S</t>
  </si>
  <si>
    <t>Kábel hliníkový 1-AYKY 4x70 mm2</t>
  </si>
  <si>
    <t>119882494</t>
  </si>
  <si>
    <t>1031790585</t>
  </si>
  <si>
    <t>460420022.S</t>
  </si>
  <si>
    <t>Zriadenie, rekonšt. káblového lôžka z piesku bez zakrytia, v ryhe šír. do 65 cm, hrúbky vrstvy 10 cm</t>
  </si>
  <si>
    <t>-1393247836</t>
  </si>
  <si>
    <t>583110000300.S</t>
  </si>
  <si>
    <t>Drvina vápencová frakcia 0-4 mm</t>
  </si>
  <si>
    <t>-574201497</t>
  </si>
  <si>
    <t>460490012.S</t>
  </si>
  <si>
    <t>Rozvinutie a uloženie výstražnej fólie z PE do ryhy, šírka do 33 cm</t>
  </si>
  <si>
    <t>-1436390001</t>
  </si>
  <si>
    <t>283230008000.S</t>
  </si>
  <si>
    <t>Výstražná fóla PE, š. 300, farba červená</t>
  </si>
  <si>
    <t>-1946721712</t>
  </si>
  <si>
    <t>1019976835</t>
  </si>
  <si>
    <t>-1244827347</t>
  </si>
  <si>
    <t>46007.S</t>
  </si>
  <si>
    <t>Jama pre šachtu (cieľová a štatovacia jama) 120x70x70 cm v zemine triedy 4</t>
  </si>
  <si>
    <t>-953893555</t>
  </si>
  <si>
    <t>460300201.S</t>
  </si>
  <si>
    <t>Pretlačovanie otvorov strojovo do D 150 mm so zatiahnutím chráničky, bez výkopu,zásypu a bez šácht,pevné steny</t>
  </si>
  <si>
    <t>350940588</t>
  </si>
  <si>
    <t>345710006240</t>
  </si>
  <si>
    <t>Chránička ohybná dvojplášťová korugovaná UV stabilná KOPOFLEX z HDPE čierna KF 09075 UVFA, D 75 mm, KOPOS</t>
  </si>
  <si>
    <t>-1124851697</t>
  </si>
  <si>
    <t>950101001.S</t>
  </si>
  <si>
    <t>Rozvodne zariadenia kontrola stavu prípojkovej, elektromerovej skríne, prípojky NN a vypracovanie správy o OPaOS</t>
  </si>
  <si>
    <t>-1057207433</t>
  </si>
  <si>
    <t>Projektové práce - prípojky NN. náklady na dokumentáciu skutočného zhotovenia stavby</t>
  </si>
  <si>
    <t>-1491707284</t>
  </si>
  <si>
    <t>19,271</t>
  </si>
  <si>
    <t>19,245</t>
  </si>
  <si>
    <t>c1</t>
  </si>
  <si>
    <t>12,6</t>
  </si>
  <si>
    <t>d1</t>
  </si>
  <si>
    <t>mskl</t>
  </si>
  <si>
    <t>468,116</t>
  </si>
  <si>
    <t>or</t>
  </si>
  <si>
    <t>523,5</t>
  </si>
  <si>
    <t>18,374</t>
  </si>
  <si>
    <t>SO 08 - Sadové úpravy</t>
  </si>
  <si>
    <t>450</t>
  </si>
  <si>
    <t>z3</t>
  </si>
  <si>
    <t xml:space="preserve">    712 - Izolácie striech, povlakové krytiny</t>
  </si>
  <si>
    <t>111103401.S</t>
  </si>
  <si>
    <t>Odstránenie tŕstia, plazivého rastlinstva a bodľačia vyrezávaním tŕstia a palachu</t>
  </si>
  <si>
    <t>ha</t>
  </si>
  <si>
    <t>1865536693</t>
  </si>
  <si>
    <t>"zt2"  1325/10000</t>
  </si>
  <si>
    <t>112101113.S</t>
  </si>
  <si>
    <t>Vyrúbanie stromu listnatého vo svahu do 1:5 priem. kmeňa nad 300 do 400 mm</t>
  </si>
  <si>
    <t>-1540736015</t>
  </si>
  <si>
    <t>4+1+1+1</t>
  </si>
  <si>
    <t>112101115.S</t>
  </si>
  <si>
    <t>Vyrúbanie stromu listnatého vo svahu do 1:5 priem. kmeňa nad 500 do 600 mm</t>
  </si>
  <si>
    <t>1908863851</t>
  </si>
  <si>
    <t>112201113.S</t>
  </si>
  <si>
    <t>Odstránenie pňa v rovine a na svahu do 1:5, priemer nad 300 do 400 mm</t>
  </si>
  <si>
    <t>743562704</t>
  </si>
  <si>
    <t>112201115.S</t>
  </si>
  <si>
    <t>Odstránenie pňa v rovine a na svahu do 1:5, priemer nad 500 do 600 mm</t>
  </si>
  <si>
    <t>-2053926041</t>
  </si>
  <si>
    <t>113106612.S</t>
  </si>
  <si>
    <t>Rozoberanie zámkovej dlažby všetkých druhov v ploche nad 20 m2,  -0,26000t</t>
  </si>
  <si>
    <t>918484793</t>
  </si>
  <si>
    <t>226,5</t>
  </si>
  <si>
    <t>113204111.S</t>
  </si>
  <si>
    <t>Vytrhanie obrúb kamenných, s vybúraním lôžka, záhonových,  -0,04000t</t>
  </si>
  <si>
    <t>-559284535</t>
  </si>
  <si>
    <t>210,0</t>
  </si>
  <si>
    <t>113307122.S</t>
  </si>
  <si>
    <t>Odstránenie podkladu v ploche do 200 m2 z kameniva hrubého drveného, hr.100 do 200 mm,  -0,23500t</t>
  </si>
  <si>
    <t>-1088981851</t>
  </si>
  <si>
    <t>115101200.S</t>
  </si>
  <si>
    <t>Čerpanie vody na dopravnú výšku do 10 m s priemerným prítokom litrov za minútu do 100 l</t>
  </si>
  <si>
    <t>-1750178783</t>
  </si>
  <si>
    <t>75100/(60*100)</t>
  </si>
  <si>
    <t>121101112.S</t>
  </si>
  <si>
    <t>Odstránenie ornice s premiestn. na hromady, so zložením na vzdialenosť do 100 m a do 1000 m3</t>
  </si>
  <si>
    <t>-1735421186</t>
  </si>
  <si>
    <t>1745*0,3</t>
  </si>
  <si>
    <t>122101101.S</t>
  </si>
  <si>
    <t>Odkopávka a prekopávka nezapažená v horninách 1-2 do 100 m3</t>
  </si>
  <si>
    <t>-354298260</t>
  </si>
  <si>
    <t>"HTU" 490,0*0,3</t>
  </si>
  <si>
    <t>563792819</t>
  </si>
  <si>
    <t>"zv</t>
  </si>
  <si>
    <t>"pod lôžko</t>
  </si>
  <si>
    <t>64,15*0,4*0,65</t>
  </si>
  <si>
    <t>"základ pod lavičky</t>
  </si>
  <si>
    <t>0,3*0,6*0,8*2*9</t>
  </si>
  <si>
    <t>1008350090</t>
  </si>
  <si>
    <t>531665195</t>
  </si>
  <si>
    <t>"pre základový veniec  + zošírenie pre debnenie</t>
  </si>
  <si>
    <t>64,15*(0,4+0,3*2)*0,3</t>
  </si>
  <si>
    <t>1070643782</t>
  </si>
  <si>
    <t>-1053653885</t>
  </si>
  <si>
    <t>"rozšírenie pre debnenie pätiek</t>
  </si>
  <si>
    <t>(0,4+0,3*2)*(0,4+0,3*2)*0,5*30</t>
  </si>
  <si>
    <t>-0,4*0,4*0,5*30</t>
  </si>
  <si>
    <t>162201101.R</t>
  </si>
  <si>
    <t>Vodorovné premiestnenie vyrúbaných stromov na skládku, poplatok za uloženie</t>
  </si>
  <si>
    <t>-1217137500</t>
  </si>
  <si>
    <t>162301111.S</t>
  </si>
  <si>
    <t>Vodorovné premiestnenie výkopku po nespevnenej ceste z horniny tr.1-4, do 100 m3 na vzdialenosť do 100 m</t>
  </si>
  <si>
    <t>1506346005</t>
  </si>
  <si>
    <t>"medziskládka zeminy  a ornice v rámci staveniska pra spätné zásypy</t>
  </si>
  <si>
    <t>(a1+b1+c1+d1)</t>
  </si>
  <si>
    <t>"ornica</t>
  </si>
  <si>
    <t>900*0,3</t>
  </si>
  <si>
    <t>"späť na zásypy</t>
  </si>
  <si>
    <t>162401102.S</t>
  </si>
  <si>
    <t>Vodorovné premiestnenie výkopku  po spevnenej ceste z  horniny tr.1-4, do 100 m3 na vzdialenosť do 2000 m</t>
  </si>
  <si>
    <t>-1038064623</t>
  </si>
  <si>
    <t>"odvoz prebytočnej ornice</t>
  </si>
  <si>
    <t>or-900,0*0,3</t>
  </si>
  <si>
    <t>Dovoz chýbajúcej zeminy pre zásypy, násypy</t>
  </si>
  <si>
    <t>-1375977407</t>
  </si>
  <si>
    <t>z1+z2+z3</t>
  </si>
  <si>
    <t>-(a1+b1+c1+d1)</t>
  </si>
  <si>
    <t>-167183932</t>
  </si>
  <si>
    <t>"zemina,ornica pre zásyp - medziskládka</t>
  </si>
  <si>
    <t>171101111.S</t>
  </si>
  <si>
    <t>Uloženie sypaniny do násypu  nesúdržnej horníny v aktívnej zóne</t>
  </si>
  <si>
    <t>-254145370</t>
  </si>
  <si>
    <t xml:space="preserve">"VYROVNANIE VÝŠKOVÝCH ROZDIELOM MEDZI NAVRHOVANÝMI SPEVNENÝMI   PLOCHAMI A PÔVODNÝM TERÉNOM </t>
  </si>
  <si>
    <t>"ZT1" 900*(0,1+0,9)*0,5</t>
  </si>
  <si>
    <t>171201202.S</t>
  </si>
  <si>
    <t>Uloženie sypaniny na skládky nad 100 do 1000 m3</t>
  </si>
  <si>
    <t>1371669590</t>
  </si>
  <si>
    <t>"medziskládka - ornica pre stavbu</t>
  </si>
  <si>
    <t>"zt1" 900*0,3</t>
  </si>
  <si>
    <t>964415797</t>
  </si>
  <si>
    <t>"dosypanie zeminou</t>
  </si>
  <si>
    <t>"pätky</t>
  </si>
  <si>
    <t>"základový veniec z jednej strany</t>
  </si>
  <si>
    <t>64,15*0,3*0,3</t>
  </si>
  <si>
    <t>174201102.S</t>
  </si>
  <si>
    <t>Zásyp sypaninou bez zhutnenia jám, šachiet, rýh, zárezov alebo okolo objektov nad 100 do 1000 m3</t>
  </si>
  <si>
    <t>-550764606</t>
  </si>
  <si>
    <t>"zásyp jazierka zeminou</t>
  </si>
  <si>
    <t>75,0*1,0</t>
  </si>
  <si>
    <t>180401111.S</t>
  </si>
  <si>
    <t>Založenie trávnika letiskového výsevom v rovine do 1:5</t>
  </si>
  <si>
    <t>819467772</t>
  </si>
  <si>
    <t>"zt1" 900/10000</t>
  </si>
  <si>
    <t>005720001500.S</t>
  </si>
  <si>
    <t>Osivá tráv - výber trávových semien</t>
  </si>
  <si>
    <t>-883669595</t>
  </si>
  <si>
    <t>(900+1325)*0,03</t>
  </si>
  <si>
    <t>66,75*1,03 'Prepočítané koeficientom množstva</t>
  </si>
  <si>
    <t>181201101.S</t>
  </si>
  <si>
    <t>Úprava pláne v násypoch v hornine 1-4 bez zhutnenia</t>
  </si>
  <si>
    <t>1550856720</t>
  </si>
  <si>
    <t>181301115.S</t>
  </si>
  <si>
    <t>Rozprestretie ornice v rovine, plocha nad 500 m2, hr. do 300 mm</t>
  </si>
  <si>
    <t>2140863540</t>
  </si>
  <si>
    <t>"zt1" 900</t>
  </si>
  <si>
    <t>"mimo staveniska" (1745-900)</t>
  </si>
  <si>
    <t>182001111.S</t>
  </si>
  <si>
    <t>Plošná úprava terénu pri nerovnostiach terénu nad 50-100mm v rovine alebo na svahu do 1:5</t>
  </si>
  <si>
    <t>333909809</t>
  </si>
  <si>
    <t>"zt2" 1325</t>
  </si>
  <si>
    <t>182101101.S</t>
  </si>
  <si>
    <t>Svahovanie trvalých svahov v zárezoch v hornine triedy 1-4</t>
  </si>
  <si>
    <t>1090264154</t>
  </si>
  <si>
    <t>900</t>
  </si>
  <si>
    <t>183101114.S</t>
  </si>
  <si>
    <t>Hĺbenie jamky v rovine alebo na svahu do 1:5, objem nad 0,05 do 0,125 m3</t>
  </si>
  <si>
    <t>-512069731</t>
  </si>
  <si>
    <t>183101115.S</t>
  </si>
  <si>
    <t>Hĺbenie jamky v rovine alebo na svahu do 1:5, objem nad 0,125 do 0,40 m3</t>
  </si>
  <si>
    <t>816636606</t>
  </si>
  <si>
    <t>183402111.S</t>
  </si>
  <si>
    <t>Rozrušenie pôdy na hĺbku nad 50 do 15O mm v rovine alebo na svahu do 1:5</t>
  </si>
  <si>
    <t>-731653228</t>
  </si>
  <si>
    <t>"zt1, zt2</t>
  </si>
  <si>
    <t>900+1325</t>
  </si>
  <si>
    <t>183403153.S</t>
  </si>
  <si>
    <t>Obrobenie pôdy hrabaním v rovine alebo na svahu do 1:5</t>
  </si>
  <si>
    <t>1645296226</t>
  </si>
  <si>
    <t>184102114.S</t>
  </si>
  <si>
    <t>Výsadba dreviny s balom v rovine alebo na svahu do 1:5, priemer balu nad 400 do 500 mm</t>
  </si>
  <si>
    <t>1478312258</t>
  </si>
  <si>
    <t>026510003201</t>
  </si>
  <si>
    <t>Vŕba previsnutá na kmienku výšky 100cm</t>
  </si>
  <si>
    <t>1656905604</t>
  </si>
  <si>
    <t>184102211.S</t>
  </si>
  <si>
    <t>Výsadba kríku bez balu do vopred vyhĺbenej jamky v rovine alebo na svahu do 1:5 výšky do 1 m</t>
  </si>
  <si>
    <t>1172479712</t>
  </si>
  <si>
    <t>026510001001</t>
  </si>
  <si>
    <t>Krík listnatý Krušpán vždy zelenýgulička 30cm na kmienku 70cm</t>
  </si>
  <si>
    <t>-980426167</t>
  </si>
  <si>
    <t>4*1,05 'Prepočítané koeficientom množstva</t>
  </si>
  <si>
    <t>184802111.S</t>
  </si>
  <si>
    <t>Chemické odburinenie pôdy v rovine alebo na svahu do 1:5 postrekom naširoko</t>
  </si>
  <si>
    <t>2002788812</t>
  </si>
  <si>
    <t>252310000100.1</t>
  </si>
  <si>
    <t>Postrekový prípravok na ničenie burín v trávniku Roundup Biaktiv</t>
  </si>
  <si>
    <t>1741100330</t>
  </si>
  <si>
    <t>(1325/10000)*4</t>
  </si>
  <si>
    <t>0,53*1,05 'Prepočítané koeficientom množstva</t>
  </si>
  <si>
    <t>185802111.S</t>
  </si>
  <si>
    <t>Hnojenie pôdy v rovine alebo na svahu do 1:5 rašelinou</t>
  </si>
  <si>
    <t>-1044997476</t>
  </si>
  <si>
    <t>(900+1325)*5*0,0005</t>
  </si>
  <si>
    <t>103110000100.S</t>
  </si>
  <si>
    <t>Rašelina zahradná kompostová tr. 2, vlhká</t>
  </si>
  <si>
    <t>-1048419619</t>
  </si>
  <si>
    <t>5,563</t>
  </si>
  <si>
    <t>5,563*1,04 'Prepočítané koeficientom množstva</t>
  </si>
  <si>
    <t>185802113.S</t>
  </si>
  <si>
    <t>Hnojenie pôdy v rovine alebo na svahu do 1:5 umelým hnojivom naširoko</t>
  </si>
  <si>
    <t>1448083800</t>
  </si>
  <si>
    <t>"zt1,zt2</t>
  </si>
  <si>
    <t>(900+1325)*0,03*0,001</t>
  </si>
  <si>
    <t>251910000100.S</t>
  </si>
  <si>
    <t>Hnojivo záhradné Cererit bezchloridové granulované balené</t>
  </si>
  <si>
    <t>316386006</t>
  </si>
  <si>
    <t>0,067</t>
  </si>
  <si>
    <t>0,067*1,03 'Prepočítané koeficientom množstva</t>
  </si>
  <si>
    <t>185851111.S</t>
  </si>
  <si>
    <t>Dovoz vody pre zálievku rastlín na vzdialenosť do 6000 m</t>
  </si>
  <si>
    <t>1767364063</t>
  </si>
  <si>
    <t>"1.zálievka</t>
  </si>
  <si>
    <t>(900+1325)*0,005</t>
  </si>
  <si>
    <t>082110000100.S</t>
  </si>
  <si>
    <t>Voda pitná pre obyvateľstvo</t>
  </si>
  <si>
    <t>1869721654</t>
  </si>
  <si>
    <t>11,125</t>
  </si>
  <si>
    <t>11,125*1,05 'Prepočítané koeficientom množstva</t>
  </si>
  <si>
    <t>-972545335</t>
  </si>
  <si>
    <t>"pod oplotenie</t>
  </si>
  <si>
    <t>-0,4*0,4*0,65*30</t>
  </si>
  <si>
    <t>0,4*0,4*0,15*30</t>
  </si>
  <si>
    <t>"pod lavičky</t>
  </si>
  <si>
    <t>0,3*0,6*0,15*2*9</t>
  </si>
  <si>
    <t>-1766149730</t>
  </si>
  <si>
    <t>0,3*0,6*0,6*2*9</t>
  </si>
  <si>
    <t>274321311.S</t>
  </si>
  <si>
    <t>Betón základových pásov, železový (bez výstuže), tr. C 16/20</t>
  </si>
  <si>
    <t>202688782</t>
  </si>
  <si>
    <t>64,15*0,4*0,3</t>
  </si>
  <si>
    <t>"výškový presah</t>
  </si>
  <si>
    <t>0,4*0,4*0,2*6</t>
  </si>
  <si>
    <t>-40775092</t>
  </si>
  <si>
    <t>64,15*2*0,3</t>
  </si>
  <si>
    <t>(0,4*2+0,4)*0,2*6</t>
  </si>
  <si>
    <t>886922250</t>
  </si>
  <si>
    <t>274361821.S</t>
  </si>
  <si>
    <t>Výstuž základových pásov z ocele B500 (10505)</t>
  </si>
  <si>
    <t>-337150596</t>
  </si>
  <si>
    <t>0,1685+0,0769+0,08255</t>
  </si>
  <si>
    <t>916731692</t>
  </si>
  <si>
    <t>0,4*0,4*0,5*30</t>
  </si>
  <si>
    <t>-307464511</t>
  </si>
  <si>
    <t>2*(0,4+0,4)*0,5*30</t>
  </si>
  <si>
    <t>708796328</t>
  </si>
  <si>
    <t>318271010.S</t>
  </si>
  <si>
    <t>Oplotenie z betónových tvárnic hr. 250 mm s betónovou výplňou</t>
  </si>
  <si>
    <t>-246637746</t>
  </si>
  <si>
    <t>64,15*0,6</t>
  </si>
  <si>
    <t>592330005600.S</t>
  </si>
  <si>
    <t>Plotová tvárnica betónová normal, 500x250x200 mm</t>
  </si>
  <si>
    <t>-1696108403</t>
  </si>
  <si>
    <t>592330005800.S</t>
  </si>
  <si>
    <t>Plotová tvárnica betónová normal začiatok/koniec, 500x250x200 mm</t>
  </si>
  <si>
    <t>1609605840</t>
  </si>
  <si>
    <t>592330006000.S</t>
  </si>
  <si>
    <t>Plotová tvárnica betónová začiatok/koniec 1/2, 250x250x200 mm</t>
  </si>
  <si>
    <t>-2098874282</t>
  </si>
  <si>
    <t>318271054.S</t>
  </si>
  <si>
    <t>Krycie platne priebežné pre oplotenie z betónových tvárnic 500x350x60 mm</t>
  </si>
  <si>
    <t>-475716316</t>
  </si>
  <si>
    <t>64,15</t>
  </si>
  <si>
    <t>592330006200.S</t>
  </si>
  <si>
    <t>Plotová tvárnica betónová krycia platňa, 500x350x60 mm</t>
  </si>
  <si>
    <t>1688864417</t>
  </si>
  <si>
    <t>64,15*2,04 'Prepočítané koeficientom množstva</t>
  </si>
  <si>
    <t>631571015.S</t>
  </si>
  <si>
    <t>Násyp -  z praného kameniva s utlačením a urovnaním povrchu</t>
  </si>
  <si>
    <t>-1834150809</t>
  </si>
  <si>
    <t>917511131.S</t>
  </si>
  <si>
    <t>Osadenie obruby plastovej výšky 100 mm</t>
  </si>
  <si>
    <t>-68396048</t>
  </si>
  <si>
    <t>"pto" 64,5</t>
  </si>
  <si>
    <t>553550500141</t>
  </si>
  <si>
    <t>Plastový trávnikový obrubník 5,8x100cm</t>
  </si>
  <si>
    <t>131505082</t>
  </si>
  <si>
    <t>64,5</t>
  </si>
  <si>
    <t>64,5*1,02 'Prepočítané koeficientom množstva</t>
  </si>
  <si>
    <t>936124122.S</t>
  </si>
  <si>
    <t>Osadenie parkovej lavičky kotevnými skrutkami bez zabetónovania nôh na pevný podklad</t>
  </si>
  <si>
    <t>533531337</t>
  </si>
  <si>
    <t>"existujúce lavičky" 9</t>
  </si>
  <si>
    <t>133333065</t>
  </si>
  <si>
    <t>"pätky oplotenia"</t>
  </si>
  <si>
    <t>0,3*0,3*0,3*32</t>
  </si>
  <si>
    <t>965082930.R</t>
  </si>
  <si>
    <t>Odstránenie riečnych valúnov, kamienkov a ostatných súčastí okrasného jazierka,  -1,40000t</t>
  </si>
  <si>
    <t>164751873</t>
  </si>
  <si>
    <t>75,0*0,3</t>
  </si>
  <si>
    <t>971055003.S</t>
  </si>
  <si>
    <t>Rezanie konštrukcií zo železobetónu hr. panelu 100 mm stenovou pílou -0,01200t</t>
  </si>
  <si>
    <t>-491785422</t>
  </si>
  <si>
    <t>"zarezanie krycích platní pre prestup stĺpikov</t>
  </si>
  <si>
    <t>0,35*30</t>
  </si>
  <si>
    <t>976088111.R</t>
  </si>
  <si>
    <t>Vybúranie parkovej lavičky za účelom ďalšieho použitia, vrátane presunu na dočasné uskladnenie</t>
  </si>
  <si>
    <t>1654349646</t>
  </si>
  <si>
    <t>1537198795</t>
  </si>
  <si>
    <t>979081121.S</t>
  </si>
  <si>
    <t>Odvoz sutiny a vybúraných hmôt na skládku za každý ďalší 1 km (4x)</t>
  </si>
  <si>
    <t>540175880</t>
  </si>
  <si>
    <t>157,161*4 'Prepočítané koeficientom množstva</t>
  </si>
  <si>
    <t>-2049271521</t>
  </si>
  <si>
    <t>998151111.S</t>
  </si>
  <si>
    <t>Presun hmôt pre obj.8152, 8153,8159,zvislá nosná konštr.z tehál,tvárnic,blokov výšky do 10 m</t>
  </si>
  <si>
    <t>-20573985</t>
  </si>
  <si>
    <t>712</t>
  </si>
  <si>
    <t>Izolácie striech, povlakové krytiny</t>
  </si>
  <si>
    <t>712600832.R</t>
  </si>
  <si>
    <t>Odstránenie jazierkovej fólie , -0,0100</t>
  </si>
  <si>
    <t>797595929</t>
  </si>
  <si>
    <t>75,0*1,3</t>
  </si>
  <si>
    <t>767914150.R</t>
  </si>
  <si>
    <t>Montáž oplotenia panelového z dielcov z lamiel</t>
  </si>
  <si>
    <t>-391713587</t>
  </si>
  <si>
    <t>2,17*25</t>
  </si>
  <si>
    <t>1,795*4</t>
  </si>
  <si>
    <t>553510025001</t>
  </si>
  <si>
    <t>Plotový dielec z ozdobných lamiel 109x22mm, šxv: 2170x1580mm, pol. Pl1</t>
  </si>
  <si>
    <t>700311350</t>
  </si>
  <si>
    <t>553510025002</t>
  </si>
  <si>
    <t>Plotový dielec z ozdobných lamiel 109x22mm, šxv: 1795x1580mm, pol. Pl2</t>
  </si>
  <si>
    <t>679196368</t>
  </si>
  <si>
    <t>767914830.S</t>
  </si>
  <si>
    <t>Demontáž oplotenia rámového na oceľové stĺpiky, výšky nad 1 do 2 m,  -0,00900t</t>
  </si>
  <si>
    <t>-1327134166</t>
  </si>
  <si>
    <t>64,0</t>
  </si>
  <si>
    <t>767916710.R</t>
  </si>
  <si>
    <t>Osadenie stĺpika</t>
  </si>
  <si>
    <t>-1968801417</t>
  </si>
  <si>
    <t>"st1+st2" 24+6</t>
  </si>
  <si>
    <t>553510021901</t>
  </si>
  <si>
    <t>Stlĺpik plotový hliníkový 80x80mm s kotevnou platňou, vrátane chemických kotiev, v=1650mm, pol.St1</t>
  </si>
  <si>
    <t>-1131448873</t>
  </si>
  <si>
    <t>553510021902</t>
  </si>
  <si>
    <t>Stlĺpik plotový hliníkový 80x80mm s kotevnou platňou, vrátane chemických kotiev, v=1850mm, pol.St2</t>
  </si>
  <si>
    <t>-52961251</t>
  </si>
  <si>
    <t>1381753780</t>
  </si>
  <si>
    <t>-1986749419</t>
  </si>
  <si>
    <t>"nešpecifikované drobné búracie a demontážne práce</t>
  </si>
  <si>
    <t>1184280542</t>
  </si>
  <si>
    <t xml:space="preserve">SO 09 - Spevnené plochy </t>
  </si>
  <si>
    <t>Ing.Jozef Chrenšč</t>
  </si>
  <si>
    <t xml:space="preserve">    715 - Izolácie proti chemickým vplyvom</t>
  </si>
  <si>
    <t xml:space="preserve">    782 - Obklady z prírodného a konglomerovaného kameňa</t>
  </si>
  <si>
    <t>113152130.S</t>
  </si>
  <si>
    <t>Frézovanie asf. podkladu alebo krytu bez prek., plochy do 500 m2, pruh š. do 0,5 m, hr. 50 mm  0,125 t</t>
  </si>
  <si>
    <t>113206111.S</t>
  </si>
  <si>
    <t>Vytrhanie obrúb betónových, s vybúraním lôžka, z krajníkov alebo obrubníkov stojatých,  -0,14500t</t>
  </si>
  <si>
    <t>122202202.S</t>
  </si>
  <si>
    <t>Odkopávka a prekopávka nezapažená pre cesty, v hornine 3 nad 100 do 1000 m3</t>
  </si>
  <si>
    <t>Vodorovné premiestnenie výkopku po nespevnenej ceste z horniny tr.1-4, do 100 m3 na vzdialenosť nad 50 do 500 m</t>
  </si>
  <si>
    <t>171101104.S</t>
  </si>
  <si>
    <t>Uloženie sypaniny do násypu  súdržnej horniny s mierou zhutnenia nad 100 do 102 % podľa Proctor-Standard</t>
  </si>
  <si>
    <t>274313612.S</t>
  </si>
  <si>
    <t>Betón základových pásov, prostý tr. C 20/25</t>
  </si>
  <si>
    <t>289971211.S</t>
  </si>
  <si>
    <t>Zhotovenie vrstvy z geotextílie na upravenom povrchu sklon do 1 : 5 , šírky od 0 do 3 m</t>
  </si>
  <si>
    <t>693110002000</t>
  </si>
  <si>
    <t>Geotextília polypropylénová netkaná separačno-filtračná geotextília</t>
  </si>
  <si>
    <t>311271313</t>
  </si>
  <si>
    <t>Murovanie stien nosných (m3) PREMAC 50x30x25 s betónovou výplňou hr. 300 mm</t>
  </si>
  <si>
    <t>595120000400</t>
  </si>
  <si>
    <t>Tvárnica debniaca PREMAC DT30, šxlxv 300x500x250 mm</t>
  </si>
  <si>
    <t>311361825.S</t>
  </si>
  <si>
    <t>Výstuž pre murivo nosné z betónových debniacich tvárnic s betónovou výplňou z ocele B500 (10505)</t>
  </si>
  <si>
    <t>417321414.S</t>
  </si>
  <si>
    <t>Betón stužujúcich pásov a vencov železový tr. C 20/25</t>
  </si>
  <si>
    <t>451577777.S</t>
  </si>
  <si>
    <t>Podklad pod dlažbu v ploche vodorovnej alebo v sklone do 1:5 hr. 30-100 mm z kameniva ťaženého</t>
  </si>
  <si>
    <t>564760211.S</t>
  </si>
  <si>
    <t>Podklad alebo kryt z kameniva hrubého drveného veľ. 0-32 mm s rozprestretím a zhutnením hr. 200 mm</t>
  </si>
  <si>
    <t>564761111.S</t>
  </si>
  <si>
    <t>Podklad alebo kryt z kameniva hrubého drveného veľ. 0-63 mm s rozprestretím a zhutnením hr. 400 mm</t>
  </si>
  <si>
    <t>564772111.S</t>
  </si>
  <si>
    <t>Podklad alebo kryt z kameniva hrubého drveného veľ. 0-63 mm po zhut.hr. 250 mm</t>
  </si>
  <si>
    <t>567132113.S</t>
  </si>
  <si>
    <t>Podklad z kameniva stmeleného cementom s rozprestretím a zhutnením, CBGM C 8/10 (C 6/8), po zhutnení hr. 180 mm</t>
  </si>
  <si>
    <t>573211108.S</t>
  </si>
  <si>
    <t>Postrek asfaltový spojovací bez posypu kamenivom z asfaltu cestného v množstve 0,50 kg/m2</t>
  </si>
  <si>
    <t>577144211.S</t>
  </si>
  <si>
    <t>Asfaltový betón vrstva obrusná AC 11 O v pruhu š. do 3 m z nemodifik. asfaltu tr. I, po zhutnení hr. 50 mm</t>
  </si>
  <si>
    <t>596911243.S</t>
  </si>
  <si>
    <t>Kladenie betónovej zámkovej dlažby pozemných komunikácií hr. 100 mm do 300 m2</t>
  </si>
  <si>
    <t>592460009000.S</t>
  </si>
  <si>
    <t>Dlažba betónová hr.100 mm</t>
  </si>
  <si>
    <t>596912313.S</t>
  </si>
  <si>
    <t>Kladenie betónovej dlažby z vegetačných tvárnic hr. 100 mm, do lôžka z kameniva ťaženého, veľkosti do 0,25 m2, plochy nad 100 do 300 m2</t>
  </si>
  <si>
    <t>592460020200.S</t>
  </si>
  <si>
    <t>Dlažba betónová zatrávňovacia, rozmer 600x400x100 mm, prírodná</t>
  </si>
  <si>
    <t>599142111.S</t>
  </si>
  <si>
    <t>Zaliatie dilatačných alebo pracovných škár asfaltovou zálievkou</t>
  </si>
  <si>
    <t>911131111.S</t>
  </si>
  <si>
    <t>Osadenie a montáž cestného zábradlia oceľového</t>
  </si>
  <si>
    <t>Zábradlie oceľové zvárané</t>
  </si>
  <si>
    <t>915711611.S</t>
  </si>
  <si>
    <t>Vodorovné dopravné značenie dvojzložkovým studeným plastom deliacich čiar súvislých šírky 125 mm biela základná</t>
  </si>
  <si>
    <t>915721311.S</t>
  </si>
  <si>
    <t>Vodorovné dopravné značenie dvojzložkovým studeným plastom prechodov pre chodcov, šípky, symboly a pod., biela základná</t>
  </si>
  <si>
    <t>917862112.S</t>
  </si>
  <si>
    <t>Osadenie chodník. obrubníka betónového stojatého do lôžka z betónu prosteho tr. C 16/20 s bočnou oporou</t>
  </si>
  <si>
    <t>592170001000.S</t>
  </si>
  <si>
    <t>Obrubník cestný, lxšxv 1000x150x260 mm</t>
  </si>
  <si>
    <t>592170002100.S</t>
  </si>
  <si>
    <t>Obrubník cestný, lxšxv 1000x100x200 mm</t>
  </si>
  <si>
    <t>918101112.S</t>
  </si>
  <si>
    <t>Lôžko pod obrubníky, krajníky alebo obruby z dlažobných kociek z betónu prostého tr. C 16/20</t>
  </si>
  <si>
    <t>919735111.S</t>
  </si>
  <si>
    <t>Rezanie existujúceho asfaltového krytu alebo podkladu hĺbky do 50 mm</t>
  </si>
  <si>
    <t>979083114.S</t>
  </si>
  <si>
    <t>Vodorovné premiestnenie sutiny na skládku s naložením a zložením nad 2000 do 3000 m</t>
  </si>
  <si>
    <t>Poplatok za skladovanie alebo recykláciu - vybúrané hmoty</t>
  </si>
  <si>
    <t>914812211</t>
  </si>
  <si>
    <t>Montáž dočasnej dopravnej značky kompletnej základnej</t>
  </si>
  <si>
    <t>915911111</t>
  </si>
  <si>
    <t>Montáž dočasnej dopravnej zábrany reflexnej šírky 1 m</t>
  </si>
  <si>
    <t>966</t>
  </si>
  <si>
    <t>Denný prenájom dočasného dopravného značenia</t>
  </si>
  <si>
    <t>deň</t>
  </si>
  <si>
    <t>966812211</t>
  </si>
  <si>
    <t>Demontáž dočasnej dopravnej značky kompletnej základnej</t>
  </si>
  <si>
    <t>966821111</t>
  </si>
  <si>
    <t>Demontáž dočasnej dopravnej zábrany reflexnej šírky 1 m</t>
  </si>
  <si>
    <t>998223011.S</t>
  </si>
  <si>
    <t>Presun hmôt pre pozemné komunikácie s krytom dláždeným (822 2.3, 822 5.3) akejkoľvek dĺžky objektu</t>
  </si>
  <si>
    <t>715</t>
  </si>
  <si>
    <t>Izolácie proti chemickým vplyvom</t>
  </si>
  <si>
    <t>715191049.S</t>
  </si>
  <si>
    <t>Zhotovenie izolácie  bežných stavebných konštrukcií - položenie ochrannej textílie v jednej vrstve na ploche vodorovnej</t>
  </si>
  <si>
    <t>283220000800</t>
  </si>
  <si>
    <t>Hydroizolačná fólia hr. 1,5 mm, š. 1,3 m, izolácia proti úniku ropných látok a benzínu</t>
  </si>
  <si>
    <t>998715101.S</t>
  </si>
  <si>
    <t>Presun hmôt pre izolácie proti chemickým vplyvom v objektoch výšky do 6 m</t>
  </si>
  <si>
    <t>782</t>
  </si>
  <si>
    <t>Obklady z prírodného a konglomerovaného kameňa</t>
  </si>
  <si>
    <t>782131140.S</t>
  </si>
  <si>
    <t>Montáž obkladov stien pravouhl. doskami z mäkkých kameňov s lícom rovným, hr. do 50 mm</t>
  </si>
  <si>
    <t>583840011900.S</t>
  </si>
  <si>
    <t>Doska obkladová kamenná brúsená, hrúbka 30 mm, z usadených hornín</t>
  </si>
  <si>
    <t>998782101.S</t>
  </si>
  <si>
    <t>Presun hmôt pre kamenné obklady v objektoch výšky do 6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</si>
</sst>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45">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8"/>
      <color rgb="FFFFFFFF"/>
      <name val="Arial CE"/>
    </font>
    <font>
      <sz val="8"/>
      <color rgb="FF3366FF"/>
      <name val="Arial CE"/>
    </font>
    <font>
      <b/>
      <sz val="14"/>
      <name val="Arial CE"/>
    </font>
    <font>
      <b/>
      <sz val="12"/>
      <color rgb="FF969696"/>
      <name val="Arial CE"/>
    </font>
    <font>
      <b/>
      <sz val="8"/>
      <color rgb="FF969696"/>
      <name val="Arial CE"/>
    </font>
    <font>
      <b/>
      <sz val="10"/>
      <name val="Arial CE"/>
    </font>
    <font>
      <sz val="10"/>
      <color rgb="FFFFFFFF"/>
      <name val="Arial CE"/>
    </font>
    <font>
      <b/>
      <sz val="10"/>
      <color rgb="FFFFFFFF"/>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8"/>
      <color rgb="FF000000"/>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9"/>
      <color rgb="FF0000FF"/>
      <name val="Arial CE"/>
    </font>
    <font>
      <i/>
      <sz val="8"/>
      <color rgb="FF0000FF"/>
      <name val="Arial CE"/>
    </font>
    <font>
      <i/>
      <sz val="7"/>
      <color rgb="FF969696"/>
      <name val="Arial CE"/>
    </font>
    <font>
      <u/>
      <sz val="11"/>
      <color theme="10"/>
      <name val="Calibri"/>
      <scheme val="minor"/>
    </font>
    <font>
      <sz val="8"/>
      <name val="Arial CE"/>
    </font>
  </fonts>
  <fills count="6">
    <fill>
      <patternFill patternType="none"/>
    </fill>
    <fill>
      <patternFill patternType="gray125"/>
    </fill>
    <fill>
      <patternFill patternType="solid">
        <fgColor rgb="FFC0C0C0"/>
      </patternFill>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43" fillId="0" borderId="0" applyNumberFormat="0" applyFill="0" applyBorder="0" applyAlignment="0" applyProtection="0"/>
  </cellStyleXfs>
  <cellXfs count="267">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15" fillId="0" borderId="0" xfId="0" applyFont="1" applyAlignment="1">
      <alignment horizontal="left" vertical="center"/>
    </xf>
    <xf numFmtId="0" fontId="14"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49" fontId="2" fillId="3"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4" xfId="0" applyBorder="1"/>
    <xf numFmtId="0" fontId="0" fillId="0" borderId="3" xfId="0" applyBorder="1" applyAlignment="1">
      <alignment vertical="center"/>
    </xf>
    <xf numFmtId="0" fontId="18" fillId="0" borderId="5" xfId="0" applyFont="1" applyBorder="1" applyAlignment="1">
      <alignment horizontal="left" vertical="center"/>
    </xf>
    <xf numFmtId="0" fontId="0" fillId="0" borderId="5" xfId="0"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19" fillId="0" borderId="0" xfId="0" applyFont="1" applyAlignment="1">
      <alignment horizontal="left" vertical="center"/>
    </xf>
    <xf numFmtId="0" fontId="19" fillId="0" borderId="0" xfId="0" applyFont="1" applyAlignment="1">
      <alignment vertical="center"/>
    </xf>
    <xf numFmtId="0" fontId="19" fillId="0" borderId="3" xfId="0" applyFont="1" applyBorder="1" applyAlignment="1">
      <alignment vertical="center"/>
    </xf>
    <xf numFmtId="0" fontId="0" fillId="4" borderId="0" xfId="0" applyFill="1" applyAlignment="1">
      <alignment vertical="center"/>
    </xf>
    <xf numFmtId="0" fontId="4" fillId="4" borderId="6" xfId="0" applyFont="1" applyFill="1" applyBorder="1" applyAlignment="1">
      <alignment horizontal="left" vertical="center"/>
    </xf>
    <xf numFmtId="0" fontId="0" fillId="4" borderId="7" xfId="0" applyFill="1" applyBorder="1" applyAlignment="1">
      <alignment vertical="center"/>
    </xf>
    <xf numFmtId="0" fontId="4" fillId="4" borderId="7" xfId="0" applyFont="1" applyFill="1" applyBorder="1" applyAlignment="1">
      <alignment horizontal="center" vertical="center"/>
    </xf>
    <xf numFmtId="0" fontId="22"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18" fillId="0" borderId="0" xfId="0" applyFont="1" applyAlignment="1">
      <alignment vertical="center"/>
    </xf>
    <xf numFmtId="165"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4" fillId="0" borderId="0" xfId="0" applyFont="1" applyAlignment="1">
      <alignment horizontal="left" vertical="center"/>
    </xf>
    <xf numFmtId="0" fontId="0" fillId="0" borderId="15" xfId="0" applyBorder="1" applyAlignment="1">
      <alignment vertical="center"/>
    </xf>
    <xf numFmtId="0" fontId="0" fillId="5" borderId="7" xfId="0" applyFill="1" applyBorder="1" applyAlignment="1">
      <alignment vertical="center"/>
    </xf>
    <xf numFmtId="0" fontId="25" fillId="5" borderId="0" xfId="0" applyFont="1" applyFill="1" applyAlignment="1">
      <alignment horizontal="center" vertical="center"/>
    </xf>
    <xf numFmtId="0" fontId="26" fillId="0" borderId="16"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27" fillId="0" borderId="0" xfId="0" applyFont="1" applyAlignment="1">
      <alignment horizontal="left" vertical="center"/>
    </xf>
    <xf numFmtId="0" fontId="27" fillId="0" borderId="0" xfId="0" applyFont="1" applyAlignment="1">
      <alignment vertical="center"/>
    </xf>
    <xf numFmtId="4" fontId="27" fillId="0" borderId="0" xfId="0" applyNumberFormat="1" applyFont="1" applyAlignment="1">
      <alignment vertical="center"/>
    </xf>
    <xf numFmtId="0" fontId="4" fillId="0" borderId="0" xfId="0" applyFont="1" applyAlignment="1">
      <alignment horizontal="center" vertical="center"/>
    </xf>
    <xf numFmtId="4" fontId="23" fillId="0" borderId="14" xfId="0" applyNumberFormat="1" applyFont="1" applyBorder="1" applyAlignment="1">
      <alignment vertical="center"/>
    </xf>
    <xf numFmtId="4" fontId="23" fillId="0" borderId="0" xfId="0" applyNumberFormat="1" applyFont="1" applyAlignment="1">
      <alignment vertical="center"/>
    </xf>
    <xf numFmtId="166" fontId="23" fillId="0" borderId="0" xfId="0" applyNumberFormat="1" applyFont="1" applyAlignment="1">
      <alignment vertical="center"/>
    </xf>
    <xf numFmtId="4" fontId="23" fillId="0" borderId="15" xfId="0" applyNumberFormat="1" applyFont="1" applyBorder="1" applyAlignment="1">
      <alignment vertical="center"/>
    </xf>
    <xf numFmtId="0" fontId="4" fillId="0" borderId="0" xfId="0" applyFont="1" applyAlignment="1">
      <alignment horizontal="left" vertical="center"/>
    </xf>
    <xf numFmtId="0" fontId="28" fillId="0" borderId="0" xfId="0" applyFont="1" applyAlignment="1">
      <alignment horizontal="left" vertical="center"/>
    </xf>
    <xf numFmtId="0" fontId="5" fillId="0" borderId="3" xfId="0" applyFont="1" applyBorder="1" applyAlignment="1">
      <alignment vertical="center"/>
    </xf>
    <xf numFmtId="0" fontId="29" fillId="0" borderId="0" xfId="0" applyFont="1" applyAlignment="1">
      <alignment vertical="center"/>
    </xf>
    <xf numFmtId="0" fontId="30" fillId="0" borderId="0" xfId="0" applyFont="1" applyAlignment="1">
      <alignment vertical="center"/>
    </xf>
    <xf numFmtId="0" fontId="3" fillId="0" borderId="0" xfId="0" applyFont="1" applyAlignment="1">
      <alignment horizontal="center" vertical="center"/>
    </xf>
    <xf numFmtId="4" fontId="31" fillId="0" borderId="14" xfId="0" applyNumberFormat="1" applyFont="1" applyBorder="1" applyAlignment="1">
      <alignment vertical="center"/>
    </xf>
    <xf numFmtId="4" fontId="31" fillId="0" borderId="0" xfId="0" applyNumberFormat="1" applyFont="1" applyAlignment="1">
      <alignment vertical="center"/>
    </xf>
    <xf numFmtId="166" fontId="31" fillId="0" borderId="0" xfId="0" applyNumberFormat="1" applyFont="1" applyAlignment="1">
      <alignment vertical="center"/>
    </xf>
    <xf numFmtId="4" fontId="31" fillId="0" borderId="15" xfId="0" applyNumberFormat="1" applyFont="1" applyBorder="1" applyAlignment="1">
      <alignment vertical="center"/>
    </xf>
    <xf numFmtId="0" fontId="5" fillId="0" borderId="0" xfId="0" applyFont="1" applyAlignment="1">
      <alignment horizontal="left" vertical="center"/>
    </xf>
    <xf numFmtId="0" fontId="32" fillId="0" borderId="0" xfId="1" applyFont="1" applyAlignment="1">
      <alignment horizontal="center" vertical="center"/>
    </xf>
    <xf numFmtId="0" fontId="2" fillId="0" borderId="0" xfId="0" applyFont="1" applyAlignment="1">
      <alignment horizontal="center" vertical="center"/>
    </xf>
    <xf numFmtId="4" fontId="1" fillId="0" borderId="14" xfId="0" applyNumberFormat="1" applyFont="1" applyBorder="1" applyAlignment="1">
      <alignment vertical="center"/>
    </xf>
    <xf numFmtId="4" fontId="1" fillId="0" borderId="0" xfId="0" applyNumberFormat="1" applyFont="1" applyAlignment="1">
      <alignment vertical="center"/>
    </xf>
    <xf numFmtId="166" fontId="1" fillId="0" borderId="0" xfId="0" applyNumberFormat="1" applyFont="1" applyAlignment="1">
      <alignment vertical="center"/>
    </xf>
    <xf numFmtId="4" fontId="1" fillId="0" borderId="15" xfId="0" applyNumberFormat="1" applyFont="1" applyBorder="1" applyAlignment="1">
      <alignment vertical="center"/>
    </xf>
    <xf numFmtId="4" fontId="31" fillId="0" borderId="19" xfId="0" applyNumberFormat="1" applyFont="1" applyBorder="1" applyAlignment="1">
      <alignment vertical="center"/>
    </xf>
    <xf numFmtId="4" fontId="31" fillId="0" borderId="20" xfId="0" applyNumberFormat="1" applyFont="1" applyBorder="1" applyAlignment="1">
      <alignment vertical="center"/>
    </xf>
    <xf numFmtId="166" fontId="31" fillId="0" borderId="20" xfId="0" applyNumberFormat="1" applyFont="1" applyBorder="1" applyAlignment="1">
      <alignment vertical="center"/>
    </xf>
    <xf numFmtId="4" fontId="31" fillId="0" borderId="21" xfId="0" applyNumberFormat="1" applyFont="1" applyBorder="1" applyAlignment="1">
      <alignment vertical="center"/>
    </xf>
    <xf numFmtId="0" fontId="34" fillId="0" borderId="0" xfId="0" applyFont="1" applyAlignment="1">
      <alignment horizontal="left" vertical="center"/>
    </xf>
    <xf numFmtId="0" fontId="35" fillId="0" borderId="0" xfId="0" applyFont="1" applyAlignment="1">
      <alignment horizontal="left" vertical="center"/>
    </xf>
    <xf numFmtId="0" fontId="0" fillId="0" borderId="3" xfId="0" applyBorder="1" applyAlignment="1">
      <alignment vertical="center" wrapText="1"/>
    </xf>
    <xf numFmtId="0" fontId="34" fillId="0" borderId="0" xfId="0" applyFont="1" applyAlignment="1">
      <alignment horizontal="left" vertical="center" wrapText="1"/>
    </xf>
    <xf numFmtId="0" fontId="18" fillId="0" borderId="0" xfId="0" applyFont="1" applyAlignment="1">
      <alignment horizontal="left" vertical="center"/>
    </xf>
    <xf numFmtId="4" fontId="19" fillId="0" borderId="0" xfId="0" applyNumberFormat="1" applyFont="1" applyAlignment="1">
      <alignment vertical="center"/>
    </xf>
    <xf numFmtId="0" fontId="13" fillId="0" borderId="0" xfId="0" applyFont="1" applyAlignment="1">
      <alignment vertical="center"/>
    </xf>
    <xf numFmtId="164" fontId="19" fillId="0" borderId="0" xfId="0" applyNumberFormat="1" applyFont="1" applyAlignment="1">
      <alignment horizontal="right" vertical="center"/>
    </xf>
    <xf numFmtId="164" fontId="1" fillId="0" borderId="0" xfId="0" applyNumberFormat="1" applyFont="1" applyAlignment="1">
      <alignment horizontal="right" vertical="center"/>
    </xf>
    <xf numFmtId="0" fontId="0" fillId="5" borderId="0" xfId="0" applyFill="1" applyAlignment="1">
      <alignment vertical="center"/>
    </xf>
    <xf numFmtId="0" fontId="4" fillId="5" borderId="6" xfId="0" applyFont="1" applyFill="1" applyBorder="1" applyAlignment="1">
      <alignment horizontal="left" vertical="center"/>
    </xf>
    <xf numFmtId="0" fontId="4" fillId="5" borderId="7" xfId="0" applyFont="1" applyFill="1" applyBorder="1" applyAlignment="1">
      <alignment horizontal="right" vertical="center"/>
    </xf>
    <xf numFmtId="0" fontId="4" fillId="5" borderId="7" xfId="0" applyFont="1" applyFill="1" applyBorder="1" applyAlignment="1">
      <alignment horizontal="center" vertical="center"/>
    </xf>
    <xf numFmtId="4" fontId="4" fillId="5" borderId="7" xfId="0" applyNumberFormat="1" applyFont="1" applyFill="1" applyBorder="1" applyAlignment="1">
      <alignment vertical="center"/>
    </xf>
    <xf numFmtId="0" fontId="0" fillId="5"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5" fillId="5" borderId="0" xfId="0" applyFont="1" applyFill="1" applyAlignment="1">
      <alignment horizontal="left" vertical="center"/>
    </xf>
    <xf numFmtId="0" fontId="25" fillId="5" borderId="0" xfId="0" applyFont="1" applyFill="1" applyAlignment="1">
      <alignment horizontal="right" vertical="center"/>
    </xf>
    <xf numFmtId="0" fontId="36"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3" xfId="0" applyBorder="1" applyAlignment="1">
      <alignment horizontal="center" vertical="center" wrapText="1"/>
    </xf>
    <xf numFmtId="0" fontId="25" fillId="5" borderId="16" xfId="0" applyFont="1" applyFill="1" applyBorder="1" applyAlignment="1">
      <alignment horizontal="center" vertical="center" wrapText="1"/>
    </xf>
    <xf numFmtId="0" fontId="25" fillId="5" borderId="17" xfId="0" applyFont="1" applyFill="1" applyBorder="1" applyAlignment="1">
      <alignment horizontal="center" vertical="center" wrapText="1"/>
    </xf>
    <xf numFmtId="0" fontId="25" fillId="5" borderId="18" xfId="0" applyFont="1" applyFill="1" applyBorder="1" applyAlignment="1">
      <alignment horizontal="center" vertical="center" wrapText="1"/>
    </xf>
    <xf numFmtId="0" fontId="25" fillId="5" borderId="0" xfId="0" applyFont="1" applyFill="1" applyAlignment="1">
      <alignment horizontal="center" vertical="center" wrapText="1"/>
    </xf>
    <xf numFmtId="4" fontId="27" fillId="0" borderId="0" xfId="0" applyNumberFormat="1" applyFont="1"/>
    <xf numFmtId="166" fontId="37" fillId="0" borderId="12" xfId="0" applyNumberFormat="1" applyFont="1" applyBorder="1"/>
    <xf numFmtId="166" fontId="37" fillId="0" borderId="13" xfId="0" applyNumberFormat="1" applyFont="1" applyBorder="1"/>
    <xf numFmtId="4" fontId="38"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4" xfId="0" applyFont="1" applyBorder="1"/>
    <xf numFmtId="166" fontId="8" fillId="0" borderId="0" xfId="0" applyNumberFormat="1" applyFont="1"/>
    <xf numFmtId="166"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0" fillId="0" borderId="3" xfId="0" applyBorder="1" applyAlignment="1" applyProtection="1">
      <alignment vertical="center"/>
      <protection locked="0"/>
    </xf>
    <xf numFmtId="0" fontId="25" fillId="0" borderId="22" xfId="0" applyFont="1" applyBorder="1" applyAlignment="1" applyProtection="1">
      <alignment horizontal="center" vertical="center"/>
      <protection locked="0"/>
    </xf>
    <xf numFmtId="49" fontId="25" fillId="0" borderId="22" xfId="0" applyNumberFormat="1" applyFont="1" applyBorder="1" applyAlignment="1" applyProtection="1">
      <alignment horizontal="left" vertical="center" wrapText="1"/>
      <protection locked="0"/>
    </xf>
    <xf numFmtId="0" fontId="25" fillId="0" borderId="22" xfId="0" applyFont="1" applyBorder="1" applyAlignment="1" applyProtection="1">
      <alignment horizontal="left" vertical="center" wrapText="1"/>
      <protection locked="0"/>
    </xf>
    <xf numFmtId="0" fontId="25" fillId="0" borderId="22" xfId="0" applyFont="1" applyBorder="1" applyAlignment="1" applyProtection="1">
      <alignment horizontal="center" vertical="center" wrapText="1"/>
      <protection locked="0"/>
    </xf>
    <xf numFmtId="167" fontId="25" fillId="0" borderId="22" xfId="0" applyNumberFormat="1" applyFont="1" applyBorder="1" applyAlignment="1" applyProtection="1">
      <alignment vertical="center"/>
      <protection locked="0"/>
    </xf>
    <xf numFmtId="4" fontId="25" fillId="3" borderId="22" xfId="0" applyNumberFormat="1" applyFont="1" applyFill="1" applyBorder="1" applyAlignment="1" applyProtection="1">
      <alignment vertical="center"/>
      <protection locked="0"/>
    </xf>
    <xf numFmtId="4" fontId="25" fillId="0" borderId="22" xfId="0" applyNumberFormat="1" applyFont="1" applyBorder="1" applyAlignment="1" applyProtection="1">
      <alignment vertical="center"/>
      <protection locked="0"/>
    </xf>
    <xf numFmtId="0" fontId="0" fillId="0" borderId="22" xfId="0" applyBorder="1" applyAlignment="1" applyProtection="1">
      <alignment vertical="center"/>
      <protection locked="0"/>
    </xf>
    <xf numFmtId="0" fontId="26" fillId="3" borderId="14" xfId="0" applyFont="1" applyFill="1" applyBorder="1" applyAlignment="1" applyProtection="1">
      <alignment horizontal="left" vertical="center"/>
      <protection locked="0"/>
    </xf>
    <xf numFmtId="0" fontId="26" fillId="0" borderId="0" xfId="0" applyFont="1" applyAlignment="1">
      <alignment horizontal="center" vertical="center"/>
    </xf>
    <xf numFmtId="166" fontId="26" fillId="0" borderId="0" xfId="0" applyNumberFormat="1" applyFont="1" applyAlignment="1">
      <alignment vertical="center"/>
    </xf>
    <xf numFmtId="166" fontId="26" fillId="0" borderId="15" xfId="0" applyNumberFormat="1" applyFont="1" applyBorder="1" applyAlignment="1">
      <alignment vertical="center"/>
    </xf>
    <xf numFmtId="0" fontId="25" fillId="0" borderId="0" xfId="0" applyFont="1" applyAlignment="1">
      <alignment horizontal="left" vertical="center"/>
    </xf>
    <xf numFmtId="4" fontId="0" fillId="0" borderId="0" xfId="0" applyNumberFormat="1" applyAlignment="1">
      <alignment vertical="center"/>
    </xf>
    <xf numFmtId="0" fontId="9" fillId="0" borderId="3" xfId="0" applyFont="1" applyBorder="1" applyAlignment="1">
      <alignment vertical="center"/>
    </xf>
    <xf numFmtId="0" fontId="39"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0" fontId="9" fillId="0" borderId="0" xfId="0" applyFont="1" applyAlignment="1" applyProtection="1">
      <alignment vertical="center"/>
      <protection locked="0"/>
    </xf>
    <xf numFmtId="0" fontId="9" fillId="0" borderId="14" xfId="0" applyFont="1" applyBorder="1" applyAlignment="1">
      <alignment vertical="center"/>
    </xf>
    <xf numFmtId="0" fontId="9" fillId="0" borderId="15" xfId="0" applyFont="1" applyBorder="1" applyAlignment="1">
      <alignment vertical="center"/>
    </xf>
    <xf numFmtId="0" fontId="10" fillId="0" borderId="3"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15" xfId="0" applyFont="1" applyBorder="1" applyAlignment="1">
      <alignment vertical="center"/>
    </xf>
    <xf numFmtId="0" fontId="11" fillId="0" borderId="3"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167" fontId="11" fillId="0" borderId="0" xfId="0" applyNumberFormat="1" applyFont="1" applyAlignment="1">
      <alignment vertical="center"/>
    </xf>
    <xf numFmtId="0" fontId="11" fillId="0" borderId="0" xfId="0" applyFont="1" applyAlignment="1" applyProtection="1">
      <alignment vertical="center"/>
      <protection locked="0"/>
    </xf>
    <xf numFmtId="0" fontId="11" fillId="0" borderId="14" xfId="0" applyFont="1" applyBorder="1" applyAlignment="1">
      <alignment vertical="center"/>
    </xf>
    <xf numFmtId="0" fontId="11" fillId="0" borderId="15" xfId="0" applyFont="1" applyBorder="1" applyAlignment="1">
      <alignment vertical="center"/>
    </xf>
    <xf numFmtId="0" fontId="12" fillId="0" borderId="3" xfId="0" applyFont="1" applyBorder="1" applyAlignment="1">
      <alignment vertical="center"/>
    </xf>
    <xf numFmtId="0" fontId="12" fillId="0" borderId="0" xfId="0" applyFont="1" applyAlignment="1">
      <alignment horizontal="left" vertical="center"/>
    </xf>
    <xf numFmtId="0" fontId="12" fillId="0" borderId="0" xfId="0" applyFont="1" applyAlignment="1">
      <alignment horizontal="left" vertical="center" wrapText="1"/>
    </xf>
    <xf numFmtId="167" fontId="12" fillId="0" borderId="0" xfId="0" applyNumberFormat="1" applyFont="1" applyAlignment="1">
      <alignment vertical="center"/>
    </xf>
    <xf numFmtId="0" fontId="12" fillId="0" borderId="0" xfId="0" applyFont="1" applyAlignment="1" applyProtection="1">
      <alignment vertical="center"/>
      <protection locked="0"/>
    </xf>
    <xf numFmtId="0" fontId="12" fillId="0" borderId="14" xfId="0" applyFont="1" applyBorder="1" applyAlignment="1">
      <alignment vertical="center"/>
    </xf>
    <xf numFmtId="0" fontId="12" fillId="0" borderId="15" xfId="0" applyFont="1" applyBorder="1" applyAlignment="1">
      <alignment vertical="center"/>
    </xf>
    <xf numFmtId="0" fontId="40" fillId="0" borderId="22" xfId="0" applyFont="1" applyBorder="1" applyAlignment="1" applyProtection="1">
      <alignment horizontal="center" vertical="center"/>
      <protection locked="0"/>
    </xf>
    <xf numFmtId="49" fontId="40" fillId="0" borderId="22" xfId="0" applyNumberFormat="1" applyFont="1" applyBorder="1" applyAlignment="1" applyProtection="1">
      <alignment horizontal="left" vertical="center" wrapText="1"/>
      <protection locked="0"/>
    </xf>
    <xf numFmtId="0" fontId="40" fillId="0" borderId="22" xfId="0" applyFont="1" applyBorder="1" applyAlignment="1" applyProtection="1">
      <alignment horizontal="left" vertical="center" wrapText="1"/>
      <protection locked="0"/>
    </xf>
    <xf numFmtId="0" fontId="40" fillId="0" borderId="22" xfId="0" applyFont="1" applyBorder="1" applyAlignment="1" applyProtection="1">
      <alignment horizontal="center" vertical="center" wrapText="1"/>
      <protection locked="0"/>
    </xf>
    <xf numFmtId="167" fontId="40" fillId="0" borderId="22" xfId="0" applyNumberFormat="1" applyFont="1" applyBorder="1" applyAlignment="1" applyProtection="1">
      <alignment vertical="center"/>
      <protection locked="0"/>
    </xf>
    <xf numFmtId="4" fontId="40" fillId="3" borderId="22" xfId="0" applyNumberFormat="1" applyFont="1" applyFill="1" applyBorder="1" applyAlignment="1" applyProtection="1">
      <alignment vertical="center"/>
      <protection locked="0"/>
    </xf>
    <xf numFmtId="4" fontId="40" fillId="0" borderId="22" xfId="0" applyNumberFormat="1" applyFont="1" applyBorder="1" applyAlignment="1" applyProtection="1">
      <alignment vertical="center"/>
      <protection locked="0"/>
    </xf>
    <xf numFmtId="0" fontId="41" fillId="0" borderId="22" xfId="0" applyFont="1" applyBorder="1" applyAlignment="1" applyProtection="1">
      <alignment vertical="center"/>
      <protection locked="0"/>
    </xf>
    <xf numFmtId="0" fontId="41" fillId="0" borderId="3" xfId="0" applyFont="1" applyBorder="1" applyAlignment="1">
      <alignment vertical="center"/>
    </xf>
    <xf numFmtId="0" fontId="40" fillId="3" borderId="14" xfId="0" applyFont="1" applyFill="1" applyBorder="1" applyAlignment="1" applyProtection="1">
      <alignment horizontal="left" vertical="center"/>
      <protection locked="0"/>
    </xf>
    <xf numFmtId="0" fontId="40" fillId="0" borderId="0" xfId="0" applyFont="1" applyAlignment="1">
      <alignment horizontal="center" vertical="center"/>
    </xf>
    <xf numFmtId="167" fontId="25" fillId="3" borderId="22" xfId="0" applyNumberFormat="1" applyFont="1" applyFill="1" applyBorder="1" applyAlignment="1" applyProtection="1">
      <alignment vertical="center"/>
      <protection locked="0"/>
    </xf>
    <xf numFmtId="0" fontId="26" fillId="3" borderId="19" xfId="0" applyFont="1" applyFill="1" applyBorder="1" applyAlignment="1" applyProtection="1">
      <alignment horizontal="left" vertical="center"/>
      <protection locked="0"/>
    </xf>
    <xf numFmtId="0" fontId="26" fillId="0" borderId="20" xfId="0" applyFont="1" applyBorder="1" applyAlignment="1">
      <alignment horizontal="center" vertical="center"/>
    </xf>
    <xf numFmtId="0" fontId="0" fillId="0" borderId="20" xfId="0" applyBorder="1" applyAlignment="1">
      <alignment vertical="center"/>
    </xf>
    <xf numFmtId="166" fontId="26" fillId="0" borderId="20" xfId="0" applyNumberFormat="1" applyFont="1" applyBorder="1" applyAlignment="1">
      <alignment vertical="center"/>
    </xf>
    <xf numFmtId="166" fontId="26" fillId="0" borderId="21" xfId="0" applyNumberFormat="1" applyFont="1" applyBorder="1" applyAlignment="1">
      <alignment vertical="center"/>
    </xf>
    <xf numFmtId="0" fontId="42" fillId="0" borderId="0" xfId="0" applyFont="1" applyAlignment="1">
      <alignment vertical="center" wrapText="1"/>
    </xf>
    <xf numFmtId="0" fontId="0" fillId="0" borderId="0" xfId="0" applyAlignment="1" applyProtection="1">
      <alignment vertical="center"/>
      <protection locked="0"/>
    </xf>
    <xf numFmtId="0" fontId="0" fillId="0" borderId="14" xfId="0" applyBorder="1" applyAlignment="1">
      <alignment vertical="center"/>
    </xf>
    <xf numFmtId="0" fontId="42" fillId="0" borderId="0" xfId="0" applyFont="1" applyAlignment="1">
      <alignment vertical="top" wrapText="1"/>
    </xf>
    <xf numFmtId="167" fontId="40" fillId="3" borderId="22" xfId="0" applyNumberFormat="1" applyFont="1" applyFill="1" applyBorder="1" applyAlignment="1" applyProtection="1">
      <alignment vertical="center"/>
      <protection locked="0"/>
    </xf>
    <xf numFmtId="0" fontId="44" fillId="0" borderId="0" xfId="0" applyFont="1" applyAlignment="1">
      <alignment horizontal="left" vertical="center"/>
    </xf>
    <xf numFmtId="4" fontId="2" fillId="0" borderId="0" xfId="0" applyNumberFormat="1" applyFont="1" applyAlignment="1">
      <alignment vertical="center"/>
    </xf>
    <xf numFmtId="0" fontId="44" fillId="0" borderId="0" xfId="0" applyFont="1" applyAlignment="1">
      <alignment vertical="center"/>
    </xf>
    <xf numFmtId="164" fontId="2" fillId="0" borderId="0" xfId="0" applyNumberFormat="1" applyFont="1" applyAlignment="1">
      <alignment horizontal="right" vertical="center"/>
    </xf>
    <xf numFmtId="4" fontId="30" fillId="0" borderId="0" xfId="0" applyNumberFormat="1" applyFont="1" applyAlignment="1">
      <alignment vertical="center"/>
    </xf>
    <xf numFmtId="0" fontId="30" fillId="0" borderId="0" xfId="0" applyFont="1" applyAlignment="1">
      <alignment vertical="center"/>
    </xf>
    <xf numFmtId="4" fontId="7" fillId="0" borderId="0" xfId="0" applyNumberFormat="1" applyFont="1" applyAlignment="1">
      <alignment vertical="center"/>
    </xf>
    <xf numFmtId="0" fontId="7" fillId="0" borderId="0" xfId="0" applyFont="1" applyAlignment="1">
      <alignment vertical="center"/>
    </xf>
    <xf numFmtId="4" fontId="30" fillId="0" borderId="0" xfId="0" applyNumberFormat="1" applyFont="1" applyAlignment="1">
      <alignment horizontal="right" vertical="center"/>
    </xf>
    <xf numFmtId="4" fontId="27" fillId="0" borderId="0" xfId="0" applyNumberFormat="1" applyFont="1" applyAlignment="1">
      <alignment vertical="center"/>
    </xf>
    <xf numFmtId="4" fontId="7" fillId="0" borderId="0" xfId="0" applyNumberFormat="1" applyFont="1" applyAlignment="1">
      <alignment horizontal="right" vertical="center"/>
    </xf>
    <xf numFmtId="165" fontId="2" fillId="0" borderId="0" xfId="0" applyNumberFormat="1" applyFont="1" applyAlignment="1">
      <alignment horizontal="left" vertical="center"/>
    </xf>
    <xf numFmtId="0" fontId="14" fillId="2" borderId="0" xfId="0" applyFont="1" applyFill="1" applyAlignment="1">
      <alignment horizontal="center" vertical="center"/>
    </xf>
    <xf numFmtId="0" fontId="2" fillId="0" borderId="0" xfId="0" applyFont="1" applyAlignment="1">
      <alignment vertical="center" wrapText="1"/>
    </xf>
    <xf numFmtId="0" fontId="2" fillId="0" borderId="0" xfId="0" applyFont="1" applyAlignment="1">
      <alignment vertical="center"/>
    </xf>
    <xf numFmtId="0" fontId="23" fillId="0" borderId="11" xfId="0" applyFont="1" applyBorder="1" applyAlignment="1">
      <alignment horizontal="center" vertical="center"/>
    </xf>
    <xf numFmtId="0" fontId="23" fillId="0" borderId="12" xfId="0" applyFont="1" applyBorder="1" applyAlignment="1">
      <alignment horizontal="left" vertical="center"/>
    </xf>
    <xf numFmtId="0" fontId="24" fillId="0" borderId="14" xfId="0" applyFont="1" applyBorder="1" applyAlignment="1">
      <alignment horizontal="left" vertical="center"/>
    </xf>
    <xf numFmtId="0" fontId="24" fillId="0" borderId="0" xfId="0" applyFont="1" applyAlignment="1">
      <alignment horizontal="left" vertical="center"/>
    </xf>
    <xf numFmtId="0" fontId="25" fillId="5" borderId="7" xfId="0" applyFont="1" applyFill="1" applyBorder="1" applyAlignment="1">
      <alignment horizontal="right" vertical="center"/>
    </xf>
    <xf numFmtId="0" fontId="25" fillId="5" borderId="7" xfId="0" applyFont="1" applyFill="1" applyBorder="1" applyAlignment="1">
      <alignment horizontal="left" vertical="center"/>
    </xf>
    <xf numFmtId="0" fontId="25" fillId="5" borderId="7" xfId="0" applyFont="1" applyFill="1" applyBorder="1" applyAlignment="1">
      <alignment horizontal="center" vertical="center"/>
    </xf>
    <xf numFmtId="0" fontId="25" fillId="5" borderId="8" xfId="0" applyFont="1" applyFill="1" applyBorder="1" applyAlignment="1">
      <alignment horizontal="left" vertical="center"/>
    </xf>
    <xf numFmtId="4" fontId="27" fillId="0" borderId="0" xfId="0" applyNumberFormat="1" applyFont="1" applyAlignment="1">
      <alignment horizontal="right" vertical="center"/>
    </xf>
    <xf numFmtId="0" fontId="3" fillId="0" borderId="0" xfId="0" applyFont="1" applyAlignment="1">
      <alignment horizontal="left" vertical="center" wrapText="1"/>
    </xf>
    <xf numFmtId="0" fontId="3" fillId="0" borderId="0" xfId="0" applyFont="1" applyAlignment="1">
      <alignment vertical="center"/>
    </xf>
    <xf numFmtId="4" fontId="21"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164" fontId="19" fillId="0" borderId="0" xfId="0" applyNumberFormat="1" applyFont="1" applyAlignment="1">
      <alignment horizontal="left" vertical="center"/>
    </xf>
    <xf numFmtId="0" fontId="19" fillId="0" borderId="0" xfId="0" applyFont="1" applyAlignment="1">
      <alignment vertical="center"/>
    </xf>
    <xf numFmtId="4" fontId="20" fillId="0" borderId="0" xfId="0" applyNumberFormat="1" applyFont="1" applyAlignment="1">
      <alignment vertical="center"/>
    </xf>
    <xf numFmtId="4" fontId="4" fillId="4" borderId="7" xfId="0" applyNumberFormat="1" applyFont="1" applyFill="1" applyBorder="1" applyAlignment="1">
      <alignment vertical="center"/>
    </xf>
    <xf numFmtId="0" fontId="0" fillId="4" borderId="7" xfId="0" applyFill="1" applyBorder="1" applyAlignment="1">
      <alignment vertical="center"/>
    </xf>
    <xf numFmtId="0" fontId="0" fillId="4" borderId="8" xfId="0" applyFill="1" applyBorder="1" applyAlignment="1">
      <alignment vertical="center"/>
    </xf>
    <xf numFmtId="0" fontId="4" fillId="4" borderId="7" xfId="0" applyFont="1" applyFill="1" applyBorder="1" applyAlignment="1">
      <alignment horizontal="left" vertical="center"/>
    </xf>
    <xf numFmtId="0" fontId="29" fillId="0" borderId="0" xfId="0" applyFont="1" applyAlignment="1">
      <alignment horizontal="left" vertical="center" wrapText="1"/>
    </xf>
    <xf numFmtId="0" fontId="17" fillId="0" borderId="0" xfId="0" applyFont="1" applyAlignment="1">
      <alignment horizontal="left" vertical="top" wrapText="1"/>
    </xf>
    <xf numFmtId="0" fontId="17" fillId="0" borderId="0" xfId="0" applyFont="1" applyAlignment="1">
      <alignment horizontal="left" vertical="center"/>
    </xf>
    <xf numFmtId="0" fontId="2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top" wrapText="1"/>
    </xf>
    <xf numFmtId="49" fontId="2" fillId="3"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8"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4" fontId="18" fillId="0" borderId="0" xfId="0" applyNumberFormat="1" applyFont="1" applyAlignment="1">
      <alignment vertical="center"/>
    </xf>
    <xf numFmtId="164" fontId="2" fillId="0" borderId="0" xfId="0" applyNumberFormat="1" applyFont="1" applyAlignment="1">
      <alignment horizontal="left" vertical="center"/>
    </xf>
    <xf numFmtId="0" fontId="33" fillId="0" borderId="0" xfId="0" applyFont="1" applyAlignment="1">
      <alignment horizontal="left" vertical="center" wrapText="1"/>
    </xf>
    <xf numFmtId="0" fontId="25" fillId="5" borderId="6" xfId="0" applyFont="1" applyFill="1" applyBorder="1" applyAlignment="1">
      <alignment horizontal="center" vertical="center"/>
    </xf>
    <xf numFmtId="0" fontId="0" fillId="0" borderId="0" xfId="0"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0" fontId="0" fillId="0" borderId="0" xfId="0" applyAlignment="1"/>
  </cellXfs>
  <cellStyles count="2">
    <cellStyle name="Hypertextové prepojenie" xfId="1" builtinId="8"/>
    <cellStyle name="Normálna"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18"/>
  <sheetViews>
    <sheetView showGridLines="0" tabSelected="1" workbookViewId="0">
      <selection activeCell="BE44" sqref="BE44"/>
    </sheetView>
  </sheetViews>
  <sheetFormatPr defaultRowHeight="11.2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ols>
  <sheetData>
    <row r="1" spans="1:74">
      <c r="A1" s="16" t="s">
        <v>0</v>
      </c>
      <c r="AZ1" s="16" t="s">
        <v>1</v>
      </c>
      <c r="BA1" s="16" t="s">
        <v>2</v>
      </c>
      <c r="BB1" s="16" t="s">
        <v>1</v>
      </c>
      <c r="BT1" s="16" t="s">
        <v>3</v>
      </c>
      <c r="BU1" s="16" t="s">
        <v>3</v>
      </c>
      <c r="BV1" s="16" t="s">
        <v>4</v>
      </c>
    </row>
    <row r="2" spans="1:74" ht="36.950000000000003" customHeight="1">
      <c r="AR2" s="222" t="s">
        <v>5</v>
      </c>
      <c r="AS2" s="266"/>
      <c r="AT2" s="266"/>
      <c r="AU2" s="266"/>
      <c r="AV2" s="266"/>
      <c r="AW2" s="266"/>
      <c r="AX2" s="266"/>
      <c r="AY2" s="266"/>
      <c r="AZ2" s="266"/>
      <c r="BA2" s="266"/>
      <c r="BB2" s="266"/>
      <c r="BC2" s="266"/>
      <c r="BD2" s="266"/>
      <c r="BE2" s="266"/>
      <c r="BS2" s="17" t="s">
        <v>6</v>
      </c>
      <c r="BT2" s="17" t="s">
        <v>7</v>
      </c>
    </row>
    <row r="3" spans="1:74" ht="6.95" customHeight="1">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6</v>
      </c>
      <c r="BT3" s="17" t="s">
        <v>7</v>
      </c>
    </row>
    <row r="4" spans="1:74" ht="24.95" customHeight="1">
      <c r="B4" s="20"/>
      <c r="D4" s="21" t="s">
        <v>8</v>
      </c>
      <c r="AR4" s="20"/>
      <c r="AS4" s="22" t="s">
        <v>9</v>
      </c>
      <c r="BE4" s="23" t="s">
        <v>10</v>
      </c>
      <c r="BS4" s="17" t="s">
        <v>11</v>
      </c>
    </row>
    <row r="5" spans="1:74" ht="12" customHeight="1">
      <c r="B5" s="20"/>
      <c r="D5" s="24" t="s">
        <v>12</v>
      </c>
      <c r="K5" s="250" t="s">
        <v>13</v>
      </c>
      <c r="L5" s="266"/>
      <c r="M5" s="266"/>
      <c r="N5" s="266"/>
      <c r="O5" s="266"/>
      <c r="P5" s="266"/>
      <c r="Q5" s="266"/>
      <c r="R5" s="266"/>
      <c r="S5" s="266"/>
      <c r="T5" s="266"/>
      <c r="U5" s="266"/>
      <c r="V5" s="266"/>
      <c r="W5" s="266"/>
      <c r="X5" s="266"/>
      <c r="Y5" s="266"/>
      <c r="Z5" s="266"/>
      <c r="AA5" s="266"/>
      <c r="AB5" s="266"/>
      <c r="AC5" s="266"/>
      <c r="AD5" s="266"/>
      <c r="AE5" s="266"/>
      <c r="AF5" s="266"/>
      <c r="AG5" s="266"/>
      <c r="AH5" s="266"/>
      <c r="AI5" s="266"/>
      <c r="AJ5" s="266"/>
      <c r="AR5" s="20"/>
      <c r="BE5" s="247" t="s">
        <v>14</v>
      </c>
      <c r="BS5" s="17" t="s">
        <v>6</v>
      </c>
    </row>
    <row r="6" spans="1:74" ht="36.950000000000003" customHeight="1">
      <c r="B6" s="20"/>
      <c r="D6" s="26" t="s">
        <v>15</v>
      </c>
      <c r="K6" s="251" t="s">
        <v>16</v>
      </c>
      <c r="L6" s="266"/>
      <c r="M6" s="266"/>
      <c r="N6" s="266"/>
      <c r="O6" s="266"/>
      <c r="P6" s="266"/>
      <c r="Q6" s="266"/>
      <c r="R6" s="266"/>
      <c r="S6" s="266"/>
      <c r="T6" s="266"/>
      <c r="U6" s="266"/>
      <c r="V6" s="266"/>
      <c r="W6" s="266"/>
      <c r="X6" s="266"/>
      <c r="Y6" s="266"/>
      <c r="Z6" s="266"/>
      <c r="AA6" s="266"/>
      <c r="AB6" s="266"/>
      <c r="AC6" s="266"/>
      <c r="AD6" s="266"/>
      <c r="AE6" s="266"/>
      <c r="AF6" s="266"/>
      <c r="AG6" s="266"/>
      <c r="AH6" s="266"/>
      <c r="AI6" s="266"/>
      <c r="AJ6" s="266"/>
      <c r="AR6" s="20"/>
      <c r="BE6" s="248"/>
      <c r="BS6" s="17" t="s">
        <v>6</v>
      </c>
    </row>
    <row r="7" spans="1:74" ht="12" customHeight="1">
      <c r="B7" s="20"/>
      <c r="D7" s="27" t="s">
        <v>17</v>
      </c>
      <c r="K7" s="25" t="s">
        <v>1</v>
      </c>
      <c r="AK7" s="27" t="s">
        <v>18</v>
      </c>
      <c r="AN7" s="25" t="s">
        <v>1</v>
      </c>
      <c r="AR7" s="20"/>
      <c r="BE7" s="248"/>
      <c r="BS7" s="17" t="s">
        <v>6</v>
      </c>
    </row>
    <row r="8" spans="1:74" ht="12" customHeight="1">
      <c r="B8" s="20"/>
      <c r="D8" s="27" t="s">
        <v>19</v>
      </c>
      <c r="K8" s="25" t="s">
        <v>20</v>
      </c>
      <c r="AK8" s="27" t="s">
        <v>21</v>
      </c>
      <c r="AN8" s="28" t="s">
        <v>22</v>
      </c>
      <c r="AR8" s="20"/>
      <c r="BE8" s="248"/>
      <c r="BS8" s="17" t="s">
        <v>6</v>
      </c>
    </row>
    <row r="9" spans="1:74" ht="14.45" customHeight="1">
      <c r="B9" s="20"/>
      <c r="AR9" s="20"/>
      <c r="BE9" s="248"/>
      <c r="BS9" s="17" t="s">
        <v>6</v>
      </c>
    </row>
    <row r="10" spans="1:74" ht="12" customHeight="1">
      <c r="B10" s="20"/>
      <c r="D10" s="27" t="s">
        <v>23</v>
      </c>
      <c r="AK10" s="27" t="s">
        <v>24</v>
      </c>
      <c r="AN10" s="25" t="s">
        <v>1</v>
      </c>
      <c r="AR10" s="20"/>
      <c r="BE10" s="248"/>
      <c r="BS10" s="17" t="s">
        <v>6</v>
      </c>
    </row>
    <row r="11" spans="1:74" ht="18.399999999999999" customHeight="1">
      <c r="B11" s="20"/>
      <c r="E11" s="25" t="s">
        <v>25</v>
      </c>
      <c r="AK11" s="27" t="s">
        <v>26</v>
      </c>
      <c r="AN11" s="25" t="s">
        <v>1</v>
      </c>
      <c r="AR11" s="20"/>
      <c r="BE11" s="248"/>
      <c r="BS11" s="17" t="s">
        <v>6</v>
      </c>
    </row>
    <row r="12" spans="1:74" ht="6.95" customHeight="1">
      <c r="B12" s="20"/>
      <c r="AR12" s="20"/>
      <c r="BE12" s="248"/>
      <c r="BS12" s="17" t="s">
        <v>6</v>
      </c>
    </row>
    <row r="13" spans="1:74" ht="12" customHeight="1">
      <c r="B13" s="20"/>
      <c r="D13" s="27" t="s">
        <v>27</v>
      </c>
      <c r="AK13" s="27" t="s">
        <v>24</v>
      </c>
      <c r="AN13" s="29" t="s">
        <v>28</v>
      </c>
      <c r="AR13" s="20"/>
      <c r="BE13" s="248"/>
      <c r="BS13" s="17" t="s">
        <v>6</v>
      </c>
    </row>
    <row r="14" spans="1:74" ht="12.75">
      <c r="B14" s="20"/>
      <c r="E14" s="252" t="s">
        <v>28</v>
      </c>
      <c r="F14" s="253"/>
      <c r="G14" s="253"/>
      <c r="H14" s="253"/>
      <c r="I14" s="253"/>
      <c r="J14" s="253"/>
      <c r="K14" s="253"/>
      <c r="L14" s="253"/>
      <c r="M14" s="253"/>
      <c r="N14" s="253"/>
      <c r="O14" s="253"/>
      <c r="P14" s="253"/>
      <c r="Q14" s="253"/>
      <c r="R14" s="253"/>
      <c r="S14" s="253"/>
      <c r="T14" s="253"/>
      <c r="U14" s="253"/>
      <c r="V14" s="253"/>
      <c r="W14" s="253"/>
      <c r="X14" s="253"/>
      <c r="Y14" s="253"/>
      <c r="Z14" s="253"/>
      <c r="AA14" s="253"/>
      <c r="AB14" s="253"/>
      <c r="AC14" s="253"/>
      <c r="AD14" s="253"/>
      <c r="AE14" s="253"/>
      <c r="AF14" s="253"/>
      <c r="AG14" s="253"/>
      <c r="AH14" s="253"/>
      <c r="AI14" s="253"/>
      <c r="AJ14" s="253"/>
      <c r="AK14" s="27" t="s">
        <v>26</v>
      </c>
      <c r="AN14" s="29" t="s">
        <v>28</v>
      </c>
      <c r="AR14" s="20"/>
      <c r="BE14" s="248"/>
      <c r="BS14" s="17" t="s">
        <v>6</v>
      </c>
    </row>
    <row r="15" spans="1:74" ht="6.95" customHeight="1">
      <c r="B15" s="20"/>
      <c r="AR15" s="20"/>
      <c r="BE15" s="248"/>
      <c r="BS15" s="17" t="s">
        <v>3</v>
      </c>
    </row>
    <row r="16" spans="1:74" ht="12" customHeight="1">
      <c r="B16" s="20"/>
      <c r="D16" s="27" t="s">
        <v>29</v>
      </c>
      <c r="AK16" s="27" t="s">
        <v>24</v>
      </c>
      <c r="AN16" s="25" t="s">
        <v>1</v>
      </c>
      <c r="AR16" s="20"/>
      <c r="BE16" s="248"/>
      <c r="BS16" s="17" t="s">
        <v>3</v>
      </c>
    </row>
    <row r="17" spans="2:71" ht="18.399999999999999" customHeight="1">
      <c r="B17" s="20"/>
      <c r="E17" s="25" t="s">
        <v>30</v>
      </c>
      <c r="AK17" s="27" t="s">
        <v>26</v>
      </c>
      <c r="AN17" s="25" t="s">
        <v>1</v>
      </c>
      <c r="AR17" s="20"/>
      <c r="BE17" s="248"/>
      <c r="BS17" s="17" t="s">
        <v>31</v>
      </c>
    </row>
    <row r="18" spans="2:71" ht="6.95" customHeight="1">
      <c r="B18" s="20"/>
      <c r="AR18" s="20"/>
      <c r="BE18" s="248"/>
      <c r="BS18" s="17" t="s">
        <v>6</v>
      </c>
    </row>
    <row r="19" spans="2:71" ht="12" customHeight="1">
      <c r="B19" s="20"/>
      <c r="D19" s="27" t="s">
        <v>32</v>
      </c>
      <c r="AK19" s="27" t="s">
        <v>24</v>
      </c>
      <c r="AN19" s="25" t="s">
        <v>1</v>
      </c>
      <c r="AR19" s="20"/>
      <c r="BE19" s="248"/>
      <c r="BS19" s="17" t="s">
        <v>6</v>
      </c>
    </row>
    <row r="20" spans="2:71" ht="18.399999999999999" customHeight="1">
      <c r="B20" s="20"/>
      <c r="E20" s="25" t="s">
        <v>33</v>
      </c>
      <c r="AK20" s="27" t="s">
        <v>26</v>
      </c>
      <c r="AN20" s="25" t="s">
        <v>1</v>
      </c>
      <c r="AR20" s="20"/>
      <c r="BE20" s="248"/>
      <c r="BS20" s="17" t="s">
        <v>31</v>
      </c>
    </row>
    <row r="21" spans="2:71" ht="6.95" customHeight="1">
      <c r="B21" s="20"/>
      <c r="AR21" s="20"/>
      <c r="BE21" s="248"/>
    </row>
    <row r="22" spans="2:71" ht="12" customHeight="1">
      <c r="B22" s="20"/>
      <c r="D22" s="27" t="s">
        <v>34</v>
      </c>
      <c r="AR22" s="20"/>
      <c r="BE22" s="248"/>
    </row>
    <row r="23" spans="2:71" ht="113.25" customHeight="1">
      <c r="B23" s="20"/>
      <c r="E23" s="254" t="s">
        <v>35</v>
      </c>
      <c r="F23" s="254"/>
      <c r="G23" s="254"/>
      <c r="H23" s="254"/>
      <c r="I23" s="254"/>
      <c r="J23" s="254"/>
      <c r="K23" s="254"/>
      <c r="L23" s="254"/>
      <c r="M23" s="254"/>
      <c r="N23" s="254"/>
      <c r="O23" s="254"/>
      <c r="P23" s="254"/>
      <c r="Q23" s="254"/>
      <c r="R23" s="254"/>
      <c r="S23" s="254"/>
      <c r="T23" s="254"/>
      <c r="U23" s="254"/>
      <c r="V23" s="254"/>
      <c r="W23" s="254"/>
      <c r="X23" s="254"/>
      <c r="Y23" s="254"/>
      <c r="Z23" s="254"/>
      <c r="AA23" s="254"/>
      <c r="AB23" s="254"/>
      <c r="AC23" s="254"/>
      <c r="AD23" s="254"/>
      <c r="AE23" s="254"/>
      <c r="AF23" s="254"/>
      <c r="AG23" s="254"/>
      <c r="AH23" s="254"/>
      <c r="AI23" s="254"/>
      <c r="AJ23" s="254"/>
      <c r="AK23" s="254"/>
      <c r="AL23" s="254"/>
      <c r="AM23" s="254"/>
      <c r="AN23" s="254"/>
      <c r="AR23" s="20"/>
      <c r="BE23" s="248"/>
    </row>
    <row r="24" spans="2:71" ht="6.95" customHeight="1">
      <c r="B24" s="20"/>
      <c r="AR24" s="20"/>
      <c r="BE24" s="248"/>
    </row>
    <row r="25" spans="2:71" ht="6.95" customHeight="1">
      <c r="B25" s="20"/>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R25" s="20"/>
      <c r="BE25" s="248"/>
    </row>
    <row r="26" spans="2:71" s="1" customFormat="1" ht="25.9" customHeight="1">
      <c r="B26" s="32"/>
      <c r="D26" s="33" t="s">
        <v>36</v>
      </c>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255">
        <f>ROUND(AG94,2)</f>
        <v>0</v>
      </c>
      <c r="AL26" s="256"/>
      <c r="AM26" s="256"/>
      <c r="AN26" s="256"/>
      <c r="AO26" s="256"/>
      <c r="AR26" s="32"/>
      <c r="BE26" s="248"/>
    </row>
    <row r="27" spans="2:71" s="1" customFormat="1" ht="6.95" customHeight="1">
      <c r="B27" s="32"/>
      <c r="AR27" s="32"/>
      <c r="BE27" s="248"/>
    </row>
    <row r="28" spans="2:71" s="1" customFormat="1" ht="12.75">
      <c r="B28" s="32"/>
      <c r="L28" s="257" t="s">
        <v>37</v>
      </c>
      <c r="M28" s="257"/>
      <c r="N28" s="257"/>
      <c r="O28" s="257"/>
      <c r="P28" s="257"/>
      <c r="W28" s="257" t="s">
        <v>38</v>
      </c>
      <c r="X28" s="257"/>
      <c r="Y28" s="257"/>
      <c r="Z28" s="257"/>
      <c r="AA28" s="257"/>
      <c r="AB28" s="257"/>
      <c r="AC28" s="257"/>
      <c r="AD28" s="257"/>
      <c r="AE28" s="257"/>
      <c r="AK28" s="257" t="s">
        <v>39</v>
      </c>
      <c r="AL28" s="257"/>
      <c r="AM28" s="257"/>
      <c r="AN28" s="257"/>
      <c r="AO28" s="257"/>
      <c r="AR28" s="32"/>
      <c r="BE28" s="248"/>
    </row>
    <row r="29" spans="2:71" s="2" customFormat="1" ht="30" customHeight="1">
      <c r="B29" s="36"/>
      <c r="D29" s="25" t="s">
        <v>40</v>
      </c>
      <c r="E29" s="3"/>
      <c r="F29" s="25" t="s">
        <v>41</v>
      </c>
      <c r="G29" s="3"/>
      <c r="H29" s="3"/>
      <c r="I29" s="3"/>
      <c r="J29" s="3"/>
      <c r="K29" s="3"/>
      <c r="L29" s="259">
        <v>0.23</v>
      </c>
      <c r="M29" s="224"/>
      <c r="N29" s="224"/>
      <c r="O29" s="224"/>
      <c r="P29" s="224"/>
      <c r="Q29" s="3"/>
      <c r="R29" s="3"/>
      <c r="S29" s="3"/>
      <c r="T29" s="3"/>
      <c r="U29" s="3"/>
      <c r="V29" s="3"/>
      <c r="W29" s="258">
        <f>ROUND(AZ94, 2)</f>
        <v>0</v>
      </c>
      <c r="X29" s="224"/>
      <c r="Y29" s="224"/>
      <c r="Z29" s="224"/>
      <c r="AA29" s="224"/>
      <c r="AB29" s="224"/>
      <c r="AC29" s="224"/>
      <c r="AD29" s="224"/>
      <c r="AE29" s="224"/>
      <c r="AF29" s="3"/>
      <c r="AG29" s="3"/>
      <c r="AH29" s="3"/>
      <c r="AI29" s="3"/>
      <c r="AJ29" s="3"/>
      <c r="AK29" s="258">
        <f>ROUND(AV94, 2)</f>
        <v>0</v>
      </c>
      <c r="AL29" s="224"/>
      <c r="AM29" s="224"/>
      <c r="AN29" s="224"/>
      <c r="AO29" s="224"/>
      <c r="AP29" s="38"/>
      <c r="AQ29" s="38"/>
      <c r="AR29" s="39"/>
      <c r="AS29" s="38"/>
      <c r="AT29" s="38"/>
      <c r="AU29" s="38"/>
      <c r="AV29" s="38"/>
      <c r="AW29" s="38"/>
      <c r="AX29" s="38"/>
      <c r="AY29" s="38"/>
      <c r="AZ29" s="38"/>
      <c r="BE29" s="249"/>
    </row>
    <row r="30" spans="2:71" s="2" customFormat="1" ht="14.45" customHeight="1">
      <c r="B30" s="36"/>
      <c r="D30" s="3"/>
      <c r="E30" s="3"/>
      <c r="F30" s="25" t="s">
        <v>42</v>
      </c>
      <c r="G30" s="3"/>
      <c r="H30" s="3"/>
      <c r="I30" s="3"/>
      <c r="J30" s="3"/>
      <c r="K30" s="3"/>
      <c r="L30" s="259">
        <v>0.23</v>
      </c>
      <c r="M30" s="224"/>
      <c r="N30" s="224"/>
      <c r="O30" s="224"/>
      <c r="P30" s="224"/>
      <c r="Q30" s="3"/>
      <c r="R30" s="3"/>
      <c r="S30" s="3"/>
      <c r="T30" s="3"/>
      <c r="U30" s="3"/>
      <c r="V30" s="3"/>
      <c r="W30" s="258">
        <f>ROUND(BA94, 2)</f>
        <v>0</v>
      </c>
      <c r="X30" s="224"/>
      <c r="Y30" s="224"/>
      <c r="Z30" s="224"/>
      <c r="AA30" s="224"/>
      <c r="AB30" s="224"/>
      <c r="AC30" s="224"/>
      <c r="AD30" s="224"/>
      <c r="AE30" s="224"/>
      <c r="AF30" s="3"/>
      <c r="AG30" s="3"/>
      <c r="AH30" s="3"/>
      <c r="AI30" s="3"/>
      <c r="AJ30" s="3"/>
      <c r="AK30" s="258">
        <f>ROUND(AW94, 2)</f>
        <v>0</v>
      </c>
      <c r="AL30" s="224"/>
      <c r="AM30" s="224"/>
      <c r="AN30" s="224"/>
      <c r="AO30" s="224"/>
      <c r="AP30" s="38"/>
      <c r="AQ30" s="38"/>
      <c r="AR30" s="39"/>
      <c r="AS30" s="38"/>
      <c r="AT30" s="38"/>
      <c r="AU30" s="38"/>
      <c r="AV30" s="38"/>
      <c r="AW30" s="38"/>
      <c r="AX30" s="38"/>
      <c r="AY30" s="38"/>
      <c r="AZ30" s="38"/>
      <c r="BE30" s="249"/>
    </row>
    <row r="31" spans="2:71" s="2" customFormat="1" ht="14.45" hidden="1" customHeight="1">
      <c r="B31" s="36"/>
      <c r="F31" s="27" t="s">
        <v>43</v>
      </c>
      <c r="L31" s="238">
        <v>0.23</v>
      </c>
      <c r="M31" s="237"/>
      <c r="N31" s="237"/>
      <c r="O31" s="237"/>
      <c r="P31" s="237"/>
      <c r="W31" s="236">
        <f>ROUND(BB94, 2)</f>
        <v>0</v>
      </c>
      <c r="X31" s="237"/>
      <c r="Y31" s="237"/>
      <c r="Z31" s="237"/>
      <c r="AA31" s="237"/>
      <c r="AB31" s="237"/>
      <c r="AC31" s="237"/>
      <c r="AD31" s="237"/>
      <c r="AE31" s="237"/>
      <c r="AK31" s="236">
        <v>0</v>
      </c>
      <c r="AL31" s="237"/>
      <c r="AM31" s="237"/>
      <c r="AN31" s="237"/>
      <c r="AO31" s="237"/>
      <c r="AR31" s="36"/>
      <c r="BE31" s="249"/>
    </row>
    <row r="32" spans="2:71" s="2" customFormat="1" ht="14.45" hidden="1" customHeight="1">
      <c r="B32" s="36"/>
      <c r="F32" s="27" t="s">
        <v>44</v>
      </c>
      <c r="L32" s="238">
        <v>0.23</v>
      </c>
      <c r="M32" s="237"/>
      <c r="N32" s="237"/>
      <c r="O32" s="237"/>
      <c r="P32" s="237"/>
      <c r="W32" s="236">
        <f>ROUND(BC94, 2)</f>
        <v>0</v>
      </c>
      <c r="X32" s="237"/>
      <c r="Y32" s="237"/>
      <c r="Z32" s="237"/>
      <c r="AA32" s="237"/>
      <c r="AB32" s="237"/>
      <c r="AC32" s="237"/>
      <c r="AD32" s="237"/>
      <c r="AE32" s="237"/>
      <c r="AK32" s="236">
        <v>0</v>
      </c>
      <c r="AL32" s="237"/>
      <c r="AM32" s="237"/>
      <c r="AN32" s="237"/>
      <c r="AO32" s="237"/>
      <c r="AR32" s="36"/>
      <c r="BE32" s="249"/>
    </row>
    <row r="33" spans="2:57" s="2" customFormat="1" ht="14.45" hidden="1" customHeight="1">
      <c r="B33" s="36"/>
      <c r="F33" s="37" t="s">
        <v>45</v>
      </c>
      <c r="L33" s="239">
        <v>0</v>
      </c>
      <c r="M33" s="240"/>
      <c r="N33" s="240"/>
      <c r="O33" s="240"/>
      <c r="P33" s="240"/>
      <c r="Q33" s="38"/>
      <c r="R33" s="38"/>
      <c r="S33" s="38"/>
      <c r="T33" s="38"/>
      <c r="U33" s="38"/>
      <c r="V33" s="38"/>
      <c r="W33" s="241">
        <f>ROUND(BD94, 2)</f>
        <v>0</v>
      </c>
      <c r="X33" s="240"/>
      <c r="Y33" s="240"/>
      <c r="Z33" s="240"/>
      <c r="AA33" s="240"/>
      <c r="AB33" s="240"/>
      <c r="AC33" s="240"/>
      <c r="AD33" s="240"/>
      <c r="AE33" s="240"/>
      <c r="AF33" s="38"/>
      <c r="AG33" s="38"/>
      <c r="AH33" s="38"/>
      <c r="AI33" s="38"/>
      <c r="AJ33" s="38"/>
      <c r="AK33" s="241">
        <v>0</v>
      </c>
      <c r="AL33" s="240"/>
      <c r="AM33" s="240"/>
      <c r="AN33" s="240"/>
      <c r="AO33" s="240"/>
      <c r="AP33" s="38"/>
      <c r="AQ33" s="38"/>
      <c r="AR33" s="39"/>
      <c r="AS33" s="38"/>
      <c r="AT33" s="38"/>
      <c r="AU33" s="38"/>
      <c r="AV33" s="38"/>
      <c r="AW33" s="38"/>
      <c r="AX33" s="38"/>
      <c r="AY33" s="38"/>
      <c r="AZ33" s="38"/>
      <c r="BE33" s="249"/>
    </row>
    <row r="34" spans="2:57" s="1" customFormat="1" ht="6.95" customHeight="1">
      <c r="B34" s="32"/>
      <c r="AR34" s="32"/>
      <c r="BE34" s="248"/>
    </row>
    <row r="35" spans="2:57" s="1" customFormat="1" ht="25.9" customHeight="1">
      <c r="B35" s="32"/>
      <c r="C35" s="40"/>
      <c r="D35" s="41" t="s">
        <v>46</v>
      </c>
      <c r="E35" s="42"/>
      <c r="F35" s="42"/>
      <c r="G35" s="42"/>
      <c r="H35" s="42"/>
      <c r="I35" s="42"/>
      <c r="J35" s="42"/>
      <c r="K35" s="42"/>
      <c r="L35" s="42"/>
      <c r="M35" s="42"/>
      <c r="N35" s="42"/>
      <c r="O35" s="42"/>
      <c r="P35" s="42"/>
      <c r="Q35" s="42"/>
      <c r="R35" s="42"/>
      <c r="S35" s="42"/>
      <c r="T35" s="43" t="s">
        <v>47</v>
      </c>
      <c r="U35" s="42"/>
      <c r="V35" s="42"/>
      <c r="W35" s="42"/>
      <c r="X35" s="245" t="s">
        <v>48</v>
      </c>
      <c r="Y35" s="243"/>
      <c r="Z35" s="243"/>
      <c r="AA35" s="243"/>
      <c r="AB35" s="243"/>
      <c r="AC35" s="42"/>
      <c r="AD35" s="42"/>
      <c r="AE35" s="42"/>
      <c r="AF35" s="42"/>
      <c r="AG35" s="42"/>
      <c r="AH35" s="42"/>
      <c r="AI35" s="42"/>
      <c r="AJ35" s="42"/>
      <c r="AK35" s="242">
        <f>SUM(AK26:AK33)</f>
        <v>0</v>
      </c>
      <c r="AL35" s="243"/>
      <c r="AM35" s="243"/>
      <c r="AN35" s="243"/>
      <c r="AO35" s="244"/>
      <c r="AP35" s="40"/>
      <c r="AQ35" s="40"/>
      <c r="AR35" s="32"/>
    </row>
    <row r="36" spans="2:57" s="1" customFormat="1" ht="6.95" customHeight="1">
      <c r="B36" s="32"/>
      <c r="AR36" s="32"/>
    </row>
    <row r="37" spans="2:57" s="1" customFormat="1" ht="14.45" customHeight="1">
      <c r="B37" s="32"/>
      <c r="AR37" s="32"/>
    </row>
    <row r="38" spans="2:57" ht="14.45" customHeight="1">
      <c r="B38" s="20"/>
      <c r="AR38" s="20"/>
    </row>
    <row r="39" spans="2:57" ht="14.45" customHeight="1">
      <c r="B39" s="20"/>
      <c r="AR39" s="20"/>
    </row>
    <row r="40" spans="2:57" ht="14.45" customHeight="1">
      <c r="B40" s="20"/>
      <c r="AR40" s="20"/>
    </row>
    <row r="41" spans="2:57" ht="14.45" customHeight="1">
      <c r="B41" s="20"/>
      <c r="AR41" s="20"/>
    </row>
    <row r="42" spans="2:57" ht="14.45" customHeight="1">
      <c r="B42" s="20"/>
      <c r="AR42" s="20"/>
    </row>
    <row r="43" spans="2:57" ht="14.45" customHeight="1">
      <c r="B43" s="20"/>
      <c r="AR43" s="20"/>
    </row>
    <row r="44" spans="2:57" ht="14.45" customHeight="1">
      <c r="B44" s="20"/>
      <c r="AR44" s="20"/>
    </row>
    <row r="45" spans="2:57" ht="14.45" customHeight="1">
      <c r="B45" s="20"/>
      <c r="AR45" s="20"/>
    </row>
    <row r="46" spans="2:57" ht="14.45" customHeight="1">
      <c r="B46" s="20"/>
      <c r="AR46" s="20"/>
    </row>
    <row r="47" spans="2:57" ht="14.45" customHeight="1">
      <c r="B47" s="20"/>
      <c r="AR47" s="20"/>
    </row>
    <row r="48" spans="2:57" ht="14.45" customHeight="1">
      <c r="B48" s="20"/>
      <c r="AR48" s="20"/>
    </row>
    <row r="49" spans="2:44" s="1" customFormat="1" ht="14.45" customHeight="1">
      <c r="B49" s="32"/>
      <c r="D49" s="44" t="s">
        <v>49</v>
      </c>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c r="AF49" s="45"/>
      <c r="AG49" s="45"/>
      <c r="AH49" s="44" t="s">
        <v>50</v>
      </c>
      <c r="AI49" s="45"/>
      <c r="AJ49" s="45"/>
      <c r="AK49" s="45"/>
      <c r="AL49" s="45"/>
      <c r="AM49" s="45"/>
      <c r="AN49" s="45"/>
      <c r="AO49" s="45"/>
      <c r="AR49" s="32"/>
    </row>
    <row r="50" spans="2:44">
      <c r="B50" s="20"/>
      <c r="AR50" s="20"/>
    </row>
    <row r="51" spans="2:44">
      <c r="B51" s="20"/>
      <c r="AR51" s="20"/>
    </row>
    <row r="52" spans="2:44">
      <c r="B52" s="20"/>
      <c r="AR52" s="20"/>
    </row>
    <row r="53" spans="2:44">
      <c r="B53" s="20"/>
      <c r="AR53" s="20"/>
    </row>
    <row r="54" spans="2:44">
      <c r="B54" s="20"/>
      <c r="AR54" s="20"/>
    </row>
    <row r="55" spans="2:44">
      <c r="B55" s="20"/>
      <c r="AR55" s="20"/>
    </row>
    <row r="56" spans="2:44">
      <c r="B56" s="20"/>
      <c r="AR56" s="20"/>
    </row>
    <row r="57" spans="2:44">
      <c r="B57" s="20"/>
      <c r="AR57" s="20"/>
    </row>
    <row r="58" spans="2:44">
      <c r="B58" s="20"/>
      <c r="AR58" s="20"/>
    </row>
    <row r="59" spans="2:44">
      <c r="B59" s="20"/>
      <c r="AR59" s="20"/>
    </row>
    <row r="60" spans="2:44" s="1" customFormat="1" ht="12.75">
      <c r="B60" s="32"/>
      <c r="D60" s="46" t="s">
        <v>51</v>
      </c>
      <c r="E60" s="34"/>
      <c r="F60" s="34"/>
      <c r="G60" s="34"/>
      <c r="H60" s="34"/>
      <c r="I60" s="34"/>
      <c r="J60" s="34"/>
      <c r="K60" s="34"/>
      <c r="L60" s="34"/>
      <c r="M60" s="34"/>
      <c r="N60" s="34"/>
      <c r="O60" s="34"/>
      <c r="P60" s="34"/>
      <c r="Q60" s="34"/>
      <c r="R60" s="34"/>
      <c r="S60" s="34"/>
      <c r="T60" s="34"/>
      <c r="U60" s="34"/>
      <c r="V60" s="46" t="s">
        <v>52</v>
      </c>
      <c r="W60" s="34"/>
      <c r="X60" s="34"/>
      <c r="Y60" s="34"/>
      <c r="Z60" s="34"/>
      <c r="AA60" s="34"/>
      <c r="AB60" s="34"/>
      <c r="AC60" s="34"/>
      <c r="AD60" s="34"/>
      <c r="AE60" s="34"/>
      <c r="AF60" s="34"/>
      <c r="AG60" s="34"/>
      <c r="AH60" s="46" t="s">
        <v>51</v>
      </c>
      <c r="AI60" s="34"/>
      <c r="AJ60" s="34"/>
      <c r="AK60" s="34"/>
      <c r="AL60" s="34"/>
      <c r="AM60" s="46" t="s">
        <v>52</v>
      </c>
      <c r="AN60" s="34"/>
      <c r="AO60" s="34"/>
      <c r="AR60" s="32"/>
    </row>
    <row r="61" spans="2:44">
      <c r="B61" s="20"/>
      <c r="AR61" s="20"/>
    </row>
    <row r="62" spans="2:44">
      <c r="B62" s="20"/>
      <c r="AR62" s="20"/>
    </row>
    <row r="63" spans="2:44">
      <c r="B63" s="20"/>
      <c r="AR63" s="20"/>
    </row>
    <row r="64" spans="2:44" s="1" customFormat="1" ht="12.75">
      <c r="B64" s="32"/>
      <c r="D64" s="44" t="s">
        <v>53</v>
      </c>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4" t="s">
        <v>54</v>
      </c>
      <c r="AI64" s="45"/>
      <c r="AJ64" s="45"/>
      <c r="AK64" s="45"/>
      <c r="AL64" s="45"/>
      <c r="AM64" s="45"/>
      <c r="AN64" s="45"/>
      <c r="AO64" s="45"/>
      <c r="AR64" s="32"/>
    </row>
    <row r="65" spans="2:44">
      <c r="B65" s="20"/>
      <c r="AR65" s="20"/>
    </row>
    <row r="66" spans="2:44">
      <c r="B66" s="20"/>
      <c r="AR66" s="20"/>
    </row>
    <row r="67" spans="2:44">
      <c r="B67" s="20"/>
      <c r="AR67" s="20"/>
    </row>
    <row r="68" spans="2:44">
      <c r="B68" s="20"/>
      <c r="AR68" s="20"/>
    </row>
    <row r="69" spans="2:44">
      <c r="B69" s="20"/>
      <c r="AR69" s="20"/>
    </row>
    <row r="70" spans="2:44">
      <c r="B70" s="20"/>
      <c r="AR70" s="20"/>
    </row>
    <row r="71" spans="2:44">
      <c r="B71" s="20"/>
      <c r="AR71" s="20"/>
    </row>
    <row r="72" spans="2:44">
      <c r="B72" s="20"/>
      <c r="AR72" s="20"/>
    </row>
    <row r="73" spans="2:44">
      <c r="B73" s="20"/>
      <c r="AR73" s="20"/>
    </row>
    <row r="74" spans="2:44">
      <c r="B74" s="20"/>
      <c r="AR74" s="20"/>
    </row>
    <row r="75" spans="2:44" s="1" customFormat="1" ht="12.75">
      <c r="B75" s="32"/>
      <c r="D75" s="46" t="s">
        <v>51</v>
      </c>
      <c r="E75" s="34"/>
      <c r="F75" s="34"/>
      <c r="G75" s="34"/>
      <c r="H75" s="34"/>
      <c r="I75" s="34"/>
      <c r="J75" s="34"/>
      <c r="K75" s="34"/>
      <c r="L75" s="34"/>
      <c r="M75" s="34"/>
      <c r="N75" s="34"/>
      <c r="O75" s="34"/>
      <c r="P75" s="34"/>
      <c r="Q75" s="34"/>
      <c r="R75" s="34"/>
      <c r="S75" s="34"/>
      <c r="T75" s="34"/>
      <c r="U75" s="34"/>
      <c r="V75" s="46" t="s">
        <v>52</v>
      </c>
      <c r="W75" s="34"/>
      <c r="X75" s="34"/>
      <c r="Y75" s="34"/>
      <c r="Z75" s="34"/>
      <c r="AA75" s="34"/>
      <c r="AB75" s="34"/>
      <c r="AC75" s="34"/>
      <c r="AD75" s="34"/>
      <c r="AE75" s="34"/>
      <c r="AF75" s="34"/>
      <c r="AG75" s="34"/>
      <c r="AH75" s="46" t="s">
        <v>51</v>
      </c>
      <c r="AI75" s="34"/>
      <c r="AJ75" s="34"/>
      <c r="AK75" s="34"/>
      <c r="AL75" s="34"/>
      <c r="AM75" s="46" t="s">
        <v>52</v>
      </c>
      <c r="AN75" s="34"/>
      <c r="AO75" s="34"/>
      <c r="AR75" s="32"/>
    </row>
    <row r="76" spans="2:44" s="1" customFormat="1">
      <c r="B76" s="32"/>
      <c r="AR76" s="32"/>
    </row>
    <row r="77" spans="2:44" s="1" customFormat="1" ht="6.95" customHeight="1">
      <c r="B77" s="47"/>
      <c r="C77" s="48"/>
      <c r="D77" s="48"/>
      <c r="E77" s="48"/>
      <c r="F77" s="48"/>
      <c r="G77" s="48"/>
      <c r="H77" s="48"/>
      <c r="I77" s="48"/>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8"/>
      <c r="AO77" s="48"/>
      <c r="AP77" s="48"/>
      <c r="AQ77" s="48"/>
      <c r="AR77" s="32"/>
    </row>
    <row r="81" spans="1:91" s="1" customFormat="1" ht="6.95" customHeight="1">
      <c r="B81" s="49"/>
      <c r="C81" s="50"/>
      <c r="D81" s="50"/>
      <c r="E81" s="50"/>
      <c r="F81" s="50"/>
      <c r="G81" s="50"/>
      <c r="H81" s="50"/>
      <c r="I81" s="50"/>
      <c r="J81" s="50"/>
      <c r="K81" s="50"/>
      <c r="L81" s="50"/>
      <c r="M81" s="50"/>
      <c r="N81" s="50"/>
      <c r="O81" s="50"/>
      <c r="P81" s="50"/>
      <c r="Q81" s="50"/>
      <c r="R81" s="50"/>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32"/>
    </row>
    <row r="82" spans="1:91" s="1" customFormat="1" ht="24.95" customHeight="1">
      <c r="B82" s="32"/>
      <c r="C82" s="21" t="s">
        <v>55</v>
      </c>
      <c r="AR82" s="32"/>
    </row>
    <row r="83" spans="1:91" s="1" customFormat="1" ht="6.95" customHeight="1">
      <c r="B83" s="32"/>
      <c r="AR83" s="32"/>
    </row>
    <row r="84" spans="1:91" s="3" customFormat="1" ht="12" customHeight="1">
      <c r="B84" s="51"/>
      <c r="C84" s="27" t="s">
        <v>12</v>
      </c>
      <c r="L84" s="3" t="str">
        <f>K5</f>
        <v>far2506</v>
      </c>
      <c r="AR84" s="51"/>
    </row>
    <row r="85" spans="1:91" s="4" customFormat="1" ht="36.950000000000003" customHeight="1">
      <c r="B85" s="52"/>
      <c r="C85" s="53" t="s">
        <v>15</v>
      </c>
      <c r="L85" s="234" t="str">
        <f>K6</f>
        <v>DD a DSS Terany - novostavba ubytovacieho bloku - CÚ 2025/II</v>
      </c>
      <c r="M85" s="235"/>
      <c r="N85" s="235"/>
      <c r="O85" s="235"/>
      <c r="P85" s="235"/>
      <c r="Q85" s="235"/>
      <c r="R85" s="235"/>
      <c r="S85" s="235"/>
      <c r="T85" s="235"/>
      <c r="U85" s="235"/>
      <c r="V85" s="235"/>
      <c r="W85" s="235"/>
      <c r="X85" s="235"/>
      <c r="Y85" s="235"/>
      <c r="Z85" s="235"/>
      <c r="AA85" s="235"/>
      <c r="AB85" s="235"/>
      <c r="AC85" s="235"/>
      <c r="AD85" s="235"/>
      <c r="AE85" s="235"/>
      <c r="AF85" s="235"/>
      <c r="AG85" s="235"/>
      <c r="AH85" s="235"/>
      <c r="AI85" s="235"/>
      <c r="AJ85" s="235"/>
      <c r="AR85" s="52"/>
    </row>
    <row r="86" spans="1:91" s="1" customFormat="1" ht="6.95" customHeight="1">
      <c r="B86" s="32"/>
      <c r="AR86" s="32"/>
    </row>
    <row r="87" spans="1:91" s="1" customFormat="1" ht="12" customHeight="1">
      <c r="B87" s="32"/>
      <c r="C87" s="27" t="s">
        <v>19</v>
      </c>
      <c r="L87" s="54" t="str">
        <f>IF(K8="","",K8)</f>
        <v>Terany</v>
      </c>
      <c r="AI87" s="27" t="s">
        <v>21</v>
      </c>
      <c r="AM87" s="221" t="str">
        <f>IF(AN8= "","",AN8)</f>
        <v>5. 12. 2025</v>
      </c>
      <c r="AN87" s="221"/>
      <c r="AR87" s="32"/>
    </row>
    <row r="88" spans="1:91" s="1" customFormat="1" ht="6.95" customHeight="1">
      <c r="B88" s="32"/>
      <c r="AR88" s="32"/>
    </row>
    <row r="89" spans="1:91" s="1" customFormat="1" ht="15.2" customHeight="1">
      <c r="B89" s="32"/>
      <c r="C89" s="27" t="s">
        <v>23</v>
      </c>
      <c r="L89" s="3" t="str">
        <f>IF(E11= "","",E11)</f>
        <v>DD DSS Terany 1, Hontianske Tesáre</v>
      </c>
      <c r="AI89" s="27" t="s">
        <v>29</v>
      </c>
      <c r="AM89" s="223" t="str">
        <f>IF(E17="","",E17)</f>
        <v>Ing.Attila Farkaš</v>
      </c>
      <c r="AN89" s="224"/>
      <c r="AO89" s="224"/>
      <c r="AP89" s="224"/>
      <c r="AR89" s="32"/>
      <c r="AS89" s="225" t="s">
        <v>56</v>
      </c>
      <c r="AT89" s="226"/>
      <c r="AU89" s="56"/>
      <c r="AV89" s="56"/>
      <c r="AW89" s="56"/>
      <c r="AX89" s="56"/>
      <c r="AY89" s="56"/>
      <c r="AZ89" s="56"/>
      <c r="BA89" s="56"/>
      <c r="BB89" s="56"/>
      <c r="BC89" s="56"/>
      <c r="BD89" s="57"/>
    </row>
    <row r="90" spans="1:91" s="1" customFormat="1" ht="15.2" customHeight="1">
      <c r="B90" s="32"/>
      <c r="C90" s="27" t="s">
        <v>27</v>
      </c>
      <c r="L90" s="3" t="str">
        <f>IF(E14= "Vyplň údaj","",E14)</f>
        <v/>
      </c>
      <c r="AI90" s="27" t="s">
        <v>32</v>
      </c>
      <c r="AM90" s="223" t="str">
        <f>IF(E20="","",E20)</f>
        <v>Arteco spol.s r.o.</v>
      </c>
      <c r="AN90" s="224"/>
      <c r="AO90" s="224"/>
      <c r="AP90" s="224"/>
      <c r="AR90" s="32"/>
      <c r="AS90" s="227"/>
      <c r="AT90" s="228"/>
      <c r="BD90" s="59"/>
    </row>
    <row r="91" spans="1:91" s="1" customFormat="1" ht="10.9" customHeight="1">
      <c r="B91" s="32"/>
      <c r="AR91" s="32"/>
      <c r="AS91" s="227"/>
      <c r="AT91" s="228"/>
      <c r="BD91" s="59"/>
    </row>
    <row r="92" spans="1:91" s="1" customFormat="1" ht="29.25" customHeight="1">
      <c r="B92" s="32"/>
      <c r="C92" s="261" t="s">
        <v>57</v>
      </c>
      <c r="D92" s="230"/>
      <c r="E92" s="230"/>
      <c r="F92" s="230"/>
      <c r="G92" s="230"/>
      <c r="H92" s="60"/>
      <c r="I92" s="231" t="s">
        <v>58</v>
      </c>
      <c r="J92" s="230"/>
      <c r="K92" s="230"/>
      <c r="L92" s="230"/>
      <c r="M92" s="230"/>
      <c r="N92" s="230"/>
      <c r="O92" s="230"/>
      <c r="P92" s="230"/>
      <c r="Q92" s="230"/>
      <c r="R92" s="230"/>
      <c r="S92" s="230"/>
      <c r="T92" s="230"/>
      <c r="U92" s="230"/>
      <c r="V92" s="230"/>
      <c r="W92" s="230"/>
      <c r="X92" s="230"/>
      <c r="Y92" s="230"/>
      <c r="Z92" s="230"/>
      <c r="AA92" s="230"/>
      <c r="AB92" s="230"/>
      <c r="AC92" s="230"/>
      <c r="AD92" s="230"/>
      <c r="AE92" s="230"/>
      <c r="AF92" s="230"/>
      <c r="AG92" s="229" t="s">
        <v>59</v>
      </c>
      <c r="AH92" s="230"/>
      <c r="AI92" s="230"/>
      <c r="AJ92" s="230"/>
      <c r="AK92" s="230"/>
      <c r="AL92" s="230"/>
      <c r="AM92" s="230"/>
      <c r="AN92" s="231" t="s">
        <v>60</v>
      </c>
      <c r="AO92" s="230"/>
      <c r="AP92" s="232"/>
      <c r="AQ92" s="61" t="s">
        <v>61</v>
      </c>
      <c r="AR92" s="32"/>
      <c r="AS92" s="62" t="s">
        <v>62</v>
      </c>
      <c r="AT92" s="63" t="s">
        <v>63</v>
      </c>
      <c r="AU92" s="63" t="s">
        <v>64</v>
      </c>
      <c r="AV92" s="63" t="s">
        <v>65</v>
      </c>
      <c r="AW92" s="63" t="s">
        <v>66</v>
      </c>
      <c r="AX92" s="63" t="s">
        <v>67</v>
      </c>
      <c r="AY92" s="63" t="s">
        <v>68</v>
      </c>
      <c r="AZ92" s="63" t="s">
        <v>69</v>
      </c>
      <c r="BA92" s="63" t="s">
        <v>70</v>
      </c>
      <c r="BB92" s="63" t="s">
        <v>71</v>
      </c>
      <c r="BC92" s="63" t="s">
        <v>72</v>
      </c>
      <c r="BD92" s="64" t="s">
        <v>73</v>
      </c>
    </row>
    <row r="93" spans="1:91" s="1" customFormat="1" ht="10.9" customHeight="1">
      <c r="B93" s="32"/>
      <c r="AR93" s="32"/>
      <c r="AS93" s="65"/>
      <c r="AT93" s="56"/>
      <c r="AU93" s="56"/>
      <c r="AV93" s="56"/>
      <c r="AW93" s="56"/>
      <c r="AX93" s="56"/>
      <c r="AY93" s="56"/>
      <c r="AZ93" s="56"/>
      <c r="BA93" s="56"/>
      <c r="BB93" s="56"/>
      <c r="BC93" s="56"/>
      <c r="BD93" s="57"/>
    </row>
    <row r="94" spans="1:91" s="5" customFormat="1" ht="32.450000000000003" customHeight="1">
      <c r="B94" s="66"/>
      <c r="C94" s="67" t="s">
        <v>74</v>
      </c>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233">
        <f>ROUND(AG95+AG107+SUM(AG110:AG116),2)</f>
        <v>0</v>
      </c>
      <c r="AH94" s="233"/>
      <c r="AI94" s="233"/>
      <c r="AJ94" s="233"/>
      <c r="AK94" s="233"/>
      <c r="AL94" s="233"/>
      <c r="AM94" s="233"/>
      <c r="AN94" s="219">
        <f t="shared" ref="AN94:AN116" si="0">SUM(AG94,AT94)</f>
        <v>0</v>
      </c>
      <c r="AO94" s="219"/>
      <c r="AP94" s="219"/>
      <c r="AQ94" s="70" t="s">
        <v>1</v>
      </c>
      <c r="AR94" s="66"/>
      <c r="AS94" s="71">
        <f>ROUND(AS95+AS107+SUM(AS110:AS116),2)</f>
        <v>0</v>
      </c>
      <c r="AT94" s="72">
        <f t="shared" ref="AT94:AT116" si="1">ROUND(SUM(AV94:AW94),2)</f>
        <v>0</v>
      </c>
      <c r="AU94" s="73">
        <f>ROUND(AU95+AU107+SUM(AU110:AU116),5)</f>
        <v>0</v>
      </c>
      <c r="AV94" s="72">
        <f>ROUND(AZ94*L29,2)</f>
        <v>0</v>
      </c>
      <c r="AW94" s="72">
        <f>ROUND(BA94*L30,2)</f>
        <v>0</v>
      </c>
      <c r="AX94" s="72">
        <f>ROUND(BB94*L29,2)</f>
        <v>0</v>
      </c>
      <c r="AY94" s="72">
        <f>ROUND(BC94*L30,2)</f>
        <v>0</v>
      </c>
      <c r="AZ94" s="72">
        <f>ROUND(AZ95+AZ107+SUM(AZ110:AZ116),2)</f>
        <v>0</v>
      </c>
      <c r="BA94" s="72">
        <f>ROUND(BA95+BA107+SUM(BA110:BA116),2)</f>
        <v>0</v>
      </c>
      <c r="BB94" s="72">
        <f>ROUND(BB95+BB107+SUM(BB110:BB116),2)</f>
        <v>0</v>
      </c>
      <c r="BC94" s="72">
        <f>ROUND(BC95+BC107+SUM(BC110:BC116),2)</f>
        <v>0</v>
      </c>
      <c r="BD94" s="74">
        <f>ROUND(BD95+BD107+SUM(BD110:BD116),2)</f>
        <v>0</v>
      </c>
      <c r="BS94" s="75" t="s">
        <v>75</v>
      </c>
      <c r="BT94" s="75" t="s">
        <v>76</v>
      </c>
      <c r="BU94" s="76" t="s">
        <v>77</v>
      </c>
      <c r="BV94" s="75" t="s">
        <v>78</v>
      </c>
      <c r="BW94" s="75" t="s">
        <v>4</v>
      </c>
      <c r="BX94" s="75" t="s">
        <v>79</v>
      </c>
      <c r="CL94" s="75" t="s">
        <v>1</v>
      </c>
    </row>
    <row r="95" spans="1:91" s="6" customFormat="1" ht="16.5" customHeight="1">
      <c r="B95" s="77"/>
      <c r="C95" s="78"/>
      <c r="D95" s="246" t="s">
        <v>80</v>
      </c>
      <c r="E95" s="246"/>
      <c r="F95" s="246"/>
      <c r="G95" s="246"/>
      <c r="H95" s="246"/>
      <c r="I95" s="79"/>
      <c r="J95" s="246" t="s">
        <v>81</v>
      </c>
      <c r="K95" s="246"/>
      <c r="L95" s="246"/>
      <c r="M95" s="246"/>
      <c r="N95" s="246"/>
      <c r="O95" s="246"/>
      <c r="P95" s="246"/>
      <c r="Q95" s="246"/>
      <c r="R95" s="246"/>
      <c r="S95" s="246"/>
      <c r="T95" s="246"/>
      <c r="U95" s="246"/>
      <c r="V95" s="246"/>
      <c r="W95" s="246"/>
      <c r="X95" s="246"/>
      <c r="Y95" s="246"/>
      <c r="Z95" s="246"/>
      <c r="AA95" s="246"/>
      <c r="AB95" s="246"/>
      <c r="AC95" s="246"/>
      <c r="AD95" s="246"/>
      <c r="AE95" s="246"/>
      <c r="AF95" s="246"/>
      <c r="AG95" s="218">
        <f>ROUND(AG96+SUM(AG97:AG101)+AG104,2)</f>
        <v>0</v>
      </c>
      <c r="AH95" s="215"/>
      <c r="AI95" s="215"/>
      <c r="AJ95" s="215"/>
      <c r="AK95" s="215"/>
      <c r="AL95" s="215"/>
      <c r="AM95" s="215"/>
      <c r="AN95" s="214">
        <f t="shared" si="0"/>
        <v>0</v>
      </c>
      <c r="AO95" s="215"/>
      <c r="AP95" s="215"/>
      <c r="AQ95" s="80" t="s">
        <v>82</v>
      </c>
      <c r="AR95" s="77"/>
      <c r="AS95" s="81">
        <f>ROUND(AS96+SUM(AS97:AS101)+AS104,2)</f>
        <v>0</v>
      </c>
      <c r="AT95" s="82">
        <f t="shared" si="1"/>
        <v>0</v>
      </c>
      <c r="AU95" s="83">
        <f>ROUND(AU96+SUM(AU97:AU101)+AU104,5)</f>
        <v>0</v>
      </c>
      <c r="AV95" s="82">
        <f>ROUND(AZ95*L29,2)</f>
        <v>0</v>
      </c>
      <c r="AW95" s="82">
        <f>ROUND(BA95*L30,2)</f>
        <v>0</v>
      </c>
      <c r="AX95" s="82">
        <f>ROUND(BB95*L29,2)</f>
        <v>0</v>
      </c>
      <c r="AY95" s="82">
        <f>ROUND(BC95*L30,2)</f>
        <v>0</v>
      </c>
      <c r="AZ95" s="82">
        <f>ROUND(AZ96+SUM(AZ97:AZ101)+AZ104,2)</f>
        <v>0</v>
      </c>
      <c r="BA95" s="82">
        <f>ROUND(BA96+SUM(BA97:BA101)+BA104,2)</f>
        <v>0</v>
      </c>
      <c r="BB95" s="82">
        <f>ROUND(BB96+SUM(BB97:BB101)+BB104,2)</f>
        <v>0</v>
      </c>
      <c r="BC95" s="82">
        <f>ROUND(BC96+SUM(BC97:BC101)+BC104,2)</f>
        <v>0</v>
      </c>
      <c r="BD95" s="84">
        <f>ROUND(BD96+SUM(BD97:BD101)+BD104,2)</f>
        <v>0</v>
      </c>
      <c r="BS95" s="85" t="s">
        <v>75</v>
      </c>
      <c r="BT95" s="85" t="s">
        <v>83</v>
      </c>
      <c r="BU95" s="85" t="s">
        <v>77</v>
      </c>
      <c r="BV95" s="85" t="s">
        <v>78</v>
      </c>
      <c r="BW95" s="85" t="s">
        <v>84</v>
      </c>
      <c r="BX95" s="85" t="s">
        <v>4</v>
      </c>
      <c r="CL95" s="85" t="s">
        <v>1</v>
      </c>
      <c r="CM95" s="85" t="s">
        <v>76</v>
      </c>
    </row>
    <row r="96" spans="1:91" s="3" customFormat="1" ht="23.25" customHeight="1">
      <c r="A96" s="86" t="s">
        <v>85</v>
      </c>
      <c r="B96" s="51"/>
      <c r="C96" s="9"/>
      <c r="D96" s="9"/>
      <c r="E96" s="260" t="s">
        <v>86</v>
      </c>
      <c r="F96" s="260"/>
      <c r="G96" s="260"/>
      <c r="H96" s="260"/>
      <c r="I96" s="260"/>
      <c r="J96" s="9"/>
      <c r="K96" s="260" t="s">
        <v>87</v>
      </c>
      <c r="L96" s="260"/>
      <c r="M96" s="260"/>
      <c r="N96" s="260"/>
      <c r="O96" s="260"/>
      <c r="P96" s="260"/>
      <c r="Q96" s="260"/>
      <c r="R96" s="260"/>
      <c r="S96" s="260"/>
      <c r="T96" s="260"/>
      <c r="U96" s="260"/>
      <c r="V96" s="260"/>
      <c r="W96" s="260"/>
      <c r="X96" s="260"/>
      <c r="Y96" s="260"/>
      <c r="Z96" s="260"/>
      <c r="AA96" s="260"/>
      <c r="AB96" s="260"/>
      <c r="AC96" s="260"/>
      <c r="AD96" s="260"/>
      <c r="AE96" s="260"/>
      <c r="AF96" s="260"/>
      <c r="AG96" s="216">
        <f>'A - Architektúra, stavebn...'!J32</f>
        <v>0</v>
      </c>
      <c r="AH96" s="217"/>
      <c r="AI96" s="217"/>
      <c r="AJ96" s="217"/>
      <c r="AK96" s="217"/>
      <c r="AL96" s="217"/>
      <c r="AM96" s="217"/>
      <c r="AN96" s="216">
        <f t="shared" si="0"/>
        <v>0</v>
      </c>
      <c r="AO96" s="217"/>
      <c r="AP96" s="217"/>
      <c r="AQ96" s="87" t="s">
        <v>88</v>
      </c>
      <c r="AR96" s="51"/>
      <c r="AS96" s="88">
        <v>0</v>
      </c>
      <c r="AT96" s="89">
        <f t="shared" si="1"/>
        <v>0</v>
      </c>
      <c r="AU96" s="90">
        <f>'A - Architektúra, stavebn...'!P151</f>
        <v>0</v>
      </c>
      <c r="AV96" s="89">
        <f>'A - Architektúra, stavebn...'!J35</f>
        <v>0</v>
      </c>
      <c r="AW96" s="89">
        <f>'A - Architektúra, stavebn...'!J36</f>
        <v>0</v>
      </c>
      <c r="AX96" s="89">
        <f>'A - Architektúra, stavebn...'!J37</f>
        <v>0</v>
      </c>
      <c r="AY96" s="89">
        <f>'A - Architektúra, stavebn...'!J38</f>
        <v>0</v>
      </c>
      <c r="AZ96" s="89">
        <f>'A - Architektúra, stavebn...'!F35</f>
        <v>0</v>
      </c>
      <c r="BA96" s="89">
        <f>'A - Architektúra, stavebn...'!F36</f>
        <v>0</v>
      </c>
      <c r="BB96" s="89">
        <f>'A - Architektúra, stavebn...'!F37</f>
        <v>0</v>
      </c>
      <c r="BC96" s="89">
        <f>'A - Architektúra, stavebn...'!F38</f>
        <v>0</v>
      </c>
      <c r="BD96" s="91">
        <f>'A - Architektúra, stavebn...'!F39</f>
        <v>0</v>
      </c>
      <c r="BT96" s="25" t="s">
        <v>89</v>
      </c>
      <c r="BV96" s="25" t="s">
        <v>78</v>
      </c>
      <c r="BW96" s="25" t="s">
        <v>90</v>
      </c>
      <c r="BX96" s="25" t="s">
        <v>84</v>
      </c>
      <c r="CL96" s="25" t="s">
        <v>1</v>
      </c>
    </row>
    <row r="97" spans="1:91" s="3" customFormat="1" ht="16.5" customHeight="1">
      <c r="A97" s="86" t="s">
        <v>85</v>
      </c>
      <c r="B97" s="51"/>
      <c r="C97" s="9"/>
      <c r="D97" s="9"/>
      <c r="E97" s="260" t="s">
        <v>91</v>
      </c>
      <c r="F97" s="260"/>
      <c r="G97" s="260"/>
      <c r="H97" s="260"/>
      <c r="I97" s="260"/>
      <c r="J97" s="9"/>
      <c r="K97" s="260" t="s">
        <v>92</v>
      </c>
      <c r="L97" s="260"/>
      <c r="M97" s="260"/>
      <c r="N97" s="260"/>
      <c r="O97" s="260"/>
      <c r="P97" s="260"/>
      <c r="Q97" s="260"/>
      <c r="R97" s="260"/>
      <c r="S97" s="260"/>
      <c r="T97" s="260"/>
      <c r="U97" s="260"/>
      <c r="V97" s="260"/>
      <c r="W97" s="260"/>
      <c r="X97" s="260"/>
      <c r="Y97" s="260"/>
      <c r="Z97" s="260"/>
      <c r="AA97" s="260"/>
      <c r="AB97" s="260"/>
      <c r="AC97" s="260"/>
      <c r="AD97" s="260"/>
      <c r="AE97" s="260"/>
      <c r="AF97" s="260"/>
      <c r="AG97" s="216">
        <f>'B - Plynoinštalácia OPZ'!J32</f>
        <v>0</v>
      </c>
      <c r="AH97" s="217"/>
      <c r="AI97" s="217"/>
      <c r="AJ97" s="217"/>
      <c r="AK97" s="217"/>
      <c r="AL97" s="217"/>
      <c r="AM97" s="217"/>
      <c r="AN97" s="216">
        <f t="shared" si="0"/>
        <v>0</v>
      </c>
      <c r="AO97" s="217"/>
      <c r="AP97" s="217"/>
      <c r="AQ97" s="87" t="s">
        <v>88</v>
      </c>
      <c r="AR97" s="51"/>
      <c r="AS97" s="88">
        <v>0</v>
      </c>
      <c r="AT97" s="89">
        <f t="shared" si="1"/>
        <v>0</v>
      </c>
      <c r="AU97" s="90">
        <f>'B - Plynoinštalácia OPZ'!P125</f>
        <v>0</v>
      </c>
      <c r="AV97" s="89">
        <f>'B - Plynoinštalácia OPZ'!J35</f>
        <v>0</v>
      </c>
      <c r="AW97" s="89">
        <f>'B - Plynoinštalácia OPZ'!J36</f>
        <v>0</v>
      </c>
      <c r="AX97" s="89">
        <f>'B - Plynoinštalácia OPZ'!J37</f>
        <v>0</v>
      </c>
      <c r="AY97" s="89">
        <f>'B - Plynoinštalácia OPZ'!J38</f>
        <v>0</v>
      </c>
      <c r="AZ97" s="89">
        <f>'B - Plynoinštalácia OPZ'!F35</f>
        <v>0</v>
      </c>
      <c r="BA97" s="89">
        <f>'B - Plynoinštalácia OPZ'!F36</f>
        <v>0</v>
      </c>
      <c r="BB97" s="89">
        <f>'B - Plynoinštalácia OPZ'!F37</f>
        <v>0</v>
      </c>
      <c r="BC97" s="89">
        <f>'B - Plynoinštalácia OPZ'!F38</f>
        <v>0</v>
      </c>
      <c r="BD97" s="91">
        <f>'B - Plynoinštalácia OPZ'!F39</f>
        <v>0</v>
      </c>
      <c r="BT97" s="25" t="s">
        <v>89</v>
      </c>
      <c r="BV97" s="25" t="s">
        <v>78</v>
      </c>
      <c r="BW97" s="25" t="s">
        <v>93</v>
      </c>
      <c r="BX97" s="25" t="s">
        <v>84</v>
      </c>
      <c r="CL97" s="25" t="s">
        <v>1</v>
      </c>
    </row>
    <row r="98" spans="1:91" s="3" customFormat="1" ht="16.5" customHeight="1">
      <c r="A98" s="86" t="s">
        <v>85</v>
      </c>
      <c r="B98" s="51"/>
      <c r="C98" s="9"/>
      <c r="D98" s="9"/>
      <c r="E98" s="260" t="s">
        <v>94</v>
      </c>
      <c r="F98" s="260"/>
      <c r="G98" s="260"/>
      <c r="H98" s="260"/>
      <c r="I98" s="260"/>
      <c r="J98" s="9"/>
      <c r="K98" s="260" t="s">
        <v>95</v>
      </c>
      <c r="L98" s="260"/>
      <c r="M98" s="260"/>
      <c r="N98" s="260"/>
      <c r="O98" s="260"/>
      <c r="P98" s="260"/>
      <c r="Q98" s="260"/>
      <c r="R98" s="260"/>
      <c r="S98" s="260"/>
      <c r="T98" s="260"/>
      <c r="U98" s="260"/>
      <c r="V98" s="260"/>
      <c r="W98" s="260"/>
      <c r="X98" s="260"/>
      <c r="Y98" s="260"/>
      <c r="Z98" s="260"/>
      <c r="AA98" s="260"/>
      <c r="AB98" s="260"/>
      <c r="AC98" s="260"/>
      <c r="AD98" s="260"/>
      <c r="AE98" s="260"/>
      <c r="AF98" s="260"/>
      <c r="AG98" s="216">
        <f>'C - Zdravotechnické inšta...'!J32</f>
        <v>0</v>
      </c>
      <c r="AH98" s="217"/>
      <c r="AI98" s="217"/>
      <c r="AJ98" s="217"/>
      <c r="AK98" s="217"/>
      <c r="AL98" s="217"/>
      <c r="AM98" s="217"/>
      <c r="AN98" s="216">
        <f t="shared" si="0"/>
        <v>0</v>
      </c>
      <c r="AO98" s="217"/>
      <c r="AP98" s="217"/>
      <c r="AQ98" s="87" t="s">
        <v>88</v>
      </c>
      <c r="AR98" s="51"/>
      <c r="AS98" s="88">
        <v>0</v>
      </c>
      <c r="AT98" s="89">
        <f t="shared" si="1"/>
        <v>0</v>
      </c>
      <c r="AU98" s="90">
        <f>'C - Zdravotechnické inšta...'!P131</f>
        <v>0</v>
      </c>
      <c r="AV98" s="89">
        <f>'C - Zdravotechnické inšta...'!J35</f>
        <v>0</v>
      </c>
      <c r="AW98" s="89">
        <f>'C - Zdravotechnické inšta...'!J36</f>
        <v>0</v>
      </c>
      <c r="AX98" s="89">
        <f>'C - Zdravotechnické inšta...'!J37</f>
        <v>0</v>
      </c>
      <c r="AY98" s="89">
        <f>'C - Zdravotechnické inšta...'!J38</f>
        <v>0</v>
      </c>
      <c r="AZ98" s="89">
        <f>'C - Zdravotechnické inšta...'!F35</f>
        <v>0</v>
      </c>
      <c r="BA98" s="89">
        <f>'C - Zdravotechnické inšta...'!F36</f>
        <v>0</v>
      </c>
      <c r="BB98" s="89">
        <f>'C - Zdravotechnické inšta...'!F37</f>
        <v>0</v>
      </c>
      <c r="BC98" s="89">
        <f>'C - Zdravotechnické inšta...'!F38</f>
        <v>0</v>
      </c>
      <c r="BD98" s="91">
        <f>'C - Zdravotechnické inšta...'!F39</f>
        <v>0</v>
      </c>
      <c r="BT98" s="25" t="s">
        <v>89</v>
      </c>
      <c r="BV98" s="25" t="s">
        <v>78</v>
      </c>
      <c r="BW98" s="25" t="s">
        <v>96</v>
      </c>
      <c r="BX98" s="25" t="s">
        <v>84</v>
      </c>
      <c r="CL98" s="25" t="s">
        <v>1</v>
      </c>
    </row>
    <row r="99" spans="1:91" s="3" customFormat="1" ht="16.5" customHeight="1">
      <c r="A99" s="86" t="s">
        <v>85</v>
      </c>
      <c r="B99" s="51"/>
      <c r="C99" s="9"/>
      <c r="D99" s="9"/>
      <c r="E99" s="260" t="s">
        <v>75</v>
      </c>
      <c r="F99" s="260"/>
      <c r="G99" s="260"/>
      <c r="H99" s="260"/>
      <c r="I99" s="260"/>
      <c r="J99" s="9"/>
      <c r="K99" s="260" t="s">
        <v>97</v>
      </c>
      <c r="L99" s="260"/>
      <c r="M99" s="260"/>
      <c r="N99" s="260"/>
      <c r="O99" s="260"/>
      <c r="P99" s="260"/>
      <c r="Q99" s="260"/>
      <c r="R99" s="260"/>
      <c r="S99" s="260"/>
      <c r="T99" s="260"/>
      <c r="U99" s="260"/>
      <c r="V99" s="260"/>
      <c r="W99" s="260"/>
      <c r="X99" s="260"/>
      <c r="Y99" s="260"/>
      <c r="Z99" s="260"/>
      <c r="AA99" s="260"/>
      <c r="AB99" s="260"/>
      <c r="AC99" s="260"/>
      <c r="AD99" s="260"/>
      <c r="AE99" s="260"/>
      <c r="AF99" s="260"/>
      <c r="AG99" s="216">
        <f>'D - Ústredné vykurovanie'!J32</f>
        <v>0</v>
      </c>
      <c r="AH99" s="217"/>
      <c r="AI99" s="217"/>
      <c r="AJ99" s="217"/>
      <c r="AK99" s="217"/>
      <c r="AL99" s="217"/>
      <c r="AM99" s="217"/>
      <c r="AN99" s="216">
        <f t="shared" si="0"/>
        <v>0</v>
      </c>
      <c r="AO99" s="217"/>
      <c r="AP99" s="217"/>
      <c r="AQ99" s="87" t="s">
        <v>88</v>
      </c>
      <c r="AR99" s="51"/>
      <c r="AS99" s="88">
        <v>0</v>
      </c>
      <c r="AT99" s="89">
        <f t="shared" si="1"/>
        <v>0</v>
      </c>
      <c r="AU99" s="90">
        <f>'D - Ústredné vykurovanie'!P132</f>
        <v>0</v>
      </c>
      <c r="AV99" s="89">
        <f>'D - Ústredné vykurovanie'!J35</f>
        <v>0</v>
      </c>
      <c r="AW99" s="89">
        <f>'D - Ústredné vykurovanie'!J36</f>
        <v>0</v>
      </c>
      <c r="AX99" s="89">
        <f>'D - Ústredné vykurovanie'!J37</f>
        <v>0</v>
      </c>
      <c r="AY99" s="89">
        <f>'D - Ústredné vykurovanie'!J38</f>
        <v>0</v>
      </c>
      <c r="AZ99" s="89">
        <f>'D - Ústredné vykurovanie'!F35</f>
        <v>0</v>
      </c>
      <c r="BA99" s="89">
        <f>'D - Ústredné vykurovanie'!F36</f>
        <v>0</v>
      </c>
      <c r="BB99" s="89">
        <f>'D - Ústredné vykurovanie'!F37</f>
        <v>0</v>
      </c>
      <c r="BC99" s="89">
        <f>'D - Ústredné vykurovanie'!F38</f>
        <v>0</v>
      </c>
      <c r="BD99" s="91">
        <f>'D - Ústredné vykurovanie'!F39</f>
        <v>0</v>
      </c>
      <c r="BT99" s="25" t="s">
        <v>89</v>
      </c>
      <c r="BV99" s="25" t="s">
        <v>78</v>
      </c>
      <c r="BW99" s="25" t="s">
        <v>98</v>
      </c>
      <c r="BX99" s="25" t="s">
        <v>84</v>
      </c>
      <c r="CL99" s="25" t="s">
        <v>1</v>
      </c>
    </row>
    <row r="100" spans="1:91" s="3" customFormat="1" ht="16.5" customHeight="1">
      <c r="A100" s="86" t="s">
        <v>85</v>
      </c>
      <c r="B100" s="51"/>
      <c r="C100" s="9"/>
      <c r="D100" s="9"/>
      <c r="E100" s="260" t="s">
        <v>99</v>
      </c>
      <c r="F100" s="260"/>
      <c r="G100" s="260"/>
      <c r="H100" s="260"/>
      <c r="I100" s="260"/>
      <c r="J100" s="9"/>
      <c r="K100" s="260" t="s">
        <v>100</v>
      </c>
      <c r="L100" s="260"/>
      <c r="M100" s="260"/>
      <c r="N100" s="260"/>
      <c r="O100" s="260"/>
      <c r="P100" s="260"/>
      <c r="Q100" s="260"/>
      <c r="R100" s="260"/>
      <c r="S100" s="260"/>
      <c r="T100" s="260"/>
      <c r="U100" s="260"/>
      <c r="V100" s="260"/>
      <c r="W100" s="260"/>
      <c r="X100" s="260"/>
      <c r="Y100" s="260"/>
      <c r="Z100" s="260"/>
      <c r="AA100" s="260"/>
      <c r="AB100" s="260"/>
      <c r="AC100" s="260"/>
      <c r="AD100" s="260"/>
      <c r="AE100" s="260"/>
      <c r="AF100" s="260"/>
      <c r="AG100" s="216">
        <f>'E - Vzduchotechnika'!J32</f>
        <v>0</v>
      </c>
      <c r="AH100" s="217"/>
      <c r="AI100" s="217"/>
      <c r="AJ100" s="217"/>
      <c r="AK100" s="217"/>
      <c r="AL100" s="217"/>
      <c r="AM100" s="217"/>
      <c r="AN100" s="216">
        <f t="shared" si="0"/>
        <v>0</v>
      </c>
      <c r="AO100" s="217"/>
      <c r="AP100" s="217"/>
      <c r="AQ100" s="87" t="s">
        <v>88</v>
      </c>
      <c r="AR100" s="51"/>
      <c r="AS100" s="88">
        <v>0</v>
      </c>
      <c r="AT100" s="89">
        <f t="shared" si="1"/>
        <v>0</v>
      </c>
      <c r="AU100" s="90">
        <f>'E - Vzduchotechnika'!P127</f>
        <v>0</v>
      </c>
      <c r="AV100" s="89">
        <f>'E - Vzduchotechnika'!J35</f>
        <v>0</v>
      </c>
      <c r="AW100" s="89">
        <f>'E - Vzduchotechnika'!J36</f>
        <v>0</v>
      </c>
      <c r="AX100" s="89">
        <f>'E - Vzduchotechnika'!J37</f>
        <v>0</v>
      </c>
      <c r="AY100" s="89">
        <f>'E - Vzduchotechnika'!J38</f>
        <v>0</v>
      </c>
      <c r="AZ100" s="89">
        <f>'E - Vzduchotechnika'!F35</f>
        <v>0</v>
      </c>
      <c r="BA100" s="89">
        <f>'E - Vzduchotechnika'!F36</f>
        <v>0</v>
      </c>
      <c r="BB100" s="89">
        <f>'E - Vzduchotechnika'!F37</f>
        <v>0</v>
      </c>
      <c r="BC100" s="89">
        <f>'E - Vzduchotechnika'!F38</f>
        <v>0</v>
      </c>
      <c r="BD100" s="91">
        <f>'E - Vzduchotechnika'!F39</f>
        <v>0</v>
      </c>
      <c r="BT100" s="25" t="s">
        <v>89</v>
      </c>
      <c r="BV100" s="25" t="s">
        <v>78</v>
      </c>
      <c r="BW100" s="25" t="s">
        <v>101</v>
      </c>
      <c r="BX100" s="25" t="s">
        <v>84</v>
      </c>
      <c r="CL100" s="25" t="s">
        <v>1</v>
      </c>
    </row>
    <row r="101" spans="1:91" s="3" customFormat="1" ht="16.5" customHeight="1">
      <c r="B101" s="51"/>
      <c r="C101" s="9"/>
      <c r="D101" s="9"/>
      <c r="E101" s="260" t="s">
        <v>102</v>
      </c>
      <c r="F101" s="260"/>
      <c r="G101" s="260"/>
      <c r="H101" s="260"/>
      <c r="I101" s="260"/>
      <c r="J101" s="9"/>
      <c r="K101" s="260" t="s">
        <v>103</v>
      </c>
      <c r="L101" s="260"/>
      <c r="M101" s="260"/>
      <c r="N101" s="260"/>
      <c r="O101" s="260"/>
      <c r="P101" s="260"/>
      <c r="Q101" s="260"/>
      <c r="R101" s="260"/>
      <c r="S101" s="260"/>
      <c r="T101" s="260"/>
      <c r="U101" s="260"/>
      <c r="V101" s="260"/>
      <c r="W101" s="260"/>
      <c r="X101" s="260"/>
      <c r="Y101" s="260"/>
      <c r="Z101" s="260"/>
      <c r="AA101" s="260"/>
      <c r="AB101" s="260"/>
      <c r="AC101" s="260"/>
      <c r="AD101" s="260"/>
      <c r="AE101" s="260"/>
      <c r="AF101" s="260"/>
      <c r="AG101" s="220">
        <f>ROUND(SUM(AG102:AG103),2)</f>
        <v>0</v>
      </c>
      <c r="AH101" s="217"/>
      <c r="AI101" s="217"/>
      <c r="AJ101" s="217"/>
      <c r="AK101" s="217"/>
      <c r="AL101" s="217"/>
      <c r="AM101" s="217"/>
      <c r="AN101" s="216">
        <f t="shared" si="0"/>
        <v>0</v>
      </c>
      <c r="AO101" s="217"/>
      <c r="AP101" s="217"/>
      <c r="AQ101" s="87" t="s">
        <v>88</v>
      </c>
      <c r="AR101" s="51"/>
      <c r="AS101" s="88">
        <f>ROUND(SUM(AS102:AS103),2)</f>
        <v>0</v>
      </c>
      <c r="AT101" s="89">
        <f t="shared" si="1"/>
        <v>0</v>
      </c>
      <c r="AU101" s="90">
        <f>ROUND(SUM(AU102:AU103),5)</f>
        <v>0</v>
      </c>
      <c r="AV101" s="89">
        <f>ROUND(AZ101*L29,2)</f>
        <v>0</v>
      </c>
      <c r="AW101" s="89">
        <f>ROUND(BA101*L30,2)</f>
        <v>0</v>
      </c>
      <c r="AX101" s="89">
        <f>ROUND(BB101*L29,2)</f>
        <v>0</v>
      </c>
      <c r="AY101" s="89">
        <f>ROUND(BC101*L30,2)</f>
        <v>0</v>
      </c>
      <c r="AZ101" s="89">
        <f>ROUND(SUM(AZ102:AZ103),2)</f>
        <v>0</v>
      </c>
      <c r="BA101" s="89">
        <f>ROUND(SUM(BA102:BA103),2)</f>
        <v>0</v>
      </c>
      <c r="BB101" s="89">
        <f>ROUND(SUM(BB102:BB103),2)</f>
        <v>0</v>
      </c>
      <c r="BC101" s="89">
        <f>ROUND(SUM(BC102:BC103),2)</f>
        <v>0</v>
      </c>
      <c r="BD101" s="91">
        <f>ROUND(SUM(BD102:BD103),2)</f>
        <v>0</v>
      </c>
      <c r="BS101" s="25" t="s">
        <v>75</v>
      </c>
      <c r="BT101" s="25" t="s">
        <v>89</v>
      </c>
      <c r="BU101" s="25" t="s">
        <v>77</v>
      </c>
      <c r="BV101" s="25" t="s">
        <v>78</v>
      </c>
      <c r="BW101" s="25" t="s">
        <v>104</v>
      </c>
      <c r="BX101" s="25" t="s">
        <v>84</v>
      </c>
      <c r="CL101" s="25" t="s">
        <v>1</v>
      </c>
    </row>
    <row r="102" spans="1:91" s="3" customFormat="1" ht="16.5" customHeight="1">
      <c r="A102" s="86" t="s">
        <v>85</v>
      </c>
      <c r="B102" s="51"/>
      <c r="C102" s="9"/>
      <c r="D102" s="9"/>
      <c r="E102" s="9"/>
      <c r="F102" s="260" t="s">
        <v>105</v>
      </c>
      <c r="G102" s="260"/>
      <c r="H102" s="260"/>
      <c r="I102" s="260"/>
      <c r="J102" s="260"/>
      <c r="K102" s="9"/>
      <c r="L102" s="260" t="s">
        <v>106</v>
      </c>
      <c r="M102" s="260"/>
      <c r="N102" s="260"/>
      <c r="O102" s="260"/>
      <c r="P102" s="260"/>
      <c r="Q102" s="260"/>
      <c r="R102" s="260"/>
      <c r="S102" s="260"/>
      <c r="T102" s="260"/>
      <c r="U102" s="260"/>
      <c r="V102" s="260"/>
      <c r="W102" s="260"/>
      <c r="X102" s="260"/>
      <c r="Y102" s="260"/>
      <c r="Z102" s="260"/>
      <c r="AA102" s="260"/>
      <c r="AB102" s="260"/>
      <c r="AC102" s="260"/>
      <c r="AD102" s="260"/>
      <c r="AE102" s="260"/>
      <c r="AF102" s="260"/>
      <c r="AG102" s="216">
        <f>'ELI - Elektroinštalácie'!J34</f>
        <v>0</v>
      </c>
      <c r="AH102" s="217"/>
      <c r="AI102" s="217"/>
      <c r="AJ102" s="217"/>
      <c r="AK102" s="217"/>
      <c r="AL102" s="217"/>
      <c r="AM102" s="217"/>
      <c r="AN102" s="216">
        <f t="shared" si="0"/>
        <v>0</v>
      </c>
      <c r="AO102" s="217"/>
      <c r="AP102" s="217"/>
      <c r="AQ102" s="87" t="s">
        <v>88</v>
      </c>
      <c r="AR102" s="51"/>
      <c r="AS102" s="88">
        <v>0</v>
      </c>
      <c r="AT102" s="89">
        <f t="shared" si="1"/>
        <v>0</v>
      </c>
      <c r="AU102" s="90">
        <f>'ELI - Elektroinštalácie'!P137</f>
        <v>0</v>
      </c>
      <c r="AV102" s="89">
        <f>'ELI - Elektroinštalácie'!J37</f>
        <v>0</v>
      </c>
      <c r="AW102" s="89">
        <f>'ELI - Elektroinštalácie'!J38</f>
        <v>0</v>
      </c>
      <c r="AX102" s="89">
        <f>'ELI - Elektroinštalácie'!J39</f>
        <v>0</v>
      </c>
      <c r="AY102" s="89">
        <f>'ELI - Elektroinštalácie'!J40</f>
        <v>0</v>
      </c>
      <c r="AZ102" s="89">
        <f>'ELI - Elektroinštalácie'!F37</f>
        <v>0</v>
      </c>
      <c r="BA102" s="89">
        <f>'ELI - Elektroinštalácie'!F38</f>
        <v>0</v>
      </c>
      <c r="BB102" s="89">
        <f>'ELI - Elektroinštalácie'!F39</f>
        <v>0</v>
      </c>
      <c r="BC102" s="89">
        <f>'ELI - Elektroinštalácie'!F40</f>
        <v>0</v>
      </c>
      <c r="BD102" s="91">
        <f>'ELI - Elektroinštalácie'!F41</f>
        <v>0</v>
      </c>
      <c r="BT102" s="25" t="s">
        <v>107</v>
      </c>
      <c r="BV102" s="25" t="s">
        <v>78</v>
      </c>
      <c r="BW102" s="25" t="s">
        <v>108</v>
      </c>
      <c r="BX102" s="25" t="s">
        <v>104</v>
      </c>
      <c r="CL102" s="25" t="s">
        <v>1</v>
      </c>
    </row>
    <row r="103" spans="1:91" s="3" customFormat="1" ht="16.5" customHeight="1">
      <c r="A103" s="86" t="s">
        <v>85</v>
      </c>
      <c r="B103" s="51"/>
      <c r="C103" s="9"/>
      <c r="D103" s="9"/>
      <c r="E103" s="9"/>
      <c r="F103" s="260" t="s">
        <v>109</v>
      </c>
      <c r="G103" s="260"/>
      <c r="H103" s="260"/>
      <c r="I103" s="260"/>
      <c r="J103" s="260"/>
      <c r="K103" s="9"/>
      <c r="L103" s="260" t="s">
        <v>110</v>
      </c>
      <c r="M103" s="260"/>
      <c r="N103" s="260"/>
      <c r="O103" s="260"/>
      <c r="P103" s="260"/>
      <c r="Q103" s="260"/>
      <c r="R103" s="260"/>
      <c r="S103" s="260"/>
      <c r="T103" s="260"/>
      <c r="U103" s="260"/>
      <c r="V103" s="260"/>
      <c r="W103" s="260"/>
      <c r="X103" s="260"/>
      <c r="Y103" s="260"/>
      <c r="Z103" s="260"/>
      <c r="AA103" s="260"/>
      <c r="AB103" s="260"/>
      <c r="AC103" s="260"/>
      <c r="AD103" s="260"/>
      <c r="AE103" s="260"/>
      <c r="AF103" s="260"/>
      <c r="AG103" s="216">
        <f>'BLK - Bleskozvod    '!J34</f>
        <v>0</v>
      </c>
      <c r="AH103" s="217"/>
      <c r="AI103" s="217"/>
      <c r="AJ103" s="217"/>
      <c r="AK103" s="217"/>
      <c r="AL103" s="217"/>
      <c r="AM103" s="217"/>
      <c r="AN103" s="216">
        <f t="shared" si="0"/>
        <v>0</v>
      </c>
      <c r="AO103" s="217"/>
      <c r="AP103" s="217"/>
      <c r="AQ103" s="87" t="s">
        <v>88</v>
      </c>
      <c r="AR103" s="51"/>
      <c r="AS103" s="88">
        <v>0</v>
      </c>
      <c r="AT103" s="89">
        <f t="shared" si="1"/>
        <v>0</v>
      </c>
      <c r="AU103" s="90">
        <f>'BLK - Bleskozvod    '!P129</f>
        <v>0</v>
      </c>
      <c r="AV103" s="89">
        <f>'BLK - Bleskozvod    '!J37</f>
        <v>0</v>
      </c>
      <c r="AW103" s="89">
        <f>'BLK - Bleskozvod    '!J38</f>
        <v>0</v>
      </c>
      <c r="AX103" s="89">
        <f>'BLK - Bleskozvod    '!J39</f>
        <v>0</v>
      </c>
      <c r="AY103" s="89">
        <f>'BLK - Bleskozvod    '!J40</f>
        <v>0</v>
      </c>
      <c r="AZ103" s="89">
        <f>'BLK - Bleskozvod    '!F37</f>
        <v>0</v>
      </c>
      <c r="BA103" s="89">
        <f>'BLK - Bleskozvod    '!F38</f>
        <v>0</v>
      </c>
      <c r="BB103" s="89">
        <f>'BLK - Bleskozvod    '!F39</f>
        <v>0</v>
      </c>
      <c r="BC103" s="89">
        <f>'BLK - Bleskozvod    '!F40</f>
        <v>0</v>
      </c>
      <c r="BD103" s="91">
        <f>'BLK - Bleskozvod    '!F41</f>
        <v>0</v>
      </c>
      <c r="BT103" s="25" t="s">
        <v>107</v>
      </c>
      <c r="BV103" s="25" t="s">
        <v>78</v>
      </c>
      <c r="BW103" s="25" t="s">
        <v>111</v>
      </c>
      <c r="BX103" s="25" t="s">
        <v>104</v>
      </c>
      <c r="CL103" s="25" t="s">
        <v>1</v>
      </c>
    </row>
    <row r="104" spans="1:91" s="3" customFormat="1" ht="16.5" customHeight="1">
      <c r="B104" s="51"/>
      <c r="C104" s="9"/>
      <c r="D104" s="9"/>
      <c r="E104" s="260" t="s">
        <v>112</v>
      </c>
      <c r="F104" s="260"/>
      <c r="G104" s="260"/>
      <c r="H104" s="260"/>
      <c r="I104" s="260"/>
      <c r="J104" s="9"/>
      <c r="K104" s="260" t="s">
        <v>113</v>
      </c>
      <c r="L104" s="260"/>
      <c r="M104" s="260"/>
      <c r="N104" s="260"/>
      <c r="O104" s="260"/>
      <c r="P104" s="260"/>
      <c r="Q104" s="260"/>
      <c r="R104" s="260"/>
      <c r="S104" s="260"/>
      <c r="T104" s="260"/>
      <c r="U104" s="260"/>
      <c r="V104" s="260"/>
      <c r="W104" s="260"/>
      <c r="X104" s="260"/>
      <c r="Y104" s="260"/>
      <c r="Z104" s="260"/>
      <c r="AA104" s="260"/>
      <c r="AB104" s="260"/>
      <c r="AC104" s="260"/>
      <c r="AD104" s="260"/>
      <c r="AE104" s="260"/>
      <c r="AF104" s="260"/>
      <c r="AG104" s="220">
        <f>ROUND(SUM(AG105:AG106),2)</f>
        <v>0</v>
      </c>
      <c r="AH104" s="217"/>
      <c r="AI104" s="217"/>
      <c r="AJ104" s="217"/>
      <c r="AK104" s="217"/>
      <c r="AL104" s="217"/>
      <c r="AM104" s="217"/>
      <c r="AN104" s="216">
        <f t="shared" si="0"/>
        <v>0</v>
      </c>
      <c r="AO104" s="217"/>
      <c r="AP104" s="217"/>
      <c r="AQ104" s="87" t="s">
        <v>88</v>
      </c>
      <c r="AR104" s="51"/>
      <c r="AS104" s="88">
        <f>ROUND(SUM(AS105:AS106),2)</f>
        <v>0</v>
      </c>
      <c r="AT104" s="89">
        <f t="shared" si="1"/>
        <v>0</v>
      </c>
      <c r="AU104" s="90">
        <f>ROUND(SUM(AU105:AU106),5)</f>
        <v>0</v>
      </c>
      <c r="AV104" s="89">
        <f>ROUND(AZ104*L29,2)</f>
        <v>0</v>
      </c>
      <c r="AW104" s="89">
        <f>ROUND(BA104*L30,2)</f>
        <v>0</v>
      </c>
      <c r="AX104" s="89">
        <f>ROUND(BB104*L29,2)</f>
        <v>0</v>
      </c>
      <c r="AY104" s="89">
        <f>ROUND(BC104*L30,2)</f>
        <v>0</v>
      </c>
      <c r="AZ104" s="89">
        <f>ROUND(SUM(AZ105:AZ106),2)</f>
        <v>0</v>
      </c>
      <c r="BA104" s="89">
        <f>ROUND(SUM(BA105:BA106),2)</f>
        <v>0</v>
      </c>
      <c r="BB104" s="89">
        <f>ROUND(SUM(BB105:BB106),2)</f>
        <v>0</v>
      </c>
      <c r="BC104" s="89">
        <f>ROUND(SUM(BC105:BC106),2)</f>
        <v>0</v>
      </c>
      <c r="BD104" s="91">
        <f>ROUND(SUM(BD105:BD106),2)</f>
        <v>0</v>
      </c>
      <c r="BS104" s="25" t="s">
        <v>75</v>
      </c>
      <c r="BT104" s="25" t="s">
        <v>89</v>
      </c>
      <c r="BU104" s="25" t="s">
        <v>77</v>
      </c>
      <c r="BV104" s="25" t="s">
        <v>78</v>
      </c>
      <c r="BW104" s="25" t="s">
        <v>114</v>
      </c>
      <c r="BX104" s="25" t="s">
        <v>84</v>
      </c>
      <c r="CL104" s="25" t="s">
        <v>1</v>
      </c>
    </row>
    <row r="105" spans="1:91" s="3" customFormat="1" ht="23.25" customHeight="1">
      <c r="A105" s="86" t="s">
        <v>85</v>
      </c>
      <c r="B105" s="51"/>
      <c r="C105" s="9"/>
      <c r="D105" s="9"/>
      <c r="E105" s="9"/>
      <c r="F105" s="260" t="s">
        <v>115</v>
      </c>
      <c r="G105" s="260"/>
      <c r="H105" s="260"/>
      <c r="I105" s="260"/>
      <c r="J105" s="260"/>
      <c r="K105" s="9"/>
      <c r="L105" s="260" t="s">
        <v>116</v>
      </c>
      <c r="M105" s="260"/>
      <c r="N105" s="260"/>
      <c r="O105" s="260"/>
      <c r="P105" s="260"/>
      <c r="Q105" s="260"/>
      <c r="R105" s="260"/>
      <c r="S105" s="260"/>
      <c r="T105" s="260"/>
      <c r="U105" s="260"/>
      <c r="V105" s="260"/>
      <c r="W105" s="260"/>
      <c r="X105" s="260"/>
      <c r="Y105" s="260"/>
      <c r="Z105" s="260"/>
      <c r="AA105" s="260"/>
      <c r="AB105" s="260"/>
      <c r="AC105" s="260"/>
      <c r="AD105" s="260"/>
      <c r="AE105" s="260"/>
      <c r="AF105" s="260"/>
      <c r="AG105" s="216">
        <f>'SLB 1 - Slaboprúd-ŠK-inte...'!J34</f>
        <v>0</v>
      </c>
      <c r="AH105" s="217"/>
      <c r="AI105" s="217"/>
      <c r="AJ105" s="217"/>
      <c r="AK105" s="217"/>
      <c r="AL105" s="217"/>
      <c r="AM105" s="217"/>
      <c r="AN105" s="216">
        <f t="shared" si="0"/>
        <v>0</v>
      </c>
      <c r="AO105" s="217"/>
      <c r="AP105" s="217"/>
      <c r="AQ105" s="87" t="s">
        <v>88</v>
      </c>
      <c r="AR105" s="51"/>
      <c r="AS105" s="88">
        <v>0</v>
      </c>
      <c r="AT105" s="89">
        <f t="shared" si="1"/>
        <v>0</v>
      </c>
      <c r="AU105" s="90">
        <f>'SLB 1 - Slaboprúd-ŠK-inte...'!P142</f>
        <v>0</v>
      </c>
      <c r="AV105" s="89">
        <f>'SLB 1 - Slaboprúd-ŠK-inte...'!J37</f>
        <v>0</v>
      </c>
      <c r="AW105" s="89">
        <f>'SLB 1 - Slaboprúd-ŠK-inte...'!J38</f>
        <v>0</v>
      </c>
      <c r="AX105" s="89">
        <f>'SLB 1 - Slaboprúd-ŠK-inte...'!J39</f>
        <v>0</v>
      </c>
      <c r="AY105" s="89">
        <f>'SLB 1 - Slaboprúd-ŠK-inte...'!J40</f>
        <v>0</v>
      </c>
      <c r="AZ105" s="89">
        <f>'SLB 1 - Slaboprúd-ŠK-inte...'!F37</f>
        <v>0</v>
      </c>
      <c r="BA105" s="89">
        <f>'SLB 1 - Slaboprúd-ŠK-inte...'!F38</f>
        <v>0</v>
      </c>
      <c r="BB105" s="89">
        <f>'SLB 1 - Slaboprúd-ŠK-inte...'!F39</f>
        <v>0</v>
      </c>
      <c r="BC105" s="89">
        <f>'SLB 1 - Slaboprúd-ŠK-inte...'!F40</f>
        <v>0</v>
      </c>
      <c r="BD105" s="91">
        <f>'SLB 1 - Slaboprúd-ŠK-inte...'!F41</f>
        <v>0</v>
      </c>
      <c r="BT105" s="25" t="s">
        <v>107</v>
      </c>
      <c r="BV105" s="25" t="s">
        <v>78</v>
      </c>
      <c r="BW105" s="25" t="s">
        <v>117</v>
      </c>
      <c r="BX105" s="25" t="s">
        <v>114</v>
      </c>
      <c r="CL105" s="25" t="s">
        <v>1</v>
      </c>
    </row>
    <row r="106" spans="1:91" s="3" customFormat="1" ht="16.5" customHeight="1">
      <c r="A106" s="86" t="s">
        <v>85</v>
      </c>
      <c r="B106" s="51"/>
      <c r="C106" s="9"/>
      <c r="D106" s="9"/>
      <c r="E106" s="9"/>
      <c r="F106" s="260" t="s">
        <v>118</v>
      </c>
      <c r="G106" s="260"/>
      <c r="H106" s="260"/>
      <c r="I106" s="260"/>
      <c r="J106" s="260"/>
      <c r="K106" s="9"/>
      <c r="L106" s="260" t="s">
        <v>119</v>
      </c>
      <c r="M106" s="260"/>
      <c r="N106" s="260"/>
      <c r="O106" s="260"/>
      <c r="P106" s="260"/>
      <c r="Q106" s="260"/>
      <c r="R106" s="260"/>
      <c r="S106" s="260"/>
      <c r="T106" s="260"/>
      <c r="U106" s="260"/>
      <c r="V106" s="260"/>
      <c r="W106" s="260"/>
      <c r="X106" s="260"/>
      <c r="Y106" s="260"/>
      <c r="Z106" s="260"/>
      <c r="AA106" s="260"/>
      <c r="AB106" s="260"/>
      <c r="AC106" s="260"/>
      <c r="AD106" s="260"/>
      <c r="AE106" s="260"/>
      <c r="AF106" s="260"/>
      <c r="AG106" s="216">
        <f>'SLB 2 -  EZS -Elektrický ...'!J34</f>
        <v>0</v>
      </c>
      <c r="AH106" s="217"/>
      <c r="AI106" s="217"/>
      <c r="AJ106" s="217"/>
      <c r="AK106" s="217"/>
      <c r="AL106" s="217"/>
      <c r="AM106" s="217"/>
      <c r="AN106" s="216">
        <f t="shared" si="0"/>
        <v>0</v>
      </c>
      <c r="AO106" s="217"/>
      <c r="AP106" s="217"/>
      <c r="AQ106" s="87" t="s">
        <v>88</v>
      </c>
      <c r="AR106" s="51"/>
      <c r="AS106" s="88">
        <v>0</v>
      </c>
      <c r="AT106" s="89">
        <f t="shared" si="1"/>
        <v>0</v>
      </c>
      <c r="AU106" s="90">
        <f>'SLB 2 -  EZS -Elektrický ...'!P130</f>
        <v>0</v>
      </c>
      <c r="AV106" s="89">
        <f>'SLB 2 -  EZS -Elektrický ...'!J37</f>
        <v>0</v>
      </c>
      <c r="AW106" s="89">
        <f>'SLB 2 -  EZS -Elektrický ...'!J38</f>
        <v>0</v>
      </c>
      <c r="AX106" s="89">
        <f>'SLB 2 -  EZS -Elektrický ...'!J39</f>
        <v>0</v>
      </c>
      <c r="AY106" s="89">
        <f>'SLB 2 -  EZS -Elektrický ...'!J40</f>
        <v>0</v>
      </c>
      <c r="AZ106" s="89">
        <f>'SLB 2 -  EZS -Elektrický ...'!F37</f>
        <v>0</v>
      </c>
      <c r="BA106" s="89">
        <f>'SLB 2 -  EZS -Elektrický ...'!F38</f>
        <v>0</v>
      </c>
      <c r="BB106" s="89">
        <f>'SLB 2 -  EZS -Elektrický ...'!F39</f>
        <v>0</v>
      </c>
      <c r="BC106" s="89">
        <f>'SLB 2 -  EZS -Elektrický ...'!F40</f>
        <v>0</v>
      </c>
      <c r="BD106" s="91">
        <f>'SLB 2 -  EZS -Elektrický ...'!F41</f>
        <v>0</v>
      </c>
      <c r="BT106" s="25" t="s">
        <v>107</v>
      </c>
      <c r="BV106" s="25" t="s">
        <v>78</v>
      </c>
      <c r="BW106" s="25" t="s">
        <v>120</v>
      </c>
      <c r="BX106" s="25" t="s">
        <v>114</v>
      </c>
      <c r="CL106" s="25" t="s">
        <v>1</v>
      </c>
    </row>
    <row r="107" spans="1:91" s="6" customFormat="1" ht="24.75" customHeight="1">
      <c r="B107" s="77"/>
      <c r="C107" s="78"/>
      <c r="D107" s="246" t="s">
        <v>121</v>
      </c>
      <c r="E107" s="246"/>
      <c r="F107" s="246"/>
      <c r="G107" s="246"/>
      <c r="H107" s="246"/>
      <c r="I107" s="79"/>
      <c r="J107" s="246" t="s">
        <v>122</v>
      </c>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18">
        <f>ROUND(SUM(AG108:AG109),2)</f>
        <v>0</v>
      </c>
      <c r="AH107" s="215"/>
      <c r="AI107" s="215"/>
      <c r="AJ107" s="215"/>
      <c r="AK107" s="215"/>
      <c r="AL107" s="215"/>
      <c r="AM107" s="215"/>
      <c r="AN107" s="214">
        <f t="shared" si="0"/>
        <v>0</v>
      </c>
      <c r="AO107" s="215"/>
      <c r="AP107" s="215"/>
      <c r="AQ107" s="80" t="s">
        <v>82</v>
      </c>
      <c r="AR107" s="77"/>
      <c r="AS107" s="81">
        <f>ROUND(SUM(AS108:AS109),2)</f>
        <v>0</v>
      </c>
      <c r="AT107" s="82">
        <f t="shared" si="1"/>
        <v>0</v>
      </c>
      <c r="AU107" s="83">
        <f>ROUND(SUM(AU108:AU109),5)</f>
        <v>0</v>
      </c>
      <c r="AV107" s="82">
        <f>ROUND(AZ107*L29,2)</f>
        <v>0</v>
      </c>
      <c r="AW107" s="82">
        <f>ROUND(BA107*L30,2)</f>
        <v>0</v>
      </c>
      <c r="AX107" s="82">
        <f>ROUND(BB107*L29,2)</f>
        <v>0</v>
      </c>
      <c r="AY107" s="82">
        <f>ROUND(BC107*L30,2)</f>
        <v>0</v>
      </c>
      <c r="AZ107" s="82">
        <f>ROUND(SUM(AZ108:AZ109),2)</f>
        <v>0</v>
      </c>
      <c r="BA107" s="82">
        <f>ROUND(SUM(BA108:BA109),2)</f>
        <v>0</v>
      </c>
      <c r="BB107" s="82">
        <f>ROUND(SUM(BB108:BB109),2)</f>
        <v>0</v>
      </c>
      <c r="BC107" s="82">
        <f>ROUND(SUM(BC108:BC109),2)</f>
        <v>0</v>
      </c>
      <c r="BD107" s="84">
        <f>ROUND(SUM(BD108:BD109),2)</f>
        <v>0</v>
      </c>
      <c r="BS107" s="85" t="s">
        <v>75</v>
      </c>
      <c r="BT107" s="85" t="s">
        <v>83</v>
      </c>
      <c r="BU107" s="85" t="s">
        <v>77</v>
      </c>
      <c r="BV107" s="85" t="s">
        <v>78</v>
      </c>
      <c r="BW107" s="85" t="s">
        <v>123</v>
      </c>
      <c r="BX107" s="85" t="s">
        <v>4</v>
      </c>
      <c r="CL107" s="85" t="s">
        <v>1</v>
      </c>
      <c r="CM107" s="85" t="s">
        <v>76</v>
      </c>
    </row>
    <row r="108" spans="1:91" s="3" customFormat="1" ht="23.25" customHeight="1">
      <c r="A108" s="86" t="s">
        <v>85</v>
      </c>
      <c r="B108" s="51"/>
      <c r="C108" s="9"/>
      <c r="D108" s="9"/>
      <c r="E108" s="260" t="s">
        <v>124</v>
      </c>
      <c r="F108" s="260"/>
      <c r="G108" s="260"/>
      <c r="H108" s="260"/>
      <c r="I108" s="260"/>
      <c r="J108" s="9"/>
      <c r="K108" s="260" t="s">
        <v>122</v>
      </c>
      <c r="L108" s="260"/>
      <c r="M108" s="260"/>
      <c r="N108" s="260"/>
      <c r="O108" s="260"/>
      <c r="P108" s="260"/>
      <c r="Q108" s="260"/>
      <c r="R108" s="260"/>
      <c r="S108" s="260"/>
      <c r="T108" s="260"/>
      <c r="U108" s="260"/>
      <c r="V108" s="260"/>
      <c r="W108" s="260"/>
      <c r="X108" s="260"/>
      <c r="Y108" s="260"/>
      <c r="Z108" s="260"/>
      <c r="AA108" s="260"/>
      <c r="AB108" s="260"/>
      <c r="AC108" s="260"/>
      <c r="AD108" s="260"/>
      <c r="AE108" s="260"/>
      <c r="AF108" s="260"/>
      <c r="AG108" s="216">
        <f>'SO 02.1 - Vnútroareálové ...'!J32</f>
        <v>0</v>
      </c>
      <c r="AH108" s="217"/>
      <c r="AI108" s="217"/>
      <c r="AJ108" s="217"/>
      <c r="AK108" s="217"/>
      <c r="AL108" s="217"/>
      <c r="AM108" s="217"/>
      <c r="AN108" s="216">
        <f t="shared" si="0"/>
        <v>0</v>
      </c>
      <c r="AO108" s="217"/>
      <c r="AP108" s="217"/>
      <c r="AQ108" s="87" t="s">
        <v>88</v>
      </c>
      <c r="AR108" s="51"/>
      <c r="AS108" s="88">
        <v>0</v>
      </c>
      <c r="AT108" s="89">
        <f t="shared" si="1"/>
        <v>0</v>
      </c>
      <c r="AU108" s="90">
        <f>'SO 02.1 - Vnútroareálové ...'!P132</f>
        <v>0</v>
      </c>
      <c r="AV108" s="89">
        <f>'SO 02.1 - Vnútroareálové ...'!J35</f>
        <v>0</v>
      </c>
      <c r="AW108" s="89">
        <f>'SO 02.1 - Vnútroareálové ...'!J36</f>
        <v>0</v>
      </c>
      <c r="AX108" s="89">
        <f>'SO 02.1 - Vnútroareálové ...'!J37</f>
        <v>0</v>
      </c>
      <c r="AY108" s="89">
        <f>'SO 02.1 - Vnútroareálové ...'!J38</f>
        <v>0</v>
      </c>
      <c r="AZ108" s="89">
        <f>'SO 02.1 - Vnútroareálové ...'!F35</f>
        <v>0</v>
      </c>
      <c r="BA108" s="89">
        <f>'SO 02.1 - Vnútroareálové ...'!F36</f>
        <v>0</v>
      </c>
      <c r="BB108" s="89">
        <f>'SO 02.1 - Vnútroareálové ...'!F37</f>
        <v>0</v>
      </c>
      <c r="BC108" s="89">
        <f>'SO 02.1 - Vnútroareálové ...'!F38</f>
        <v>0</v>
      </c>
      <c r="BD108" s="91">
        <f>'SO 02.1 - Vnútroareálové ...'!F39</f>
        <v>0</v>
      </c>
      <c r="BT108" s="25" t="s">
        <v>89</v>
      </c>
      <c r="BV108" s="25" t="s">
        <v>78</v>
      </c>
      <c r="BW108" s="25" t="s">
        <v>125</v>
      </c>
      <c r="BX108" s="25" t="s">
        <v>123</v>
      </c>
      <c r="CL108" s="25" t="s">
        <v>1</v>
      </c>
    </row>
    <row r="109" spans="1:91" s="3" customFormat="1" ht="23.25" customHeight="1">
      <c r="A109" s="86" t="s">
        <v>85</v>
      </c>
      <c r="B109" s="51"/>
      <c r="C109" s="9"/>
      <c r="D109" s="9"/>
      <c r="E109" s="260" t="s">
        <v>126</v>
      </c>
      <c r="F109" s="260"/>
      <c r="G109" s="260"/>
      <c r="H109" s="260"/>
      <c r="I109" s="260"/>
      <c r="J109" s="9"/>
      <c r="K109" s="260" t="s">
        <v>127</v>
      </c>
      <c r="L109" s="260"/>
      <c r="M109" s="260"/>
      <c r="N109" s="260"/>
      <c r="O109" s="260"/>
      <c r="P109" s="260"/>
      <c r="Q109" s="260"/>
      <c r="R109" s="260"/>
      <c r="S109" s="260"/>
      <c r="T109" s="260"/>
      <c r="U109" s="260"/>
      <c r="V109" s="260"/>
      <c r="W109" s="260"/>
      <c r="X109" s="260"/>
      <c r="Y109" s="260"/>
      <c r="Z109" s="260"/>
      <c r="AA109" s="260"/>
      <c r="AB109" s="260"/>
      <c r="AC109" s="260"/>
      <c r="AD109" s="260"/>
      <c r="AE109" s="260"/>
      <c r="AF109" s="260"/>
      <c r="AG109" s="216">
        <f>'SO 02.2 - MaRZ - Uzemneni...'!J32</f>
        <v>0</v>
      </c>
      <c r="AH109" s="217"/>
      <c r="AI109" s="217"/>
      <c r="AJ109" s="217"/>
      <c r="AK109" s="217"/>
      <c r="AL109" s="217"/>
      <c r="AM109" s="217"/>
      <c r="AN109" s="216">
        <f t="shared" si="0"/>
        <v>0</v>
      </c>
      <c r="AO109" s="217"/>
      <c r="AP109" s="217"/>
      <c r="AQ109" s="87" t="s">
        <v>88</v>
      </c>
      <c r="AR109" s="51"/>
      <c r="AS109" s="88">
        <v>0</v>
      </c>
      <c r="AT109" s="89">
        <f t="shared" si="1"/>
        <v>0</v>
      </c>
      <c r="AU109" s="90">
        <f>'SO 02.2 - MaRZ - Uzemneni...'!P126</f>
        <v>0</v>
      </c>
      <c r="AV109" s="89">
        <f>'SO 02.2 - MaRZ - Uzemneni...'!J35</f>
        <v>0</v>
      </c>
      <c r="AW109" s="89">
        <f>'SO 02.2 - MaRZ - Uzemneni...'!J36</f>
        <v>0</v>
      </c>
      <c r="AX109" s="89">
        <f>'SO 02.2 - MaRZ - Uzemneni...'!J37</f>
        <v>0</v>
      </c>
      <c r="AY109" s="89">
        <f>'SO 02.2 - MaRZ - Uzemneni...'!J38</f>
        <v>0</v>
      </c>
      <c r="AZ109" s="89">
        <f>'SO 02.2 - MaRZ - Uzemneni...'!F35</f>
        <v>0</v>
      </c>
      <c r="BA109" s="89">
        <f>'SO 02.2 - MaRZ - Uzemneni...'!F36</f>
        <v>0</v>
      </c>
      <c r="BB109" s="89">
        <f>'SO 02.2 - MaRZ - Uzemneni...'!F37</f>
        <v>0</v>
      </c>
      <c r="BC109" s="89">
        <f>'SO 02.2 - MaRZ - Uzemneni...'!F38</f>
        <v>0</v>
      </c>
      <c r="BD109" s="91">
        <f>'SO 02.2 - MaRZ - Uzemneni...'!F39</f>
        <v>0</v>
      </c>
      <c r="BT109" s="25" t="s">
        <v>89</v>
      </c>
      <c r="BV109" s="25" t="s">
        <v>78</v>
      </c>
      <c r="BW109" s="25" t="s">
        <v>128</v>
      </c>
      <c r="BX109" s="25" t="s">
        <v>123</v>
      </c>
      <c r="CL109" s="25" t="s">
        <v>1</v>
      </c>
    </row>
    <row r="110" spans="1:91" s="6" customFormat="1" ht="24.75" customHeight="1">
      <c r="A110" s="86" t="s">
        <v>85</v>
      </c>
      <c r="B110" s="77"/>
      <c r="C110" s="78"/>
      <c r="D110" s="246" t="s">
        <v>129</v>
      </c>
      <c r="E110" s="246"/>
      <c r="F110" s="246"/>
      <c r="G110" s="246"/>
      <c r="H110" s="246"/>
      <c r="I110" s="79"/>
      <c r="J110" s="246" t="s">
        <v>130</v>
      </c>
      <c r="K110" s="246"/>
      <c r="L110" s="246"/>
      <c r="M110" s="246"/>
      <c r="N110" s="246"/>
      <c r="O110" s="246"/>
      <c r="P110" s="246"/>
      <c r="Q110" s="246"/>
      <c r="R110" s="246"/>
      <c r="S110" s="246"/>
      <c r="T110" s="246"/>
      <c r="U110" s="246"/>
      <c r="V110" s="246"/>
      <c r="W110" s="246"/>
      <c r="X110" s="246"/>
      <c r="Y110" s="246"/>
      <c r="Z110" s="246"/>
      <c r="AA110" s="246"/>
      <c r="AB110" s="246"/>
      <c r="AC110" s="246"/>
      <c r="AD110" s="246"/>
      <c r="AE110" s="246"/>
      <c r="AF110" s="246"/>
      <c r="AG110" s="214">
        <f>'SO 03 - Rekonštrukcia vod...'!J30</f>
        <v>0</v>
      </c>
      <c r="AH110" s="215"/>
      <c r="AI110" s="215"/>
      <c r="AJ110" s="215"/>
      <c r="AK110" s="215"/>
      <c r="AL110" s="215"/>
      <c r="AM110" s="215"/>
      <c r="AN110" s="214">
        <f t="shared" si="0"/>
        <v>0</v>
      </c>
      <c r="AO110" s="215"/>
      <c r="AP110" s="215"/>
      <c r="AQ110" s="80" t="s">
        <v>82</v>
      </c>
      <c r="AR110" s="77"/>
      <c r="AS110" s="81">
        <v>0</v>
      </c>
      <c r="AT110" s="82">
        <f t="shared" si="1"/>
        <v>0</v>
      </c>
      <c r="AU110" s="83">
        <f>'SO 03 - Rekonštrukcia vod...'!P126</f>
        <v>0</v>
      </c>
      <c r="AV110" s="82">
        <f>'SO 03 - Rekonštrukcia vod...'!J33</f>
        <v>0</v>
      </c>
      <c r="AW110" s="82">
        <f>'SO 03 - Rekonštrukcia vod...'!J34</f>
        <v>0</v>
      </c>
      <c r="AX110" s="82">
        <f>'SO 03 - Rekonštrukcia vod...'!J35</f>
        <v>0</v>
      </c>
      <c r="AY110" s="82">
        <f>'SO 03 - Rekonštrukcia vod...'!J36</f>
        <v>0</v>
      </c>
      <c r="AZ110" s="82">
        <f>'SO 03 - Rekonštrukcia vod...'!F33</f>
        <v>0</v>
      </c>
      <c r="BA110" s="82">
        <f>'SO 03 - Rekonštrukcia vod...'!F34</f>
        <v>0</v>
      </c>
      <c r="BB110" s="82">
        <f>'SO 03 - Rekonštrukcia vod...'!F35</f>
        <v>0</v>
      </c>
      <c r="BC110" s="82">
        <f>'SO 03 - Rekonštrukcia vod...'!F36</f>
        <v>0</v>
      </c>
      <c r="BD110" s="84">
        <f>'SO 03 - Rekonštrukcia vod...'!F37</f>
        <v>0</v>
      </c>
      <c r="BT110" s="85" t="s">
        <v>83</v>
      </c>
      <c r="BV110" s="85" t="s">
        <v>78</v>
      </c>
      <c r="BW110" s="85" t="s">
        <v>131</v>
      </c>
      <c r="BX110" s="85" t="s">
        <v>4</v>
      </c>
      <c r="CL110" s="85" t="s">
        <v>1</v>
      </c>
      <c r="CM110" s="85" t="s">
        <v>76</v>
      </c>
    </row>
    <row r="111" spans="1:91" s="6" customFormat="1" ht="24.75" customHeight="1">
      <c r="A111" s="86" t="s">
        <v>85</v>
      </c>
      <c r="B111" s="77"/>
      <c r="C111" s="78"/>
      <c r="D111" s="246" t="s">
        <v>132</v>
      </c>
      <c r="E111" s="246"/>
      <c r="F111" s="246"/>
      <c r="G111" s="246"/>
      <c r="H111" s="246"/>
      <c r="I111" s="79"/>
      <c r="J111" s="246" t="s">
        <v>133</v>
      </c>
      <c r="K111" s="246"/>
      <c r="L111" s="246"/>
      <c r="M111" s="246"/>
      <c r="N111" s="246"/>
      <c r="O111" s="246"/>
      <c r="P111" s="246"/>
      <c r="Q111" s="246"/>
      <c r="R111" s="246"/>
      <c r="S111" s="246"/>
      <c r="T111" s="246"/>
      <c r="U111" s="246"/>
      <c r="V111" s="246"/>
      <c r="W111" s="246"/>
      <c r="X111" s="246"/>
      <c r="Y111" s="246"/>
      <c r="Z111" s="246"/>
      <c r="AA111" s="246"/>
      <c r="AB111" s="246"/>
      <c r="AC111" s="246"/>
      <c r="AD111" s="246"/>
      <c r="AE111" s="246"/>
      <c r="AF111" s="246"/>
      <c r="AG111" s="214">
        <f>'SO 04 - Kanalizácia splaš...'!J30</f>
        <v>0</v>
      </c>
      <c r="AH111" s="215"/>
      <c r="AI111" s="215"/>
      <c r="AJ111" s="215"/>
      <c r="AK111" s="215"/>
      <c r="AL111" s="215"/>
      <c r="AM111" s="215"/>
      <c r="AN111" s="214">
        <f t="shared" si="0"/>
        <v>0</v>
      </c>
      <c r="AO111" s="215"/>
      <c r="AP111" s="215"/>
      <c r="AQ111" s="80" t="s">
        <v>82</v>
      </c>
      <c r="AR111" s="77"/>
      <c r="AS111" s="81">
        <v>0</v>
      </c>
      <c r="AT111" s="82">
        <f t="shared" si="1"/>
        <v>0</v>
      </c>
      <c r="AU111" s="83">
        <f>'SO 04 - Kanalizácia splaš...'!P127</f>
        <v>0</v>
      </c>
      <c r="AV111" s="82">
        <f>'SO 04 - Kanalizácia splaš...'!J33</f>
        <v>0</v>
      </c>
      <c r="AW111" s="82">
        <f>'SO 04 - Kanalizácia splaš...'!J34</f>
        <v>0</v>
      </c>
      <c r="AX111" s="82">
        <f>'SO 04 - Kanalizácia splaš...'!J35</f>
        <v>0</v>
      </c>
      <c r="AY111" s="82">
        <f>'SO 04 - Kanalizácia splaš...'!J36</f>
        <v>0</v>
      </c>
      <c r="AZ111" s="82">
        <f>'SO 04 - Kanalizácia splaš...'!F33</f>
        <v>0</v>
      </c>
      <c r="BA111" s="82">
        <f>'SO 04 - Kanalizácia splaš...'!F34</f>
        <v>0</v>
      </c>
      <c r="BB111" s="82">
        <f>'SO 04 - Kanalizácia splaš...'!F35</f>
        <v>0</v>
      </c>
      <c r="BC111" s="82">
        <f>'SO 04 - Kanalizácia splaš...'!F36</f>
        <v>0</v>
      </c>
      <c r="BD111" s="84">
        <f>'SO 04 - Kanalizácia splaš...'!F37</f>
        <v>0</v>
      </c>
      <c r="BT111" s="85" t="s">
        <v>83</v>
      </c>
      <c r="BV111" s="85" t="s">
        <v>78</v>
      </c>
      <c r="BW111" s="85" t="s">
        <v>134</v>
      </c>
      <c r="BX111" s="85" t="s">
        <v>4</v>
      </c>
      <c r="CL111" s="85" t="s">
        <v>1</v>
      </c>
      <c r="CM111" s="85" t="s">
        <v>76</v>
      </c>
    </row>
    <row r="112" spans="1:91" s="6" customFormat="1" ht="24.75" customHeight="1">
      <c r="A112" s="86" t="s">
        <v>85</v>
      </c>
      <c r="B112" s="77"/>
      <c r="C112" s="78"/>
      <c r="D112" s="246" t="s">
        <v>135</v>
      </c>
      <c r="E112" s="246"/>
      <c r="F112" s="246"/>
      <c r="G112" s="246"/>
      <c r="H112" s="246"/>
      <c r="I112" s="79"/>
      <c r="J112" s="246" t="s">
        <v>136</v>
      </c>
      <c r="K112" s="246"/>
      <c r="L112" s="246"/>
      <c r="M112" s="246"/>
      <c r="N112" s="246"/>
      <c r="O112" s="246"/>
      <c r="P112" s="246"/>
      <c r="Q112" s="246"/>
      <c r="R112" s="246"/>
      <c r="S112" s="246"/>
      <c r="T112" s="246"/>
      <c r="U112" s="246"/>
      <c r="V112" s="246"/>
      <c r="W112" s="246"/>
      <c r="X112" s="246"/>
      <c r="Y112" s="246"/>
      <c r="Z112" s="246"/>
      <c r="AA112" s="246"/>
      <c r="AB112" s="246"/>
      <c r="AC112" s="246"/>
      <c r="AD112" s="246"/>
      <c r="AE112" s="246"/>
      <c r="AF112" s="246"/>
      <c r="AG112" s="214">
        <f>'SO 05 - Vnútroareálová ka...'!J30</f>
        <v>0</v>
      </c>
      <c r="AH112" s="215"/>
      <c r="AI112" s="215"/>
      <c r="AJ112" s="215"/>
      <c r="AK112" s="215"/>
      <c r="AL112" s="215"/>
      <c r="AM112" s="215"/>
      <c r="AN112" s="214">
        <f t="shared" si="0"/>
        <v>0</v>
      </c>
      <c r="AO112" s="215"/>
      <c r="AP112" s="215"/>
      <c r="AQ112" s="80" t="s">
        <v>82</v>
      </c>
      <c r="AR112" s="77"/>
      <c r="AS112" s="81">
        <v>0</v>
      </c>
      <c r="AT112" s="82">
        <f t="shared" si="1"/>
        <v>0</v>
      </c>
      <c r="AU112" s="83">
        <f>'SO 05 - Vnútroareálová ka...'!P124</f>
        <v>0</v>
      </c>
      <c r="AV112" s="82">
        <f>'SO 05 - Vnútroareálová ka...'!J33</f>
        <v>0</v>
      </c>
      <c r="AW112" s="82">
        <f>'SO 05 - Vnútroareálová ka...'!J34</f>
        <v>0</v>
      </c>
      <c r="AX112" s="82">
        <f>'SO 05 - Vnútroareálová ka...'!J35</f>
        <v>0</v>
      </c>
      <c r="AY112" s="82">
        <f>'SO 05 - Vnútroareálová ka...'!J36</f>
        <v>0</v>
      </c>
      <c r="AZ112" s="82">
        <f>'SO 05 - Vnútroareálová ka...'!F33</f>
        <v>0</v>
      </c>
      <c r="BA112" s="82">
        <f>'SO 05 - Vnútroareálová ka...'!F34</f>
        <v>0</v>
      </c>
      <c r="BB112" s="82">
        <f>'SO 05 - Vnútroareálová ka...'!F35</f>
        <v>0</v>
      </c>
      <c r="BC112" s="82">
        <f>'SO 05 - Vnútroareálová ka...'!F36</f>
        <v>0</v>
      </c>
      <c r="BD112" s="84">
        <f>'SO 05 - Vnútroareálová ka...'!F37</f>
        <v>0</v>
      </c>
      <c r="BT112" s="85" t="s">
        <v>83</v>
      </c>
      <c r="BV112" s="85" t="s">
        <v>78</v>
      </c>
      <c r="BW112" s="85" t="s">
        <v>137</v>
      </c>
      <c r="BX112" s="85" t="s">
        <v>4</v>
      </c>
      <c r="CL112" s="85" t="s">
        <v>1</v>
      </c>
      <c r="CM112" s="85" t="s">
        <v>76</v>
      </c>
    </row>
    <row r="113" spans="1:91" s="6" customFormat="1" ht="24.75" customHeight="1">
      <c r="A113" s="86" t="s">
        <v>85</v>
      </c>
      <c r="B113" s="77"/>
      <c r="C113" s="78"/>
      <c r="D113" s="246" t="s">
        <v>138</v>
      </c>
      <c r="E113" s="246"/>
      <c r="F113" s="246"/>
      <c r="G113" s="246"/>
      <c r="H113" s="246"/>
      <c r="I113" s="79"/>
      <c r="J113" s="246" t="s">
        <v>139</v>
      </c>
      <c r="K113" s="246"/>
      <c r="L113" s="246"/>
      <c r="M113" s="246"/>
      <c r="N113" s="246"/>
      <c r="O113" s="246"/>
      <c r="P113" s="246"/>
      <c r="Q113" s="246"/>
      <c r="R113" s="246"/>
      <c r="S113" s="246"/>
      <c r="T113" s="246"/>
      <c r="U113" s="246"/>
      <c r="V113" s="246"/>
      <c r="W113" s="246"/>
      <c r="X113" s="246"/>
      <c r="Y113" s="246"/>
      <c r="Z113" s="246"/>
      <c r="AA113" s="246"/>
      <c r="AB113" s="246"/>
      <c r="AC113" s="246"/>
      <c r="AD113" s="246"/>
      <c r="AE113" s="246"/>
      <c r="AF113" s="246"/>
      <c r="AG113" s="214">
        <f>'SO 06 - Prekládka domovýc...'!J30</f>
        <v>0</v>
      </c>
      <c r="AH113" s="215"/>
      <c r="AI113" s="215"/>
      <c r="AJ113" s="215"/>
      <c r="AK113" s="215"/>
      <c r="AL113" s="215"/>
      <c r="AM113" s="215"/>
      <c r="AN113" s="214">
        <f t="shared" si="0"/>
        <v>0</v>
      </c>
      <c r="AO113" s="215"/>
      <c r="AP113" s="215"/>
      <c r="AQ113" s="80" t="s">
        <v>82</v>
      </c>
      <c r="AR113" s="77"/>
      <c r="AS113" s="81">
        <v>0</v>
      </c>
      <c r="AT113" s="82">
        <f t="shared" si="1"/>
        <v>0</v>
      </c>
      <c r="AU113" s="83">
        <f>'SO 06 - Prekládka domovýc...'!P125</f>
        <v>0</v>
      </c>
      <c r="AV113" s="82">
        <f>'SO 06 - Prekládka domovýc...'!J33</f>
        <v>0</v>
      </c>
      <c r="AW113" s="82">
        <f>'SO 06 - Prekládka domovýc...'!J34</f>
        <v>0</v>
      </c>
      <c r="AX113" s="82">
        <f>'SO 06 - Prekládka domovýc...'!J35</f>
        <v>0</v>
      </c>
      <c r="AY113" s="82">
        <f>'SO 06 - Prekládka domovýc...'!J36</f>
        <v>0</v>
      </c>
      <c r="AZ113" s="82">
        <f>'SO 06 - Prekládka domovýc...'!F33</f>
        <v>0</v>
      </c>
      <c r="BA113" s="82">
        <f>'SO 06 - Prekládka domovýc...'!F34</f>
        <v>0</v>
      </c>
      <c r="BB113" s="82">
        <f>'SO 06 - Prekládka domovýc...'!F35</f>
        <v>0</v>
      </c>
      <c r="BC113" s="82">
        <f>'SO 06 - Prekládka domovýc...'!F36</f>
        <v>0</v>
      </c>
      <c r="BD113" s="84">
        <f>'SO 06 - Prekládka domovýc...'!F37</f>
        <v>0</v>
      </c>
      <c r="BT113" s="85" t="s">
        <v>83</v>
      </c>
      <c r="BV113" s="85" t="s">
        <v>78</v>
      </c>
      <c r="BW113" s="85" t="s">
        <v>140</v>
      </c>
      <c r="BX113" s="85" t="s">
        <v>4</v>
      </c>
      <c r="CL113" s="85" t="s">
        <v>1</v>
      </c>
      <c r="CM113" s="85" t="s">
        <v>76</v>
      </c>
    </row>
    <row r="114" spans="1:91" s="6" customFormat="1" ht="24.75" customHeight="1">
      <c r="A114" s="86" t="s">
        <v>85</v>
      </c>
      <c r="B114" s="77"/>
      <c r="C114" s="78"/>
      <c r="D114" s="246" t="s">
        <v>141</v>
      </c>
      <c r="E114" s="246"/>
      <c r="F114" s="246"/>
      <c r="G114" s="246"/>
      <c r="H114" s="246"/>
      <c r="I114" s="79"/>
      <c r="J114" s="246" t="s">
        <v>142</v>
      </c>
      <c r="K114" s="246"/>
      <c r="L114" s="246"/>
      <c r="M114" s="246"/>
      <c r="N114" s="246"/>
      <c r="O114" s="246"/>
      <c r="P114" s="246"/>
      <c r="Q114" s="246"/>
      <c r="R114" s="246"/>
      <c r="S114" s="246"/>
      <c r="T114" s="246"/>
      <c r="U114" s="246"/>
      <c r="V114" s="246"/>
      <c r="W114" s="246"/>
      <c r="X114" s="246"/>
      <c r="Y114" s="246"/>
      <c r="Z114" s="246"/>
      <c r="AA114" s="246"/>
      <c r="AB114" s="246"/>
      <c r="AC114" s="246"/>
      <c r="AD114" s="246"/>
      <c r="AE114" s="246"/>
      <c r="AF114" s="246"/>
      <c r="AG114" s="214">
        <f>'SO 07 - Elektrická prípoj...'!J30</f>
        <v>0</v>
      </c>
      <c r="AH114" s="215"/>
      <c r="AI114" s="215"/>
      <c r="AJ114" s="215"/>
      <c r="AK114" s="215"/>
      <c r="AL114" s="215"/>
      <c r="AM114" s="215"/>
      <c r="AN114" s="214">
        <f t="shared" si="0"/>
        <v>0</v>
      </c>
      <c r="AO114" s="215"/>
      <c r="AP114" s="215"/>
      <c r="AQ114" s="80" t="s">
        <v>82</v>
      </c>
      <c r="AR114" s="77"/>
      <c r="AS114" s="81">
        <v>0</v>
      </c>
      <c r="AT114" s="82">
        <f t="shared" si="1"/>
        <v>0</v>
      </c>
      <c r="AU114" s="83">
        <f>'SO 07 - Elektrická prípoj...'!P121</f>
        <v>0</v>
      </c>
      <c r="AV114" s="82">
        <f>'SO 07 - Elektrická prípoj...'!J33</f>
        <v>0</v>
      </c>
      <c r="AW114" s="82">
        <f>'SO 07 - Elektrická prípoj...'!J34</f>
        <v>0</v>
      </c>
      <c r="AX114" s="82">
        <f>'SO 07 - Elektrická prípoj...'!J35</f>
        <v>0</v>
      </c>
      <c r="AY114" s="82">
        <f>'SO 07 - Elektrická prípoj...'!J36</f>
        <v>0</v>
      </c>
      <c r="AZ114" s="82">
        <f>'SO 07 - Elektrická prípoj...'!F33</f>
        <v>0</v>
      </c>
      <c r="BA114" s="82">
        <f>'SO 07 - Elektrická prípoj...'!F34</f>
        <v>0</v>
      </c>
      <c r="BB114" s="82">
        <f>'SO 07 - Elektrická prípoj...'!F35</f>
        <v>0</v>
      </c>
      <c r="BC114" s="82">
        <f>'SO 07 - Elektrická prípoj...'!F36</f>
        <v>0</v>
      </c>
      <c r="BD114" s="84">
        <f>'SO 07 - Elektrická prípoj...'!F37</f>
        <v>0</v>
      </c>
      <c r="BT114" s="85" t="s">
        <v>83</v>
      </c>
      <c r="BV114" s="85" t="s">
        <v>78</v>
      </c>
      <c r="BW114" s="85" t="s">
        <v>143</v>
      </c>
      <c r="BX114" s="85" t="s">
        <v>4</v>
      </c>
      <c r="CL114" s="85" t="s">
        <v>1</v>
      </c>
      <c r="CM114" s="85" t="s">
        <v>76</v>
      </c>
    </row>
    <row r="115" spans="1:91" s="6" customFormat="1" ht="16.5" customHeight="1">
      <c r="A115" s="86" t="s">
        <v>85</v>
      </c>
      <c r="B115" s="77"/>
      <c r="C115" s="78"/>
      <c r="D115" s="246" t="s">
        <v>144</v>
      </c>
      <c r="E115" s="246"/>
      <c r="F115" s="246"/>
      <c r="G115" s="246"/>
      <c r="H115" s="246"/>
      <c r="I115" s="79"/>
      <c r="J115" s="246" t="s">
        <v>145</v>
      </c>
      <c r="K115" s="246"/>
      <c r="L115" s="246"/>
      <c r="M115" s="246"/>
      <c r="N115" s="246"/>
      <c r="O115" s="246"/>
      <c r="P115" s="246"/>
      <c r="Q115" s="246"/>
      <c r="R115" s="246"/>
      <c r="S115" s="246"/>
      <c r="T115" s="246"/>
      <c r="U115" s="246"/>
      <c r="V115" s="246"/>
      <c r="W115" s="246"/>
      <c r="X115" s="246"/>
      <c r="Y115" s="246"/>
      <c r="Z115" s="246"/>
      <c r="AA115" s="246"/>
      <c r="AB115" s="246"/>
      <c r="AC115" s="246"/>
      <c r="AD115" s="246"/>
      <c r="AE115" s="246"/>
      <c r="AF115" s="246"/>
      <c r="AG115" s="214">
        <f>'SO 08 - Sadové úpravy'!J30</f>
        <v>0</v>
      </c>
      <c r="AH115" s="215"/>
      <c r="AI115" s="215"/>
      <c r="AJ115" s="215"/>
      <c r="AK115" s="215"/>
      <c r="AL115" s="215"/>
      <c r="AM115" s="215"/>
      <c r="AN115" s="214">
        <f t="shared" si="0"/>
        <v>0</v>
      </c>
      <c r="AO115" s="215"/>
      <c r="AP115" s="215"/>
      <c r="AQ115" s="80" t="s">
        <v>82</v>
      </c>
      <c r="AR115" s="77"/>
      <c r="AS115" s="81">
        <v>0</v>
      </c>
      <c r="AT115" s="82">
        <f t="shared" si="1"/>
        <v>0</v>
      </c>
      <c r="AU115" s="83">
        <f>'SO 08 - Sadové úpravy'!P129</f>
        <v>0</v>
      </c>
      <c r="AV115" s="82">
        <f>'SO 08 - Sadové úpravy'!J33</f>
        <v>0</v>
      </c>
      <c r="AW115" s="82">
        <f>'SO 08 - Sadové úpravy'!J34</f>
        <v>0</v>
      </c>
      <c r="AX115" s="82">
        <f>'SO 08 - Sadové úpravy'!J35</f>
        <v>0</v>
      </c>
      <c r="AY115" s="82">
        <f>'SO 08 - Sadové úpravy'!J36</f>
        <v>0</v>
      </c>
      <c r="AZ115" s="82">
        <f>'SO 08 - Sadové úpravy'!F33</f>
        <v>0</v>
      </c>
      <c r="BA115" s="82">
        <f>'SO 08 - Sadové úpravy'!F34</f>
        <v>0</v>
      </c>
      <c r="BB115" s="82">
        <f>'SO 08 - Sadové úpravy'!F35</f>
        <v>0</v>
      </c>
      <c r="BC115" s="82">
        <f>'SO 08 - Sadové úpravy'!F36</f>
        <v>0</v>
      </c>
      <c r="BD115" s="84">
        <f>'SO 08 - Sadové úpravy'!F37</f>
        <v>0</v>
      </c>
      <c r="BT115" s="85" t="s">
        <v>83</v>
      </c>
      <c r="BV115" s="85" t="s">
        <v>78</v>
      </c>
      <c r="BW115" s="85" t="s">
        <v>146</v>
      </c>
      <c r="BX115" s="85" t="s">
        <v>4</v>
      </c>
      <c r="CL115" s="85" t="s">
        <v>1</v>
      </c>
      <c r="CM115" s="85" t="s">
        <v>76</v>
      </c>
    </row>
    <row r="116" spans="1:91" s="6" customFormat="1" ht="16.5" customHeight="1">
      <c r="A116" s="86" t="s">
        <v>85</v>
      </c>
      <c r="B116" s="77"/>
      <c r="C116" s="78"/>
      <c r="D116" s="246" t="s">
        <v>147</v>
      </c>
      <c r="E116" s="246"/>
      <c r="F116" s="246"/>
      <c r="G116" s="246"/>
      <c r="H116" s="246"/>
      <c r="I116" s="79"/>
      <c r="J116" s="246" t="s">
        <v>148</v>
      </c>
      <c r="K116" s="246"/>
      <c r="L116" s="246"/>
      <c r="M116" s="246"/>
      <c r="N116" s="246"/>
      <c r="O116" s="246"/>
      <c r="P116" s="246"/>
      <c r="Q116" s="246"/>
      <c r="R116" s="246"/>
      <c r="S116" s="246"/>
      <c r="T116" s="246"/>
      <c r="U116" s="246"/>
      <c r="V116" s="246"/>
      <c r="W116" s="246"/>
      <c r="X116" s="246"/>
      <c r="Y116" s="246"/>
      <c r="Z116" s="246"/>
      <c r="AA116" s="246"/>
      <c r="AB116" s="246"/>
      <c r="AC116" s="246"/>
      <c r="AD116" s="246"/>
      <c r="AE116" s="246"/>
      <c r="AF116" s="246"/>
      <c r="AG116" s="214">
        <f>'SO 09 - Spevnené plochy '!J30</f>
        <v>0</v>
      </c>
      <c r="AH116" s="215"/>
      <c r="AI116" s="215"/>
      <c r="AJ116" s="215"/>
      <c r="AK116" s="215"/>
      <c r="AL116" s="215"/>
      <c r="AM116" s="215"/>
      <c r="AN116" s="214">
        <f t="shared" si="0"/>
        <v>0</v>
      </c>
      <c r="AO116" s="215"/>
      <c r="AP116" s="215"/>
      <c r="AQ116" s="80" t="s">
        <v>82</v>
      </c>
      <c r="AR116" s="77"/>
      <c r="AS116" s="92">
        <v>0</v>
      </c>
      <c r="AT116" s="93">
        <f t="shared" si="1"/>
        <v>0</v>
      </c>
      <c r="AU116" s="94">
        <f>'SO 09 - Spevnené plochy '!P128</f>
        <v>0</v>
      </c>
      <c r="AV116" s="93">
        <f>'SO 09 - Spevnené plochy '!J33</f>
        <v>0</v>
      </c>
      <c r="AW116" s="93">
        <f>'SO 09 - Spevnené plochy '!J34</f>
        <v>0</v>
      </c>
      <c r="AX116" s="93">
        <f>'SO 09 - Spevnené plochy '!J35</f>
        <v>0</v>
      </c>
      <c r="AY116" s="93">
        <f>'SO 09 - Spevnené plochy '!J36</f>
        <v>0</v>
      </c>
      <c r="AZ116" s="93">
        <f>'SO 09 - Spevnené plochy '!F33</f>
        <v>0</v>
      </c>
      <c r="BA116" s="93">
        <f>'SO 09 - Spevnené plochy '!F34</f>
        <v>0</v>
      </c>
      <c r="BB116" s="93">
        <f>'SO 09 - Spevnené plochy '!F35</f>
        <v>0</v>
      </c>
      <c r="BC116" s="93">
        <f>'SO 09 - Spevnené plochy '!F36</f>
        <v>0</v>
      </c>
      <c r="BD116" s="95">
        <f>'SO 09 - Spevnené plochy '!F37</f>
        <v>0</v>
      </c>
      <c r="BT116" s="85" t="s">
        <v>83</v>
      </c>
      <c r="BV116" s="85" t="s">
        <v>78</v>
      </c>
      <c r="BW116" s="85" t="s">
        <v>149</v>
      </c>
      <c r="BX116" s="85" t="s">
        <v>4</v>
      </c>
      <c r="CL116" s="85" t="s">
        <v>1</v>
      </c>
      <c r="CM116" s="85" t="s">
        <v>76</v>
      </c>
    </row>
    <row r="117" spans="1:91" s="1" customFormat="1" ht="30" customHeight="1">
      <c r="B117" s="32"/>
      <c r="AR117" s="32"/>
    </row>
    <row r="118" spans="1:91" s="1" customFormat="1" ht="6.95" customHeight="1">
      <c r="B118" s="47"/>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c r="AR118" s="32"/>
    </row>
  </sheetData>
  <mergeCells count="126">
    <mergeCell ref="C92:G92"/>
    <mergeCell ref="D95:H95"/>
    <mergeCell ref="E98:I98"/>
    <mergeCell ref="E101:I101"/>
    <mergeCell ref="E100:I100"/>
    <mergeCell ref="E99:I99"/>
    <mergeCell ref="E97:I97"/>
    <mergeCell ref="E96:I96"/>
    <mergeCell ref="E104:I104"/>
    <mergeCell ref="F102:J102"/>
    <mergeCell ref="F103:J103"/>
    <mergeCell ref="I92:AF92"/>
    <mergeCell ref="J95:AF95"/>
    <mergeCell ref="K101:AF101"/>
    <mergeCell ref="K100:AF100"/>
    <mergeCell ref="K99:AF99"/>
    <mergeCell ref="K96:AF96"/>
    <mergeCell ref="K97:AF97"/>
    <mergeCell ref="K104:AF104"/>
    <mergeCell ref="K98:AF98"/>
    <mergeCell ref="L103:AF103"/>
    <mergeCell ref="L102:AF102"/>
    <mergeCell ref="F105:J105"/>
    <mergeCell ref="L105:AF105"/>
    <mergeCell ref="F106:J106"/>
    <mergeCell ref="L106:AF106"/>
    <mergeCell ref="D107:H107"/>
    <mergeCell ref="J107:AF107"/>
    <mergeCell ref="AG96:AM96"/>
    <mergeCell ref="AG101:AM101"/>
    <mergeCell ref="AG106:AM106"/>
    <mergeCell ref="E108:I108"/>
    <mergeCell ref="K108:AF108"/>
    <mergeCell ref="E109:I109"/>
    <mergeCell ref="K109:AF109"/>
    <mergeCell ref="D110:H110"/>
    <mergeCell ref="J110:AF110"/>
    <mergeCell ref="D111:H111"/>
    <mergeCell ref="J111:AF111"/>
    <mergeCell ref="D112:H112"/>
    <mergeCell ref="J112:AF112"/>
    <mergeCell ref="D113:H113"/>
    <mergeCell ref="J113:AF113"/>
    <mergeCell ref="D114:H114"/>
    <mergeCell ref="J114:AF114"/>
    <mergeCell ref="D115:H115"/>
    <mergeCell ref="J115:AF115"/>
    <mergeCell ref="D116:H116"/>
    <mergeCell ref="J116:AF116"/>
    <mergeCell ref="BE5:BE34"/>
    <mergeCell ref="K5:AJ5"/>
    <mergeCell ref="K6:AJ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AM87:AN87"/>
    <mergeCell ref="AR2:BE2"/>
    <mergeCell ref="AM89:AP89"/>
    <mergeCell ref="AS89:AT91"/>
    <mergeCell ref="AM90:AP90"/>
    <mergeCell ref="AG92:AM92"/>
    <mergeCell ref="AN92:AP92"/>
    <mergeCell ref="AG94:AM94"/>
    <mergeCell ref="AG95:AM95"/>
    <mergeCell ref="AN95:AP95"/>
    <mergeCell ref="L85:AJ85"/>
    <mergeCell ref="W31:AE31"/>
    <mergeCell ref="L31:P31"/>
    <mergeCell ref="L32:P32"/>
    <mergeCell ref="W32:AE32"/>
    <mergeCell ref="AK32:AO32"/>
    <mergeCell ref="L33:P33"/>
    <mergeCell ref="AK33:AO33"/>
    <mergeCell ref="W33:AE33"/>
    <mergeCell ref="AK35:AO35"/>
    <mergeCell ref="X35:AB35"/>
    <mergeCell ref="AN101:AP101"/>
    <mergeCell ref="AN94:AP94"/>
    <mergeCell ref="AG102:AM102"/>
    <mergeCell ref="AN102:AP102"/>
    <mergeCell ref="AN103:AP103"/>
    <mergeCell ref="AG103:AM103"/>
    <mergeCell ref="AG104:AM104"/>
    <mergeCell ref="AN104:AP104"/>
    <mergeCell ref="AG105:AM105"/>
    <mergeCell ref="AN105:AP105"/>
    <mergeCell ref="AN96:AP96"/>
    <mergeCell ref="AG97:AM97"/>
    <mergeCell ref="AN97:AP97"/>
    <mergeCell ref="AN98:AP98"/>
    <mergeCell ref="AG98:AM98"/>
    <mergeCell ref="AN99:AP99"/>
    <mergeCell ref="AG99:AM99"/>
    <mergeCell ref="AN100:AP100"/>
    <mergeCell ref="AG100:AM100"/>
    <mergeCell ref="AN106:AP106"/>
    <mergeCell ref="AG107:AM107"/>
    <mergeCell ref="AN107:AP107"/>
    <mergeCell ref="AN108:AP108"/>
    <mergeCell ref="AG108:AM108"/>
    <mergeCell ref="AN109:AP109"/>
    <mergeCell ref="AG109:AM109"/>
    <mergeCell ref="AN110:AP110"/>
    <mergeCell ref="AG110:AM110"/>
    <mergeCell ref="AN116:AP116"/>
    <mergeCell ref="AG116:AM116"/>
    <mergeCell ref="AN111:AP111"/>
    <mergeCell ref="AG111:AM111"/>
    <mergeCell ref="AG112:AM112"/>
    <mergeCell ref="AN112:AP112"/>
    <mergeCell ref="AN113:AP113"/>
    <mergeCell ref="AG113:AM113"/>
    <mergeCell ref="AG114:AM114"/>
    <mergeCell ref="AN114:AP114"/>
    <mergeCell ref="AG115:AM115"/>
    <mergeCell ref="AN115:AP115"/>
  </mergeCells>
  <hyperlinks>
    <hyperlink ref="A96" location="'A - Architektúra, stavebn...'!C2" display="/" xr:uid="{00000000-0004-0000-0000-000000000000}"/>
    <hyperlink ref="A97" location="'B - Plynoinštalácia OPZ'!C2" display="/" xr:uid="{00000000-0004-0000-0000-000001000000}"/>
    <hyperlink ref="A98" location="'C - Zdravotechnické inšta...'!C2" display="/" xr:uid="{00000000-0004-0000-0000-000002000000}"/>
    <hyperlink ref="A99" location="'D - Ústredné vykurovanie'!C2" display="/" xr:uid="{00000000-0004-0000-0000-000003000000}"/>
    <hyperlink ref="A100" location="'E - Vzduchotechnika'!C2" display="/" xr:uid="{00000000-0004-0000-0000-000004000000}"/>
    <hyperlink ref="A102" location="'ELI - Elektroinštalácie'!C2" display="/" xr:uid="{00000000-0004-0000-0000-000005000000}"/>
    <hyperlink ref="A103" location="'BLK - Bleskozvod    '!C2" display="/" xr:uid="{00000000-0004-0000-0000-000006000000}"/>
    <hyperlink ref="A105" location="'SLB 1 - Slaboprúd-ŠK-inte...'!C2" display="/" xr:uid="{00000000-0004-0000-0000-000007000000}"/>
    <hyperlink ref="A106" location="'SLB 2 -  EZS -Elektrický ...'!C2" display="/" xr:uid="{00000000-0004-0000-0000-000008000000}"/>
    <hyperlink ref="A108" location="'SO 02.1 - Vnútroareálové ...'!C2" display="/" xr:uid="{00000000-0004-0000-0000-000009000000}"/>
    <hyperlink ref="A109" location="'SO 02.2 - MaRZ - Uzemneni...'!C2" display="/" xr:uid="{00000000-0004-0000-0000-00000A000000}"/>
    <hyperlink ref="A110" location="'SO 03 - Rekonštrukcia vod...'!C2" display="/" xr:uid="{00000000-0004-0000-0000-00000B000000}"/>
    <hyperlink ref="A111" location="'SO 04 - Kanalizácia splaš...'!C2" display="/" xr:uid="{00000000-0004-0000-0000-00000C000000}"/>
    <hyperlink ref="A112" location="'SO 05 - Vnútroareálová ka...'!C2" display="/" xr:uid="{00000000-0004-0000-0000-00000D000000}"/>
    <hyperlink ref="A113" location="'SO 06 - Prekládka domovýc...'!C2" display="/" xr:uid="{00000000-0004-0000-0000-00000E000000}"/>
    <hyperlink ref="A114" location="'SO 07 - Elektrická prípoj...'!C2" display="/" xr:uid="{00000000-0004-0000-0000-00000F000000}"/>
    <hyperlink ref="A115" location="'SO 08 - Sadové úpravy'!C2" display="/" xr:uid="{00000000-0004-0000-0000-000010000000}"/>
    <hyperlink ref="A116" location="'SO 09 - Spevnené plochy '!C2" display="/" xr:uid="{00000000-0004-0000-0000-000011000000}"/>
  </hyperlinks>
  <pageMargins left="0.39374999999999999" right="0.39374999999999999" top="0.39374999999999999" bottom="0.39374999999999999" header="0" footer="0"/>
  <pageSetup paperSize="9" scale="75" fitToHeight="100" orientation="portrait" blackAndWhite="1" r:id="rId1"/>
  <headerFooter>
    <oddFooter>&amp;CStrana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BM184"/>
  <sheetViews>
    <sheetView showGridLines="0" workbookViewId="0">
      <selection activeCell="E37" sqref="E37:J38"/>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22" t="s">
        <v>5</v>
      </c>
      <c r="M2" s="266"/>
      <c r="N2" s="266"/>
      <c r="O2" s="266"/>
      <c r="P2" s="266"/>
      <c r="Q2" s="266"/>
      <c r="R2" s="266"/>
      <c r="S2" s="266"/>
      <c r="T2" s="266"/>
      <c r="U2" s="266"/>
      <c r="V2" s="266"/>
      <c r="AT2" s="17" t="s">
        <v>120</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63" t="str">
        <f>'Rekapitulácia stavby'!K6</f>
        <v>DD a DSS Terany - novostavba ubytovacieho bloku - CÚ 2025/II</v>
      </c>
      <c r="F7" s="264"/>
      <c r="G7" s="264"/>
      <c r="H7" s="264"/>
      <c r="L7" s="20"/>
    </row>
    <row r="8" spans="2:46" ht="12.75">
      <c r="B8" s="20"/>
      <c r="D8" s="27" t="s">
        <v>163</v>
      </c>
      <c r="L8" s="20"/>
    </row>
    <row r="9" spans="2:46" ht="16.5" customHeight="1">
      <c r="B9" s="20"/>
      <c r="E9" s="263" t="s">
        <v>166</v>
      </c>
      <c r="F9" s="266"/>
      <c r="G9" s="266"/>
      <c r="H9" s="266"/>
      <c r="L9" s="20"/>
    </row>
    <row r="10" spans="2:46" ht="12" customHeight="1">
      <c r="B10" s="20"/>
      <c r="D10" s="27" t="s">
        <v>169</v>
      </c>
      <c r="L10" s="20"/>
    </row>
    <row r="11" spans="2:46" s="1" customFormat="1" ht="16.5" customHeight="1">
      <c r="B11" s="32"/>
      <c r="E11" s="228" t="s">
        <v>4899</v>
      </c>
      <c r="F11" s="262"/>
      <c r="G11" s="262"/>
      <c r="H11" s="262"/>
      <c r="L11" s="32"/>
    </row>
    <row r="12" spans="2:46" s="1" customFormat="1" ht="12" customHeight="1">
      <c r="B12" s="32"/>
      <c r="D12" s="27" t="s">
        <v>4157</v>
      </c>
      <c r="L12" s="32"/>
    </row>
    <row r="13" spans="2:46" s="1" customFormat="1" ht="16.5" customHeight="1">
      <c r="B13" s="32"/>
      <c r="E13" s="234" t="s">
        <v>5271</v>
      </c>
      <c r="F13" s="262"/>
      <c r="G13" s="262"/>
      <c r="H13" s="262"/>
      <c r="L13" s="32"/>
    </row>
    <row r="14" spans="2:46" s="1" customFormat="1">
      <c r="B14" s="32"/>
      <c r="L14" s="32"/>
    </row>
    <row r="15" spans="2:46" s="1" customFormat="1" ht="12" customHeight="1">
      <c r="B15" s="32"/>
      <c r="D15" s="27" t="s">
        <v>17</v>
      </c>
      <c r="F15" s="25" t="s">
        <v>1</v>
      </c>
      <c r="I15" s="27" t="s">
        <v>18</v>
      </c>
      <c r="J15" s="25" t="s">
        <v>1</v>
      </c>
      <c r="L15" s="32"/>
    </row>
    <row r="16" spans="2:46" s="1" customFormat="1" ht="12" customHeight="1">
      <c r="B16" s="32"/>
      <c r="D16" s="27" t="s">
        <v>19</v>
      </c>
      <c r="F16" s="25" t="s">
        <v>20</v>
      </c>
      <c r="I16" s="27" t="s">
        <v>21</v>
      </c>
      <c r="J16" s="55" t="str">
        <f>'Rekapitulácia stavby'!AN8</f>
        <v>5. 12. 2025</v>
      </c>
      <c r="L16" s="32"/>
    </row>
    <row r="17" spans="2:12" s="1" customFormat="1" ht="10.9" customHeight="1">
      <c r="B17" s="32"/>
      <c r="L17" s="32"/>
    </row>
    <row r="18" spans="2:12" s="1" customFormat="1" ht="12" customHeight="1">
      <c r="B18" s="32"/>
      <c r="D18" s="27" t="s">
        <v>23</v>
      </c>
      <c r="I18" s="27" t="s">
        <v>24</v>
      </c>
      <c r="J18" s="25" t="s">
        <v>1</v>
      </c>
      <c r="L18" s="32"/>
    </row>
    <row r="19" spans="2:12" s="1" customFormat="1" ht="18" customHeight="1">
      <c r="B19" s="32"/>
      <c r="E19" s="25" t="s">
        <v>25</v>
      </c>
      <c r="I19" s="27" t="s">
        <v>26</v>
      </c>
      <c r="J19" s="25" t="s">
        <v>1</v>
      </c>
      <c r="L19" s="32"/>
    </row>
    <row r="20" spans="2:12" s="1" customFormat="1" ht="6.95" customHeight="1">
      <c r="B20" s="32"/>
      <c r="L20" s="32"/>
    </row>
    <row r="21" spans="2:12" s="1" customFormat="1" ht="12" customHeight="1">
      <c r="B21" s="32"/>
      <c r="D21" s="27" t="s">
        <v>27</v>
      </c>
      <c r="I21" s="27" t="s">
        <v>24</v>
      </c>
      <c r="J21" s="28" t="str">
        <f>'Rekapitulácia stavby'!AN13</f>
        <v>Vyplň údaj</v>
      </c>
      <c r="L21" s="32"/>
    </row>
    <row r="22" spans="2:12" s="1" customFormat="1" ht="18" customHeight="1">
      <c r="B22" s="32"/>
      <c r="E22" s="265" t="str">
        <f>'Rekapitulácia stavby'!E14</f>
        <v>Vyplň údaj</v>
      </c>
      <c r="F22" s="250"/>
      <c r="G22" s="250"/>
      <c r="H22" s="250"/>
      <c r="I22" s="27" t="s">
        <v>26</v>
      </c>
      <c r="J22" s="28" t="str">
        <f>'Rekapitulácia stavby'!AN14</f>
        <v>Vyplň údaj</v>
      </c>
      <c r="L22" s="32"/>
    </row>
    <row r="23" spans="2:12" s="1" customFormat="1" ht="6.95" customHeight="1">
      <c r="B23" s="32"/>
      <c r="L23" s="32"/>
    </row>
    <row r="24" spans="2:12" s="1" customFormat="1" ht="12" customHeight="1">
      <c r="B24" s="32"/>
      <c r="D24" s="27" t="s">
        <v>29</v>
      </c>
      <c r="I24" s="27" t="s">
        <v>24</v>
      </c>
      <c r="J24" s="25" t="s">
        <v>1</v>
      </c>
      <c r="L24" s="32"/>
    </row>
    <row r="25" spans="2:12" s="1" customFormat="1" ht="18" customHeight="1">
      <c r="B25" s="32"/>
      <c r="E25" s="25" t="s">
        <v>30</v>
      </c>
      <c r="I25" s="27" t="s">
        <v>26</v>
      </c>
      <c r="J25" s="25" t="s">
        <v>1</v>
      </c>
      <c r="L25" s="32"/>
    </row>
    <row r="26" spans="2:12" s="1" customFormat="1" ht="6.95" customHeight="1">
      <c r="B26" s="32"/>
      <c r="L26" s="32"/>
    </row>
    <row r="27" spans="2:12" s="1" customFormat="1" ht="12" customHeight="1">
      <c r="B27" s="32"/>
      <c r="D27" s="27" t="s">
        <v>32</v>
      </c>
      <c r="I27" s="27" t="s">
        <v>24</v>
      </c>
      <c r="J27" s="25" t="s">
        <v>1</v>
      </c>
      <c r="L27" s="32"/>
    </row>
    <row r="28" spans="2:12" s="1" customFormat="1" ht="18" customHeight="1">
      <c r="B28" s="32"/>
      <c r="E28" s="25" t="s">
        <v>4901</v>
      </c>
      <c r="I28" s="27" t="s">
        <v>26</v>
      </c>
      <c r="J28" s="25" t="s">
        <v>1</v>
      </c>
      <c r="L28" s="32"/>
    </row>
    <row r="29" spans="2:12" s="1" customFormat="1" ht="6.95" customHeight="1">
      <c r="B29" s="32"/>
      <c r="L29" s="32"/>
    </row>
    <row r="30" spans="2:12" s="1" customFormat="1" ht="12" customHeight="1">
      <c r="B30" s="32"/>
      <c r="D30" s="27" t="s">
        <v>34</v>
      </c>
      <c r="L30" s="32"/>
    </row>
    <row r="31" spans="2:12" s="7" customFormat="1" ht="16.5" customHeight="1">
      <c r="B31" s="98"/>
      <c r="E31" s="254" t="s">
        <v>1</v>
      </c>
      <c r="F31" s="254"/>
      <c r="G31" s="254"/>
      <c r="H31" s="254"/>
      <c r="L31" s="98"/>
    </row>
    <row r="32" spans="2:12" s="1" customFormat="1" ht="6.95" customHeight="1">
      <c r="B32" s="32"/>
      <c r="L32" s="32"/>
    </row>
    <row r="33" spans="2:12" s="1" customFormat="1" ht="6.95" customHeight="1">
      <c r="B33" s="32"/>
      <c r="D33" s="56"/>
      <c r="E33" s="56"/>
      <c r="F33" s="56"/>
      <c r="G33" s="56"/>
      <c r="H33" s="56"/>
      <c r="I33" s="56"/>
      <c r="J33" s="56"/>
      <c r="K33" s="56"/>
      <c r="L33" s="32"/>
    </row>
    <row r="34" spans="2:12" s="1" customFormat="1" ht="25.35" customHeight="1">
      <c r="B34" s="32"/>
      <c r="D34" s="100" t="s">
        <v>36</v>
      </c>
      <c r="J34" s="69">
        <f>ROUND(J130, 2)</f>
        <v>0</v>
      </c>
      <c r="L34" s="32"/>
    </row>
    <row r="35" spans="2:12" s="1" customFormat="1" ht="6.95" customHeight="1">
      <c r="B35" s="32"/>
      <c r="D35" s="56"/>
      <c r="E35" s="56"/>
      <c r="F35" s="56"/>
      <c r="G35" s="56"/>
      <c r="H35" s="56"/>
      <c r="I35" s="56"/>
      <c r="J35" s="56"/>
      <c r="K35" s="56"/>
      <c r="L35" s="32"/>
    </row>
    <row r="36" spans="2:12" s="1" customFormat="1" ht="14.45" customHeight="1">
      <c r="B36" s="32"/>
      <c r="F36" s="35" t="s">
        <v>38</v>
      </c>
      <c r="I36" s="35" t="s">
        <v>37</v>
      </c>
      <c r="J36" s="35" t="s">
        <v>39</v>
      </c>
      <c r="L36" s="32"/>
    </row>
    <row r="37" spans="2:12" s="1" customFormat="1" ht="14.45" customHeight="1">
      <c r="B37" s="32"/>
      <c r="D37" s="58" t="s">
        <v>40</v>
      </c>
      <c r="E37" s="25" t="s">
        <v>41</v>
      </c>
      <c r="F37" s="211">
        <f>ROUND((SUM(BE130:BE183)),  2)</f>
        <v>0</v>
      </c>
      <c r="G37" s="212"/>
      <c r="H37" s="212"/>
      <c r="I37" s="213">
        <v>0.23</v>
      </c>
      <c r="J37" s="211">
        <f>ROUND(((SUM(BE130:BE183))*I37),  2)</f>
        <v>0</v>
      </c>
      <c r="L37" s="32"/>
    </row>
    <row r="38" spans="2:12" s="1" customFormat="1" ht="14.45" customHeight="1">
      <c r="B38" s="32"/>
      <c r="E38" s="25" t="s">
        <v>42</v>
      </c>
      <c r="F38" s="211">
        <f>ROUND((SUM(BF130:BF183)),  2)</f>
        <v>0</v>
      </c>
      <c r="G38" s="212"/>
      <c r="H38" s="212"/>
      <c r="I38" s="213">
        <v>0.23</v>
      </c>
      <c r="J38" s="211">
        <f>ROUND(((SUM(BF130:BF183))*I38),  2)</f>
        <v>0</v>
      </c>
      <c r="L38" s="32"/>
    </row>
    <row r="39" spans="2:12" s="1" customFormat="1" ht="14.45" hidden="1" customHeight="1">
      <c r="B39" s="32"/>
      <c r="E39" s="27" t="s">
        <v>43</v>
      </c>
      <c r="F39" s="89">
        <f>ROUND((SUM(BG130:BG183)),  2)</f>
        <v>0</v>
      </c>
      <c r="I39" s="104">
        <v>0.23</v>
      </c>
      <c r="J39" s="89">
        <f>0</f>
        <v>0</v>
      </c>
      <c r="L39" s="32"/>
    </row>
    <row r="40" spans="2:12" s="1" customFormat="1" ht="14.45" hidden="1" customHeight="1">
      <c r="B40" s="32"/>
      <c r="E40" s="27" t="s">
        <v>44</v>
      </c>
      <c r="F40" s="89">
        <f>ROUND((SUM(BH130:BH183)),  2)</f>
        <v>0</v>
      </c>
      <c r="I40" s="104">
        <v>0.23</v>
      </c>
      <c r="J40" s="89">
        <f>0</f>
        <v>0</v>
      </c>
      <c r="L40" s="32"/>
    </row>
    <row r="41" spans="2:12" s="1" customFormat="1" ht="14.45" hidden="1" customHeight="1">
      <c r="B41" s="32"/>
      <c r="E41" s="37" t="s">
        <v>45</v>
      </c>
      <c r="F41" s="101">
        <f>ROUND((SUM(BI130:BI183)),  2)</f>
        <v>0</v>
      </c>
      <c r="G41" s="102"/>
      <c r="H41" s="102"/>
      <c r="I41" s="103">
        <v>0</v>
      </c>
      <c r="J41" s="101">
        <f>0</f>
        <v>0</v>
      </c>
      <c r="L41" s="32"/>
    </row>
    <row r="42" spans="2:12" s="1" customFormat="1" ht="6.95" customHeight="1">
      <c r="B42" s="32"/>
      <c r="L42" s="32"/>
    </row>
    <row r="43" spans="2:12" s="1" customFormat="1" ht="25.35" customHeight="1">
      <c r="B43" s="32"/>
      <c r="C43" s="105"/>
      <c r="D43" s="106" t="s">
        <v>46</v>
      </c>
      <c r="E43" s="60"/>
      <c r="F43" s="60"/>
      <c r="G43" s="107" t="s">
        <v>47</v>
      </c>
      <c r="H43" s="108" t="s">
        <v>48</v>
      </c>
      <c r="I43" s="60"/>
      <c r="J43" s="109">
        <f>SUM(J34:J41)</f>
        <v>0</v>
      </c>
      <c r="K43" s="110"/>
      <c r="L43" s="32"/>
    </row>
    <row r="44" spans="2:12" s="1" customFormat="1" ht="14.45" customHeight="1">
      <c r="B44" s="32"/>
      <c r="L44" s="32"/>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12" s="1" customFormat="1" ht="6.95" customHeight="1">
      <c r="B81" s="49"/>
      <c r="C81" s="50"/>
      <c r="D81" s="50"/>
      <c r="E81" s="50"/>
      <c r="F81" s="50"/>
      <c r="G81" s="50"/>
      <c r="H81" s="50"/>
      <c r="I81" s="50"/>
      <c r="J81" s="50"/>
      <c r="K81" s="50"/>
      <c r="L81" s="32"/>
    </row>
    <row r="82" spans="2:12" s="1" customFormat="1" ht="24.95" customHeight="1">
      <c r="B82" s="32"/>
      <c r="C82" s="21" t="s">
        <v>257</v>
      </c>
      <c r="L82" s="32"/>
    </row>
    <row r="83" spans="2:12" s="1" customFormat="1" ht="6.95" customHeight="1">
      <c r="B83" s="32"/>
      <c r="L83" s="32"/>
    </row>
    <row r="84" spans="2:12" s="1" customFormat="1" ht="12" customHeight="1">
      <c r="B84" s="32"/>
      <c r="C84" s="27" t="s">
        <v>15</v>
      </c>
      <c r="L84" s="32"/>
    </row>
    <row r="85" spans="2:12" s="1" customFormat="1" ht="16.5" customHeight="1">
      <c r="B85" s="32"/>
      <c r="E85" s="263" t="str">
        <f>E7</f>
        <v>DD a DSS Terany - novostavba ubytovacieho bloku - CÚ 2025/II</v>
      </c>
      <c r="F85" s="264"/>
      <c r="G85" s="264"/>
      <c r="H85" s="264"/>
      <c r="L85" s="32"/>
    </row>
    <row r="86" spans="2:12" ht="12" customHeight="1">
      <c r="B86" s="20"/>
      <c r="C86" s="27" t="s">
        <v>163</v>
      </c>
      <c r="L86" s="20"/>
    </row>
    <row r="87" spans="2:12" ht="16.5" customHeight="1">
      <c r="B87" s="20"/>
      <c r="E87" s="263" t="s">
        <v>166</v>
      </c>
      <c r="F87" s="266"/>
      <c r="G87" s="266"/>
      <c r="H87" s="266"/>
      <c r="L87" s="20"/>
    </row>
    <row r="88" spans="2:12" ht="12" customHeight="1">
      <c r="B88" s="20"/>
      <c r="C88" s="27" t="s">
        <v>169</v>
      </c>
      <c r="L88" s="20"/>
    </row>
    <row r="89" spans="2:12" s="1" customFormat="1" ht="16.5" customHeight="1">
      <c r="B89" s="32"/>
      <c r="E89" s="228" t="s">
        <v>4899</v>
      </c>
      <c r="F89" s="262"/>
      <c r="G89" s="262"/>
      <c r="H89" s="262"/>
      <c r="L89" s="32"/>
    </row>
    <row r="90" spans="2:12" s="1" customFormat="1" ht="12" customHeight="1">
      <c r="B90" s="32"/>
      <c r="C90" s="27" t="s">
        <v>4157</v>
      </c>
      <c r="L90" s="32"/>
    </row>
    <row r="91" spans="2:12" s="1" customFormat="1" ht="16.5" customHeight="1">
      <c r="B91" s="32"/>
      <c r="E91" s="234" t="str">
        <f>E13</f>
        <v>SLB 2 -  EZS -Elektrický zabezpečovací systém</v>
      </c>
      <c r="F91" s="262"/>
      <c r="G91" s="262"/>
      <c r="H91" s="262"/>
      <c r="L91" s="32"/>
    </row>
    <row r="92" spans="2:12" s="1" customFormat="1" ht="6.95" customHeight="1">
      <c r="B92" s="32"/>
      <c r="L92" s="32"/>
    </row>
    <row r="93" spans="2:12" s="1" customFormat="1" ht="12" customHeight="1">
      <c r="B93" s="32"/>
      <c r="C93" s="27" t="s">
        <v>19</v>
      </c>
      <c r="F93" s="25" t="str">
        <f>F16</f>
        <v>Terany</v>
      </c>
      <c r="I93" s="27" t="s">
        <v>21</v>
      </c>
      <c r="J93" s="55" t="str">
        <f>IF(J16="","",J16)</f>
        <v>5. 12. 2025</v>
      </c>
      <c r="L93" s="32"/>
    </row>
    <row r="94" spans="2:12" s="1" customFormat="1" ht="6.95" customHeight="1">
      <c r="B94" s="32"/>
      <c r="L94" s="32"/>
    </row>
    <row r="95" spans="2:12" s="1" customFormat="1" ht="15.2" customHeight="1">
      <c r="B95" s="32"/>
      <c r="C95" s="27" t="s">
        <v>23</v>
      </c>
      <c r="F95" s="25" t="str">
        <f>E19</f>
        <v>DD DSS Terany 1, Hontianske Tesáre</v>
      </c>
      <c r="I95" s="27" t="s">
        <v>29</v>
      </c>
      <c r="J95" s="30" t="str">
        <f>E25</f>
        <v>Ing.Attila Farkaš</v>
      </c>
      <c r="L95" s="32"/>
    </row>
    <row r="96" spans="2:12" s="1" customFormat="1" ht="15.2" customHeight="1">
      <c r="B96" s="32"/>
      <c r="C96" s="27" t="s">
        <v>27</v>
      </c>
      <c r="F96" s="25" t="str">
        <f>IF(E22="","",E22)</f>
        <v>Vyplň údaj</v>
      </c>
      <c r="I96" s="27" t="s">
        <v>32</v>
      </c>
      <c r="J96" s="30" t="str">
        <f>E28</f>
        <v>Ing.Milan Treger</v>
      </c>
      <c r="L96" s="32"/>
    </row>
    <row r="97" spans="2:47" s="1" customFormat="1" ht="10.35" customHeight="1">
      <c r="B97" s="32"/>
      <c r="L97" s="32"/>
    </row>
    <row r="98" spans="2:47" s="1" customFormat="1" ht="29.25" customHeight="1">
      <c r="B98" s="32"/>
      <c r="C98" s="113" t="s">
        <v>258</v>
      </c>
      <c r="D98" s="105"/>
      <c r="E98" s="105"/>
      <c r="F98" s="105"/>
      <c r="G98" s="105"/>
      <c r="H98" s="105"/>
      <c r="I98" s="105"/>
      <c r="J98" s="114" t="s">
        <v>259</v>
      </c>
      <c r="K98" s="105"/>
      <c r="L98" s="32"/>
    </row>
    <row r="99" spans="2:47" s="1" customFormat="1" ht="10.35" customHeight="1">
      <c r="B99" s="32"/>
      <c r="L99" s="32"/>
    </row>
    <row r="100" spans="2:47" s="1" customFormat="1" ht="22.9" customHeight="1">
      <c r="B100" s="32"/>
      <c r="C100" s="115" t="s">
        <v>260</v>
      </c>
      <c r="J100" s="69">
        <f>J130</f>
        <v>0</v>
      </c>
      <c r="L100" s="32"/>
      <c r="AU100" s="17" t="s">
        <v>261</v>
      </c>
    </row>
    <row r="101" spans="2:47" s="8" customFormat="1" ht="24.95" customHeight="1">
      <c r="B101" s="116"/>
      <c r="D101" s="117" t="s">
        <v>5272</v>
      </c>
      <c r="E101" s="118"/>
      <c r="F101" s="118"/>
      <c r="G101" s="118"/>
      <c r="H101" s="118"/>
      <c r="I101" s="118"/>
      <c r="J101" s="119">
        <f>J131</f>
        <v>0</v>
      </c>
      <c r="L101" s="116"/>
    </row>
    <row r="102" spans="2:47" s="9" customFormat="1" ht="19.899999999999999" customHeight="1">
      <c r="B102" s="120"/>
      <c r="D102" s="121" t="s">
        <v>5273</v>
      </c>
      <c r="E102" s="122"/>
      <c r="F102" s="122"/>
      <c r="G102" s="122"/>
      <c r="H102" s="122"/>
      <c r="I102" s="122"/>
      <c r="J102" s="123">
        <f>J132</f>
        <v>0</v>
      </c>
      <c r="L102" s="120"/>
    </row>
    <row r="103" spans="2:47" s="9" customFormat="1" ht="19.899999999999999" customHeight="1">
      <c r="B103" s="120"/>
      <c r="D103" s="121" t="s">
        <v>5274</v>
      </c>
      <c r="E103" s="122"/>
      <c r="F103" s="122"/>
      <c r="G103" s="122"/>
      <c r="H103" s="122"/>
      <c r="I103" s="122"/>
      <c r="J103" s="123">
        <f>J175</f>
        <v>0</v>
      </c>
      <c r="L103" s="120"/>
    </row>
    <row r="104" spans="2:47" s="9" customFormat="1" ht="19.899999999999999" customHeight="1">
      <c r="B104" s="120"/>
      <c r="D104" s="121" t="s">
        <v>5275</v>
      </c>
      <c r="E104" s="122"/>
      <c r="F104" s="122"/>
      <c r="G104" s="122"/>
      <c r="H104" s="122"/>
      <c r="I104" s="122"/>
      <c r="J104" s="123">
        <f>J177</f>
        <v>0</v>
      </c>
      <c r="L104" s="120"/>
    </row>
    <row r="105" spans="2:47" s="8" customFormat="1" ht="24.95" customHeight="1">
      <c r="B105" s="116"/>
      <c r="D105" s="117" t="s">
        <v>3528</v>
      </c>
      <c r="E105" s="118"/>
      <c r="F105" s="118"/>
      <c r="G105" s="118"/>
      <c r="H105" s="118"/>
      <c r="I105" s="118"/>
      <c r="J105" s="119">
        <f>J179</f>
        <v>0</v>
      </c>
      <c r="L105" s="116"/>
    </row>
    <row r="106" spans="2:47" s="9" customFormat="1" ht="19.899999999999999" customHeight="1">
      <c r="B106" s="120"/>
      <c r="D106" s="121" t="s">
        <v>5276</v>
      </c>
      <c r="E106" s="122"/>
      <c r="F106" s="122"/>
      <c r="G106" s="122"/>
      <c r="H106" s="122"/>
      <c r="I106" s="122"/>
      <c r="J106" s="123">
        <f>J182</f>
        <v>0</v>
      </c>
      <c r="L106" s="120"/>
    </row>
    <row r="107" spans="2:47" s="1" customFormat="1" ht="21.75" customHeight="1">
      <c r="B107" s="32"/>
      <c r="L107" s="32"/>
    </row>
    <row r="108" spans="2:47" s="1" customFormat="1" ht="6.95" customHeight="1">
      <c r="B108" s="47"/>
      <c r="C108" s="48"/>
      <c r="D108" s="48"/>
      <c r="E108" s="48"/>
      <c r="F108" s="48"/>
      <c r="G108" s="48"/>
      <c r="H108" s="48"/>
      <c r="I108" s="48"/>
      <c r="J108" s="48"/>
      <c r="K108" s="48"/>
      <c r="L108" s="32"/>
    </row>
    <row r="112" spans="2:47" s="1" customFormat="1" ht="6.95" customHeight="1">
      <c r="B112" s="49"/>
      <c r="C112" s="50"/>
      <c r="D112" s="50"/>
      <c r="E112" s="50"/>
      <c r="F112" s="50"/>
      <c r="G112" s="50"/>
      <c r="H112" s="50"/>
      <c r="I112" s="50"/>
      <c r="J112" s="50"/>
      <c r="K112" s="50"/>
      <c r="L112" s="32"/>
    </row>
    <row r="113" spans="2:12" s="1" customFormat="1" ht="24.95" customHeight="1">
      <c r="B113" s="32"/>
      <c r="C113" s="21" t="s">
        <v>293</v>
      </c>
      <c r="L113" s="32"/>
    </row>
    <row r="114" spans="2:12" s="1" customFormat="1" ht="6.95" customHeight="1">
      <c r="B114" s="32"/>
      <c r="L114" s="32"/>
    </row>
    <row r="115" spans="2:12" s="1" customFormat="1" ht="12" customHeight="1">
      <c r="B115" s="32"/>
      <c r="C115" s="27" t="s">
        <v>15</v>
      </c>
      <c r="L115" s="32"/>
    </row>
    <row r="116" spans="2:12" s="1" customFormat="1" ht="16.5" customHeight="1">
      <c r="B116" s="32"/>
      <c r="E116" s="263" t="str">
        <f>E7</f>
        <v>DD a DSS Terany - novostavba ubytovacieho bloku - CÚ 2025/II</v>
      </c>
      <c r="F116" s="264"/>
      <c r="G116" s="264"/>
      <c r="H116" s="264"/>
      <c r="L116" s="32"/>
    </row>
    <row r="117" spans="2:12" ht="12" customHeight="1">
      <c r="B117" s="20"/>
      <c r="C117" s="27" t="s">
        <v>163</v>
      </c>
      <c r="L117" s="20"/>
    </row>
    <row r="118" spans="2:12" ht="16.5" customHeight="1">
      <c r="B118" s="20"/>
      <c r="E118" s="263" t="s">
        <v>166</v>
      </c>
      <c r="F118" s="266"/>
      <c r="G118" s="266"/>
      <c r="H118" s="266"/>
      <c r="L118" s="20"/>
    </row>
    <row r="119" spans="2:12" ht="12" customHeight="1">
      <c r="B119" s="20"/>
      <c r="C119" s="27" t="s">
        <v>169</v>
      </c>
      <c r="L119" s="20"/>
    </row>
    <row r="120" spans="2:12" s="1" customFormat="1" ht="16.5" customHeight="1">
      <c r="B120" s="32"/>
      <c r="E120" s="228" t="s">
        <v>4899</v>
      </c>
      <c r="F120" s="262"/>
      <c r="G120" s="262"/>
      <c r="H120" s="262"/>
      <c r="L120" s="32"/>
    </row>
    <row r="121" spans="2:12" s="1" customFormat="1" ht="12" customHeight="1">
      <c r="B121" s="32"/>
      <c r="C121" s="27" t="s">
        <v>4157</v>
      </c>
      <c r="L121" s="32"/>
    </row>
    <row r="122" spans="2:12" s="1" customFormat="1" ht="16.5" customHeight="1">
      <c r="B122" s="32"/>
      <c r="E122" s="234" t="str">
        <f>E13</f>
        <v>SLB 2 -  EZS -Elektrický zabezpečovací systém</v>
      </c>
      <c r="F122" s="262"/>
      <c r="G122" s="262"/>
      <c r="H122" s="262"/>
      <c r="L122" s="32"/>
    </row>
    <row r="123" spans="2:12" s="1" customFormat="1" ht="6.95" customHeight="1">
      <c r="B123" s="32"/>
      <c r="L123" s="32"/>
    </row>
    <row r="124" spans="2:12" s="1" customFormat="1" ht="12" customHeight="1">
      <c r="B124" s="32"/>
      <c r="C124" s="27" t="s">
        <v>19</v>
      </c>
      <c r="F124" s="25" t="str">
        <f>F16</f>
        <v>Terany</v>
      </c>
      <c r="I124" s="27" t="s">
        <v>21</v>
      </c>
      <c r="J124" s="55" t="str">
        <f>IF(J16="","",J16)</f>
        <v>5. 12. 2025</v>
      </c>
      <c r="L124" s="32"/>
    </row>
    <row r="125" spans="2:12" s="1" customFormat="1" ht="6.95" customHeight="1">
      <c r="B125" s="32"/>
      <c r="L125" s="32"/>
    </row>
    <row r="126" spans="2:12" s="1" customFormat="1" ht="15.2" customHeight="1">
      <c r="B126" s="32"/>
      <c r="C126" s="27" t="s">
        <v>23</v>
      </c>
      <c r="F126" s="25" t="str">
        <f>E19</f>
        <v>DD DSS Terany 1, Hontianske Tesáre</v>
      </c>
      <c r="I126" s="27" t="s">
        <v>29</v>
      </c>
      <c r="J126" s="30" t="str">
        <f>E25</f>
        <v>Ing.Attila Farkaš</v>
      </c>
      <c r="L126" s="32"/>
    </row>
    <row r="127" spans="2:12" s="1" customFormat="1" ht="15.2" customHeight="1">
      <c r="B127" s="32"/>
      <c r="C127" s="27" t="s">
        <v>27</v>
      </c>
      <c r="F127" s="25" t="str">
        <f>IF(E22="","",E22)</f>
        <v>Vyplň údaj</v>
      </c>
      <c r="I127" s="27" t="s">
        <v>32</v>
      </c>
      <c r="J127" s="30" t="str">
        <f>E28</f>
        <v>Ing.Milan Treger</v>
      </c>
      <c r="L127" s="32"/>
    </row>
    <row r="128" spans="2:12" s="1" customFormat="1" ht="10.35" customHeight="1">
      <c r="B128" s="32"/>
      <c r="L128" s="32"/>
    </row>
    <row r="129" spans="2:65" s="10" customFormat="1" ht="29.25" customHeight="1">
      <c r="B129" s="124"/>
      <c r="C129" s="125" t="s">
        <v>294</v>
      </c>
      <c r="D129" s="126" t="s">
        <v>61</v>
      </c>
      <c r="E129" s="126" t="s">
        <v>57</v>
      </c>
      <c r="F129" s="126" t="s">
        <v>58</v>
      </c>
      <c r="G129" s="126" t="s">
        <v>295</v>
      </c>
      <c r="H129" s="126" t="s">
        <v>296</v>
      </c>
      <c r="I129" s="126" t="s">
        <v>297</v>
      </c>
      <c r="J129" s="127" t="s">
        <v>259</v>
      </c>
      <c r="K129" s="128" t="s">
        <v>298</v>
      </c>
      <c r="L129" s="124"/>
      <c r="M129" s="62" t="s">
        <v>1</v>
      </c>
      <c r="N129" s="63" t="s">
        <v>40</v>
      </c>
      <c r="O129" s="63" t="s">
        <v>299</v>
      </c>
      <c r="P129" s="63" t="s">
        <v>300</v>
      </c>
      <c r="Q129" s="63" t="s">
        <v>301</v>
      </c>
      <c r="R129" s="63" t="s">
        <v>302</v>
      </c>
      <c r="S129" s="63" t="s">
        <v>303</v>
      </c>
      <c r="T129" s="64" t="s">
        <v>304</v>
      </c>
    </row>
    <row r="130" spans="2:65" s="1" customFormat="1" ht="22.9" customHeight="1">
      <c r="B130" s="32"/>
      <c r="C130" s="67" t="s">
        <v>260</v>
      </c>
      <c r="J130" s="129">
        <f>BK130</f>
        <v>0</v>
      </c>
      <c r="L130" s="32"/>
      <c r="M130" s="65"/>
      <c r="N130" s="56"/>
      <c r="O130" s="56"/>
      <c r="P130" s="130">
        <f>P131+P179</f>
        <v>0</v>
      </c>
      <c r="Q130" s="56"/>
      <c r="R130" s="130">
        <f>R131+R179</f>
        <v>0</v>
      </c>
      <c r="S130" s="56"/>
      <c r="T130" s="131">
        <f>T131+T179</f>
        <v>0</v>
      </c>
      <c r="AT130" s="17" t="s">
        <v>75</v>
      </c>
      <c r="AU130" s="17" t="s">
        <v>261</v>
      </c>
      <c r="BK130" s="132">
        <f>BK131+BK179</f>
        <v>0</v>
      </c>
    </row>
    <row r="131" spans="2:65" s="11" customFormat="1" ht="25.9" customHeight="1">
      <c r="B131" s="133"/>
      <c r="D131" s="134" t="s">
        <v>75</v>
      </c>
      <c r="E131" s="135" t="s">
        <v>507</v>
      </c>
      <c r="F131" s="135" t="s">
        <v>5277</v>
      </c>
      <c r="I131" s="136"/>
      <c r="J131" s="137">
        <f>BK131</f>
        <v>0</v>
      </c>
      <c r="L131" s="133"/>
      <c r="M131" s="138"/>
      <c r="P131" s="139">
        <f>P132+P175+P177</f>
        <v>0</v>
      </c>
      <c r="R131" s="139">
        <f>R132+R175+R177</f>
        <v>0</v>
      </c>
      <c r="T131" s="140">
        <f>T132+T175+T177</f>
        <v>0</v>
      </c>
      <c r="AR131" s="134" t="s">
        <v>107</v>
      </c>
      <c r="AT131" s="141" t="s">
        <v>75</v>
      </c>
      <c r="AU131" s="141" t="s">
        <v>76</v>
      </c>
      <c r="AY131" s="134" t="s">
        <v>307</v>
      </c>
      <c r="BK131" s="142">
        <f>BK132+BK175+BK177</f>
        <v>0</v>
      </c>
    </row>
    <row r="132" spans="2:65" s="11" customFormat="1" ht="22.9" customHeight="1">
      <c r="B132" s="133"/>
      <c r="D132" s="134" t="s">
        <v>75</v>
      </c>
      <c r="E132" s="143" t="s">
        <v>5278</v>
      </c>
      <c r="F132" s="143" t="s">
        <v>5279</v>
      </c>
      <c r="I132" s="136"/>
      <c r="J132" s="144">
        <f>BK132</f>
        <v>0</v>
      </c>
      <c r="L132" s="133"/>
      <c r="M132" s="138"/>
      <c r="P132" s="139">
        <f>SUM(P133:P174)</f>
        <v>0</v>
      </c>
      <c r="R132" s="139">
        <f>SUM(R133:R174)</f>
        <v>0</v>
      </c>
      <c r="T132" s="140">
        <f>SUM(T133:T174)</f>
        <v>0</v>
      </c>
      <c r="AR132" s="134" t="s">
        <v>107</v>
      </c>
      <c r="AT132" s="141" t="s">
        <v>75</v>
      </c>
      <c r="AU132" s="141" t="s">
        <v>83</v>
      </c>
      <c r="AY132" s="134" t="s">
        <v>307</v>
      </c>
      <c r="BK132" s="142">
        <f>SUM(BK133:BK174)</f>
        <v>0</v>
      </c>
    </row>
    <row r="133" spans="2:65" s="1" customFormat="1" ht="24.2" customHeight="1">
      <c r="B133" s="145"/>
      <c r="C133" s="188" t="s">
        <v>83</v>
      </c>
      <c r="D133" s="188" t="s">
        <v>507</v>
      </c>
      <c r="E133" s="189" t="s">
        <v>83</v>
      </c>
      <c r="F133" s="190" t="s">
        <v>5280</v>
      </c>
      <c r="G133" s="191" t="s">
        <v>693</v>
      </c>
      <c r="H133" s="192">
        <v>1</v>
      </c>
      <c r="I133" s="193"/>
      <c r="J133" s="194">
        <f t="shared" ref="J133:J174" si="0">ROUND(I133*H133,2)</f>
        <v>0</v>
      </c>
      <c r="K133" s="195"/>
      <c r="L133" s="196"/>
      <c r="M133" s="197" t="s">
        <v>1</v>
      </c>
      <c r="N133" s="198" t="s">
        <v>42</v>
      </c>
      <c r="P133" s="156">
        <f t="shared" ref="P133:P174" si="1">O133*H133</f>
        <v>0</v>
      </c>
      <c r="Q133" s="156">
        <v>0</v>
      </c>
      <c r="R133" s="156">
        <f t="shared" ref="R133:R174" si="2">Q133*H133</f>
        <v>0</v>
      </c>
      <c r="S133" s="156">
        <v>0</v>
      </c>
      <c r="T133" s="157">
        <f t="shared" ref="T133:T174" si="3">S133*H133</f>
        <v>0</v>
      </c>
      <c r="AR133" s="158" t="s">
        <v>2331</v>
      </c>
      <c r="AT133" s="158" t="s">
        <v>507</v>
      </c>
      <c r="AU133" s="158" t="s">
        <v>89</v>
      </c>
      <c r="AY133" s="17" t="s">
        <v>307</v>
      </c>
      <c r="BE133" s="159">
        <f t="shared" ref="BE133:BE174" si="4">IF(N133="základná",J133,0)</f>
        <v>0</v>
      </c>
      <c r="BF133" s="159">
        <f t="shared" ref="BF133:BF174" si="5">IF(N133="znížená",J133,0)</f>
        <v>0</v>
      </c>
      <c r="BG133" s="159">
        <f t="shared" ref="BG133:BG174" si="6">IF(N133="zákl. prenesená",J133,0)</f>
        <v>0</v>
      </c>
      <c r="BH133" s="159">
        <f t="shared" ref="BH133:BH174" si="7">IF(N133="zníž. prenesená",J133,0)</f>
        <v>0</v>
      </c>
      <c r="BI133" s="159">
        <f t="shared" ref="BI133:BI174" si="8">IF(N133="nulová",J133,0)</f>
        <v>0</v>
      </c>
      <c r="BJ133" s="17" t="s">
        <v>89</v>
      </c>
      <c r="BK133" s="159">
        <f t="shared" ref="BK133:BK174" si="9">ROUND(I133*H133,2)</f>
        <v>0</v>
      </c>
      <c r="BL133" s="17" t="s">
        <v>1006</v>
      </c>
      <c r="BM133" s="158" t="s">
        <v>89</v>
      </c>
    </row>
    <row r="134" spans="2:65" s="1" customFormat="1" ht="21.75" customHeight="1">
      <c r="B134" s="145"/>
      <c r="C134" s="188" t="s">
        <v>89</v>
      </c>
      <c r="D134" s="188" t="s">
        <v>507</v>
      </c>
      <c r="E134" s="189" t="s">
        <v>89</v>
      </c>
      <c r="F134" s="190" t="s">
        <v>5281</v>
      </c>
      <c r="G134" s="191" t="s">
        <v>693</v>
      </c>
      <c r="H134" s="192">
        <v>3</v>
      </c>
      <c r="I134" s="193"/>
      <c r="J134" s="194">
        <f t="shared" si="0"/>
        <v>0</v>
      </c>
      <c r="K134" s="195"/>
      <c r="L134" s="196"/>
      <c r="M134" s="197" t="s">
        <v>1</v>
      </c>
      <c r="N134" s="198" t="s">
        <v>42</v>
      </c>
      <c r="P134" s="156">
        <f t="shared" si="1"/>
        <v>0</v>
      </c>
      <c r="Q134" s="156">
        <v>0</v>
      </c>
      <c r="R134" s="156">
        <f t="shared" si="2"/>
        <v>0</v>
      </c>
      <c r="S134" s="156">
        <v>0</v>
      </c>
      <c r="T134" s="157">
        <f t="shared" si="3"/>
        <v>0</v>
      </c>
      <c r="AR134" s="158" t="s">
        <v>2331</v>
      </c>
      <c r="AT134" s="158" t="s">
        <v>507</v>
      </c>
      <c r="AU134" s="158" t="s">
        <v>89</v>
      </c>
      <c r="AY134" s="17" t="s">
        <v>307</v>
      </c>
      <c r="BE134" s="159">
        <f t="shared" si="4"/>
        <v>0</v>
      </c>
      <c r="BF134" s="159">
        <f t="shared" si="5"/>
        <v>0</v>
      </c>
      <c r="BG134" s="159">
        <f t="shared" si="6"/>
        <v>0</v>
      </c>
      <c r="BH134" s="159">
        <f t="shared" si="7"/>
        <v>0</v>
      </c>
      <c r="BI134" s="159">
        <f t="shared" si="8"/>
        <v>0</v>
      </c>
      <c r="BJ134" s="17" t="s">
        <v>89</v>
      </c>
      <c r="BK134" s="159">
        <f t="shared" si="9"/>
        <v>0</v>
      </c>
      <c r="BL134" s="17" t="s">
        <v>1006</v>
      </c>
      <c r="BM134" s="158" t="s">
        <v>313</v>
      </c>
    </row>
    <row r="135" spans="2:65" s="1" customFormat="1" ht="24.2" customHeight="1">
      <c r="B135" s="145"/>
      <c r="C135" s="188" t="s">
        <v>107</v>
      </c>
      <c r="D135" s="188" t="s">
        <v>507</v>
      </c>
      <c r="E135" s="189" t="s">
        <v>313</v>
      </c>
      <c r="F135" s="190" t="s">
        <v>5282</v>
      </c>
      <c r="G135" s="191" t="s">
        <v>693</v>
      </c>
      <c r="H135" s="192">
        <v>2</v>
      </c>
      <c r="I135" s="193"/>
      <c r="J135" s="194">
        <f t="shared" si="0"/>
        <v>0</v>
      </c>
      <c r="K135" s="195"/>
      <c r="L135" s="196"/>
      <c r="M135" s="197" t="s">
        <v>1</v>
      </c>
      <c r="N135" s="198" t="s">
        <v>42</v>
      </c>
      <c r="P135" s="156">
        <f t="shared" si="1"/>
        <v>0</v>
      </c>
      <c r="Q135" s="156">
        <v>0</v>
      </c>
      <c r="R135" s="156">
        <f t="shared" si="2"/>
        <v>0</v>
      </c>
      <c r="S135" s="156">
        <v>0</v>
      </c>
      <c r="T135" s="157">
        <f t="shared" si="3"/>
        <v>0</v>
      </c>
      <c r="AR135" s="158" t="s">
        <v>2331</v>
      </c>
      <c r="AT135" s="158" t="s">
        <v>507</v>
      </c>
      <c r="AU135" s="158" t="s">
        <v>89</v>
      </c>
      <c r="AY135" s="17" t="s">
        <v>307</v>
      </c>
      <c r="BE135" s="159">
        <f t="shared" si="4"/>
        <v>0</v>
      </c>
      <c r="BF135" s="159">
        <f t="shared" si="5"/>
        <v>0</v>
      </c>
      <c r="BG135" s="159">
        <f t="shared" si="6"/>
        <v>0</v>
      </c>
      <c r="BH135" s="159">
        <f t="shared" si="7"/>
        <v>0</v>
      </c>
      <c r="BI135" s="159">
        <f t="shared" si="8"/>
        <v>0</v>
      </c>
      <c r="BJ135" s="17" t="s">
        <v>89</v>
      </c>
      <c r="BK135" s="159">
        <f t="shared" si="9"/>
        <v>0</v>
      </c>
      <c r="BL135" s="17" t="s">
        <v>1006</v>
      </c>
      <c r="BM135" s="158" t="s">
        <v>439</v>
      </c>
    </row>
    <row r="136" spans="2:65" s="1" customFormat="1" ht="24.2" customHeight="1">
      <c r="B136" s="145"/>
      <c r="C136" s="188" t="s">
        <v>313</v>
      </c>
      <c r="D136" s="188" t="s">
        <v>507</v>
      </c>
      <c r="E136" s="189" t="s">
        <v>433</v>
      </c>
      <c r="F136" s="190" t="s">
        <v>5283</v>
      </c>
      <c r="G136" s="191" t="s">
        <v>693</v>
      </c>
      <c r="H136" s="192">
        <v>2</v>
      </c>
      <c r="I136" s="193"/>
      <c r="J136" s="194">
        <f t="shared" si="0"/>
        <v>0</v>
      </c>
      <c r="K136" s="195"/>
      <c r="L136" s="196"/>
      <c r="M136" s="197" t="s">
        <v>1</v>
      </c>
      <c r="N136" s="198" t="s">
        <v>42</v>
      </c>
      <c r="P136" s="156">
        <f t="shared" si="1"/>
        <v>0</v>
      </c>
      <c r="Q136" s="156">
        <v>0</v>
      </c>
      <c r="R136" s="156">
        <f t="shared" si="2"/>
        <v>0</v>
      </c>
      <c r="S136" s="156">
        <v>0</v>
      </c>
      <c r="T136" s="157">
        <f t="shared" si="3"/>
        <v>0</v>
      </c>
      <c r="AR136" s="158" t="s">
        <v>2331</v>
      </c>
      <c r="AT136" s="158" t="s">
        <v>507</v>
      </c>
      <c r="AU136" s="158" t="s">
        <v>89</v>
      </c>
      <c r="AY136" s="17" t="s">
        <v>307</v>
      </c>
      <c r="BE136" s="159">
        <f t="shared" si="4"/>
        <v>0</v>
      </c>
      <c r="BF136" s="159">
        <f t="shared" si="5"/>
        <v>0</v>
      </c>
      <c r="BG136" s="159">
        <f t="shared" si="6"/>
        <v>0</v>
      </c>
      <c r="BH136" s="159">
        <f t="shared" si="7"/>
        <v>0</v>
      </c>
      <c r="BI136" s="159">
        <f t="shared" si="8"/>
        <v>0</v>
      </c>
      <c r="BJ136" s="17" t="s">
        <v>89</v>
      </c>
      <c r="BK136" s="159">
        <f t="shared" si="9"/>
        <v>0</v>
      </c>
      <c r="BL136" s="17" t="s">
        <v>1006</v>
      </c>
      <c r="BM136" s="158" t="s">
        <v>514</v>
      </c>
    </row>
    <row r="137" spans="2:65" s="1" customFormat="1" ht="16.5" customHeight="1">
      <c r="B137" s="145"/>
      <c r="C137" s="188" t="s">
        <v>433</v>
      </c>
      <c r="D137" s="188" t="s">
        <v>507</v>
      </c>
      <c r="E137" s="189" t="s">
        <v>439</v>
      </c>
      <c r="F137" s="190" t="s">
        <v>5284</v>
      </c>
      <c r="G137" s="191" t="s">
        <v>693</v>
      </c>
      <c r="H137" s="192">
        <v>2</v>
      </c>
      <c r="I137" s="193"/>
      <c r="J137" s="194">
        <f t="shared" si="0"/>
        <v>0</v>
      </c>
      <c r="K137" s="195"/>
      <c r="L137" s="196"/>
      <c r="M137" s="197" t="s">
        <v>1</v>
      </c>
      <c r="N137" s="198" t="s">
        <v>42</v>
      </c>
      <c r="P137" s="156">
        <f t="shared" si="1"/>
        <v>0</v>
      </c>
      <c r="Q137" s="156">
        <v>0</v>
      </c>
      <c r="R137" s="156">
        <f t="shared" si="2"/>
        <v>0</v>
      </c>
      <c r="S137" s="156">
        <v>0</v>
      </c>
      <c r="T137" s="157">
        <f t="shared" si="3"/>
        <v>0</v>
      </c>
      <c r="AR137" s="158" t="s">
        <v>2331</v>
      </c>
      <c r="AT137" s="158" t="s">
        <v>507</v>
      </c>
      <c r="AU137" s="158" t="s">
        <v>89</v>
      </c>
      <c r="AY137" s="17" t="s">
        <v>307</v>
      </c>
      <c r="BE137" s="159">
        <f t="shared" si="4"/>
        <v>0</v>
      </c>
      <c r="BF137" s="159">
        <f t="shared" si="5"/>
        <v>0</v>
      </c>
      <c r="BG137" s="159">
        <f t="shared" si="6"/>
        <v>0</v>
      </c>
      <c r="BH137" s="159">
        <f t="shared" si="7"/>
        <v>0</v>
      </c>
      <c r="BI137" s="159">
        <f t="shared" si="8"/>
        <v>0</v>
      </c>
      <c r="BJ137" s="17" t="s">
        <v>89</v>
      </c>
      <c r="BK137" s="159">
        <f t="shared" si="9"/>
        <v>0</v>
      </c>
      <c r="BL137" s="17" t="s">
        <v>1006</v>
      </c>
      <c r="BM137" s="158" t="s">
        <v>526</v>
      </c>
    </row>
    <row r="138" spans="2:65" s="1" customFormat="1" ht="24.2" customHeight="1">
      <c r="B138" s="145"/>
      <c r="C138" s="188" t="s">
        <v>439</v>
      </c>
      <c r="D138" s="188" t="s">
        <v>507</v>
      </c>
      <c r="E138" s="189" t="s">
        <v>506</v>
      </c>
      <c r="F138" s="190" t="s">
        <v>5285</v>
      </c>
      <c r="G138" s="191" t="s">
        <v>693</v>
      </c>
      <c r="H138" s="192">
        <v>1</v>
      </c>
      <c r="I138" s="193"/>
      <c r="J138" s="194">
        <f t="shared" si="0"/>
        <v>0</v>
      </c>
      <c r="K138" s="195"/>
      <c r="L138" s="196"/>
      <c r="M138" s="197" t="s">
        <v>1</v>
      </c>
      <c r="N138" s="198" t="s">
        <v>42</v>
      </c>
      <c r="P138" s="156">
        <f t="shared" si="1"/>
        <v>0</v>
      </c>
      <c r="Q138" s="156">
        <v>0</v>
      </c>
      <c r="R138" s="156">
        <f t="shared" si="2"/>
        <v>0</v>
      </c>
      <c r="S138" s="156">
        <v>0</v>
      </c>
      <c r="T138" s="157">
        <f t="shared" si="3"/>
        <v>0</v>
      </c>
      <c r="AR138" s="158" t="s">
        <v>2331</v>
      </c>
      <c r="AT138" s="158" t="s">
        <v>507</v>
      </c>
      <c r="AU138" s="158" t="s">
        <v>89</v>
      </c>
      <c r="AY138" s="17" t="s">
        <v>307</v>
      </c>
      <c r="BE138" s="159">
        <f t="shared" si="4"/>
        <v>0</v>
      </c>
      <c r="BF138" s="159">
        <f t="shared" si="5"/>
        <v>0</v>
      </c>
      <c r="BG138" s="159">
        <f t="shared" si="6"/>
        <v>0</v>
      </c>
      <c r="BH138" s="159">
        <f t="shared" si="7"/>
        <v>0</v>
      </c>
      <c r="BI138" s="159">
        <f t="shared" si="8"/>
        <v>0</v>
      </c>
      <c r="BJ138" s="17" t="s">
        <v>89</v>
      </c>
      <c r="BK138" s="159">
        <f t="shared" si="9"/>
        <v>0</v>
      </c>
      <c r="BL138" s="17" t="s">
        <v>1006</v>
      </c>
      <c r="BM138" s="158" t="s">
        <v>587</v>
      </c>
    </row>
    <row r="139" spans="2:65" s="1" customFormat="1" ht="16.5" customHeight="1">
      <c r="B139" s="145"/>
      <c r="C139" s="188" t="s">
        <v>444</v>
      </c>
      <c r="D139" s="188" t="s">
        <v>507</v>
      </c>
      <c r="E139" s="189" t="s">
        <v>444</v>
      </c>
      <c r="F139" s="190" t="s">
        <v>5286</v>
      </c>
      <c r="G139" s="191" t="s">
        <v>693</v>
      </c>
      <c r="H139" s="192">
        <v>1</v>
      </c>
      <c r="I139" s="193"/>
      <c r="J139" s="194">
        <f t="shared" si="0"/>
        <v>0</v>
      </c>
      <c r="K139" s="195"/>
      <c r="L139" s="196"/>
      <c r="M139" s="197" t="s">
        <v>1</v>
      </c>
      <c r="N139" s="198" t="s">
        <v>42</v>
      </c>
      <c r="P139" s="156">
        <f t="shared" si="1"/>
        <v>0</v>
      </c>
      <c r="Q139" s="156">
        <v>0</v>
      </c>
      <c r="R139" s="156">
        <f t="shared" si="2"/>
        <v>0</v>
      </c>
      <c r="S139" s="156">
        <v>0</v>
      </c>
      <c r="T139" s="157">
        <f t="shared" si="3"/>
        <v>0</v>
      </c>
      <c r="AR139" s="158" t="s">
        <v>2331</v>
      </c>
      <c r="AT139" s="158" t="s">
        <v>507</v>
      </c>
      <c r="AU139" s="158" t="s">
        <v>89</v>
      </c>
      <c r="AY139" s="17" t="s">
        <v>307</v>
      </c>
      <c r="BE139" s="159">
        <f t="shared" si="4"/>
        <v>0</v>
      </c>
      <c r="BF139" s="159">
        <f t="shared" si="5"/>
        <v>0</v>
      </c>
      <c r="BG139" s="159">
        <f t="shared" si="6"/>
        <v>0</v>
      </c>
      <c r="BH139" s="159">
        <f t="shared" si="7"/>
        <v>0</v>
      </c>
      <c r="BI139" s="159">
        <f t="shared" si="8"/>
        <v>0</v>
      </c>
      <c r="BJ139" s="17" t="s">
        <v>89</v>
      </c>
      <c r="BK139" s="159">
        <f t="shared" si="9"/>
        <v>0</v>
      </c>
      <c r="BL139" s="17" t="s">
        <v>1006</v>
      </c>
      <c r="BM139" s="158" t="s">
        <v>597</v>
      </c>
    </row>
    <row r="140" spans="2:65" s="1" customFormat="1" ht="24.2" customHeight="1">
      <c r="B140" s="145"/>
      <c r="C140" s="188" t="s">
        <v>449</v>
      </c>
      <c r="D140" s="188" t="s">
        <v>507</v>
      </c>
      <c r="E140" s="189" t="s">
        <v>587</v>
      </c>
      <c r="F140" s="190" t="s">
        <v>5287</v>
      </c>
      <c r="G140" s="191" t="s">
        <v>693</v>
      </c>
      <c r="H140" s="192">
        <v>1</v>
      </c>
      <c r="I140" s="193"/>
      <c r="J140" s="194">
        <f t="shared" si="0"/>
        <v>0</v>
      </c>
      <c r="K140" s="195"/>
      <c r="L140" s="196"/>
      <c r="M140" s="197" t="s">
        <v>1</v>
      </c>
      <c r="N140" s="198" t="s">
        <v>42</v>
      </c>
      <c r="P140" s="156">
        <f t="shared" si="1"/>
        <v>0</v>
      </c>
      <c r="Q140" s="156">
        <v>0</v>
      </c>
      <c r="R140" s="156">
        <f t="shared" si="2"/>
        <v>0</v>
      </c>
      <c r="S140" s="156">
        <v>0</v>
      </c>
      <c r="T140" s="157">
        <f t="shared" si="3"/>
        <v>0</v>
      </c>
      <c r="AR140" s="158" t="s">
        <v>2331</v>
      </c>
      <c r="AT140" s="158" t="s">
        <v>507</v>
      </c>
      <c r="AU140" s="158" t="s">
        <v>89</v>
      </c>
      <c r="AY140" s="17" t="s">
        <v>307</v>
      </c>
      <c r="BE140" s="159">
        <f t="shared" si="4"/>
        <v>0</v>
      </c>
      <c r="BF140" s="159">
        <f t="shared" si="5"/>
        <v>0</v>
      </c>
      <c r="BG140" s="159">
        <f t="shared" si="6"/>
        <v>0</v>
      </c>
      <c r="BH140" s="159">
        <f t="shared" si="7"/>
        <v>0</v>
      </c>
      <c r="BI140" s="159">
        <f t="shared" si="8"/>
        <v>0</v>
      </c>
      <c r="BJ140" s="17" t="s">
        <v>89</v>
      </c>
      <c r="BK140" s="159">
        <f t="shared" si="9"/>
        <v>0</v>
      </c>
      <c r="BL140" s="17" t="s">
        <v>1006</v>
      </c>
      <c r="BM140" s="158" t="s">
        <v>637</v>
      </c>
    </row>
    <row r="141" spans="2:65" s="1" customFormat="1" ht="37.9" customHeight="1">
      <c r="B141" s="145"/>
      <c r="C141" s="188" t="s">
        <v>506</v>
      </c>
      <c r="D141" s="188" t="s">
        <v>507</v>
      </c>
      <c r="E141" s="189" t="s">
        <v>572</v>
      </c>
      <c r="F141" s="190" t="s">
        <v>5288</v>
      </c>
      <c r="G141" s="191" t="s">
        <v>693</v>
      </c>
      <c r="H141" s="192">
        <v>4</v>
      </c>
      <c r="I141" s="193"/>
      <c r="J141" s="194">
        <f t="shared" si="0"/>
        <v>0</v>
      </c>
      <c r="K141" s="195"/>
      <c r="L141" s="196"/>
      <c r="M141" s="197" t="s">
        <v>1</v>
      </c>
      <c r="N141" s="198" t="s">
        <v>42</v>
      </c>
      <c r="P141" s="156">
        <f t="shared" si="1"/>
        <v>0</v>
      </c>
      <c r="Q141" s="156">
        <v>0</v>
      </c>
      <c r="R141" s="156">
        <f t="shared" si="2"/>
        <v>0</v>
      </c>
      <c r="S141" s="156">
        <v>0</v>
      </c>
      <c r="T141" s="157">
        <f t="shared" si="3"/>
        <v>0</v>
      </c>
      <c r="AR141" s="158" t="s">
        <v>2331</v>
      </c>
      <c r="AT141" s="158" t="s">
        <v>507</v>
      </c>
      <c r="AU141" s="158" t="s">
        <v>89</v>
      </c>
      <c r="AY141" s="17" t="s">
        <v>307</v>
      </c>
      <c r="BE141" s="159">
        <f t="shared" si="4"/>
        <v>0</v>
      </c>
      <c r="BF141" s="159">
        <f t="shared" si="5"/>
        <v>0</v>
      </c>
      <c r="BG141" s="159">
        <f t="shared" si="6"/>
        <v>0</v>
      </c>
      <c r="BH141" s="159">
        <f t="shared" si="7"/>
        <v>0</v>
      </c>
      <c r="BI141" s="159">
        <f t="shared" si="8"/>
        <v>0</v>
      </c>
      <c r="BJ141" s="17" t="s">
        <v>89</v>
      </c>
      <c r="BK141" s="159">
        <f t="shared" si="9"/>
        <v>0</v>
      </c>
      <c r="BL141" s="17" t="s">
        <v>1006</v>
      </c>
      <c r="BM141" s="158" t="s">
        <v>659</v>
      </c>
    </row>
    <row r="142" spans="2:65" s="1" customFormat="1" ht="16.5" customHeight="1">
      <c r="B142" s="145"/>
      <c r="C142" s="188" t="s">
        <v>514</v>
      </c>
      <c r="D142" s="188" t="s">
        <v>507</v>
      </c>
      <c r="E142" s="189" t="s">
        <v>5289</v>
      </c>
      <c r="F142" s="190" t="s">
        <v>5290</v>
      </c>
      <c r="G142" s="191" t="s">
        <v>693</v>
      </c>
      <c r="H142" s="192">
        <v>17</v>
      </c>
      <c r="I142" s="193"/>
      <c r="J142" s="194">
        <f t="shared" si="0"/>
        <v>0</v>
      </c>
      <c r="K142" s="195"/>
      <c r="L142" s="196"/>
      <c r="M142" s="197" t="s">
        <v>1</v>
      </c>
      <c r="N142" s="198" t="s">
        <v>42</v>
      </c>
      <c r="P142" s="156">
        <f t="shared" si="1"/>
        <v>0</v>
      </c>
      <c r="Q142" s="156">
        <v>0</v>
      </c>
      <c r="R142" s="156">
        <f t="shared" si="2"/>
        <v>0</v>
      </c>
      <c r="S142" s="156">
        <v>0</v>
      </c>
      <c r="T142" s="157">
        <f t="shared" si="3"/>
        <v>0</v>
      </c>
      <c r="AR142" s="158" t="s">
        <v>2331</v>
      </c>
      <c r="AT142" s="158" t="s">
        <v>507</v>
      </c>
      <c r="AU142" s="158" t="s">
        <v>89</v>
      </c>
      <c r="AY142" s="17" t="s">
        <v>307</v>
      </c>
      <c r="BE142" s="159">
        <f t="shared" si="4"/>
        <v>0</v>
      </c>
      <c r="BF142" s="159">
        <f t="shared" si="5"/>
        <v>0</v>
      </c>
      <c r="BG142" s="159">
        <f t="shared" si="6"/>
        <v>0</v>
      </c>
      <c r="BH142" s="159">
        <f t="shared" si="7"/>
        <v>0</v>
      </c>
      <c r="BI142" s="159">
        <f t="shared" si="8"/>
        <v>0</v>
      </c>
      <c r="BJ142" s="17" t="s">
        <v>89</v>
      </c>
      <c r="BK142" s="159">
        <f t="shared" si="9"/>
        <v>0</v>
      </c>
      <c r="BL142" s="17" t="s">
        <v>1006</v>
      </c>
      <c r="BM142" s="158" t="s">
        <v>732</v>
      </c>
    </row>
    <row r="143" spans="2:65" s="1" customFormat="1" ht="24.2" customHeight="1">
      <c r="B143" s="145"/>
      <c r="C143" s="188" t="s">
        <v>520</v>
      </c>
      <c r="D143" s="188" t="s">
        <v>507</v>
      </c>
      <c r="E143" s="189" t="s">
        <v>5291</v>
      </c>
      <c r="F143" s="190" t="s">
        <v>5292</v>
      </c>
      <c r="G143" s="191" t="s">
        <v>693</v>
      </c>
      <c r="H143" s="192">
        <v>11</v>
      </c>
      <c r="I143" s="193"/>
      <c r="J143" s="194">
        <f t="shared" si="0"/>
        <v>0</v>
      </c>
      <c r="K143" s="195"/>
      <c r="L143" s="196"/>
      <c r="M143" s="197" t="s">
        <v>1</v>
      </c>
      <c r="N143" s="198" t="s">
        <v>42</v>
      </c>
      <c r="P143" s="156">
        <f t="shared" si="1"/>
        <v>0</v>
      </c>
      <c r="Q143" s="156">
        <v>0</v>
      </c>
      <c r="R143" s="156">
        <f t="shared" si="2"/>
        <v>0</v>
      </c>
      <c r="S143" s="156">
        <v>0</v>
      </c>
      <c r="T143" s="157">
        <f t="shared" si="3"/>
        <v>0</v>
      </c>
      <c r="AR143" s="158" t="s">
        <v>2331</v>
      </c>
      <c r="AT143" s="158" t="s">
        <v>507</v>
      </c>
      <c r="AU143" s="158" t="s">
        <v>89</v>
      </c>
      <c r="AY143" s="17" t="s">
        <v>307</v>
      </c>
      <c r="BE143" s="159">
        <f t="shared" si="4"/>
        <v>0</v>
      </c>
      <c r="BF143" s="159">
        <f t="shared" si="5"/>
        <v>0</v>
      </c>
      <c r="BG143" s="159">
        <f t="shared" si="6"/>
        <v>0</v>
      </c>
      <c r="BH143" s="159">
        <f t="shared" si="7"/>
        <v>0</v>
      </c>
      <c r="BI143" s="159">
        <f t="shared" si="8"/>
        <v>0</v>
      </c>
      <c r="BJ143" s="17" t="s">
        <v>89</v>
      </c>
      <c r="BK143" s="159">
        <f t="shared" si="9"/>
        <v>0</v>
      </c>
      <c r="BL143" s="17" t="s">
        <v>1006</v>
      </c>
      <c r="BM143" s="158" t="s">
        <v>776</v>
      </c>
    </row>
    <row r="144" spans="2:65" s="1" customFormat="1" ht="37.9" customHeight="1">
      <c r="B144" s="145"/>
      <c r="C144" s="188" t="s">
        <v>526</v>
      </c>
      <c r="D144" s="188" t="s">
        <v>507</v>
      </c>
      <c r="E144" s="189" t="s">
        <v>583</v>
      </c>
      <c r="F144" s="190" t="s">
        <v>5293</v>
      </c>
      <c r="G144" s="191" t="s">
        <v>693</v>
      </c>
      <c r="H144" s="192">
        <v>1</v>
      </c>
      <c r="I144" s="193"/>
      <c r="J144" s="194">
        <f t="shared" si="0"/>
        <v>0</v>
      </c>
      <c r="K144" s="195"/>
      <c r="L144" s="196"/>
      <c r="M144" s="197" t="s">
        <v>1</v>
      </c>
      <c r="N144" s="198" t="s">
        <v>42</v>
      </c>
      <c r="P144" s="156">
        <f t="shared" si="1"/>
        <v>0</v>
      </c>
      <c r="Q144" s="156">
        <v>0</v>
      </c>
      <c r="R144" s="156">
        <f t="shared" si="2"/>
        <v>0</v>
      </c>
      <c r="S144" s="156">
        <v>0</v>
      </c>
      <c r="T144" s="157">
        <f t="shared" si="3"/>
        <v>0</v>
      </c>
      <c r="AR144" s="158" t="s">
        <v>2331</v>
      </c>
      <c r="AT144" s="158" t="s">
        <v>507</v>
      </c>
      <c r="AU144" s="158" t="s">
        <v>89</v>
      </c>
      <c r="AY144" s="17" t="s">
        <v>307</v>
      </c>
      <c r="BE144" s="159">
        <f t="shared" si="4"/>
        <v>0</v>
      </c>
      <c r="BF144" s="159">
        <f t="shared" si="5"/>
        <v>0</v>
      </c>
      <c r="BG144" s="159">
        <f t="shared" si="6"/>
        <v>0</v>
      </c>
      <c r="BH144" s="159">
        <f t="shared" si="7"/>
        <v>0</v>
      </c>
      <c r="BI144" s="159">
        <f t="shared" si="8"/>
        <v>0</v>
      </c>
      <c r="BJ144" s="17" t="s">
        <v>89</v>
      </c>
      <c r="BK144" s="159">
        <f t="shared" si="9"/>
        <v>0</v>
      </c>
      <c r="BL144" s="17" t="s">
        <v>1006</v>
      </c>
      <c r="BM144" s="158" t="s">
        <v>839</v>
      </c>
    </row>
    <row r="145" spans="2:65" s="1" customFormat="1" ht="16.5" customHeight="1">
      <c r="B145" s="145"/>
      <c r="C145" s="188" t="s">
        <v>572</v>
      </c>
      <c r="D145" s="188" t="s">
        <v>507</v>
      </c>
      <c r="E145" s="189" t="s">
        <v>5294</v>
      </c>
      <c r="F145" s="190" t="s">
        <v>5295</v>
      </c>
      <c r="G145" s="191" t="s">
        <v>1071</v>
      </c>
      <c r="H145" s="192">
        <v>800</v>
      </c>
      <c r="I145" s="193"/>
      <c r="J145" s="194">
        <f t="shared" si="0"/>
        <v>0</v>
      </c>
      <c r="K145" s="195"/>
      <c r="L145" s="196"/>
      <c r="M145" s="197" t="s">
        <v>1</v>
      </c>
      <c r="N145" s="198" t="s">
        <v>42</v>
      </c>
      <c r="P145" s="156">
        <f t="shared" si="1"/>
        <v>0</v>
      </c>
      <c r="Q145" s="156">
        <v>0</v>
      </c>
      <c r="R145" s="156">
        <f t="shared" si="2"/>
        <v>0</v>
      </c>
      <c r="S145" s="156">
        <v>0</v>
      </c>
      <c r="T145" s="157">
        <f t="shared" si="3"/>
        <v>0</v>
      </c>
      <c r="AR145" s="158" t="s">
        <v>2331</v>
      </c>
      <c r="AT145" s="158" t="s">
        <v>507</v>
      </c>
      <c r="AU145" s="158" t="s">
        <v>89</v>
      </c>
      <c r="AY145" s="17" t="s">
        <v>307</v>
      </c>
      <c r="BE145" s="159">
        <f t="shared" si="4"/>
        <v>0</v>
      </c>
      <c r="BF145" s="159">
        <f t="shared" si="5"/>
        <v>0</v>
      </c>
      <c r="BG145" s="159">
        <f t="shared" si="6"/>
        <v>0</v>
      </c>
      <c r="BH145" s="159">
        <f t="shared" si="7"/>
        <v>0</v>
      </c>
      <c r="BI145" s="159">
        <f t="shared" si="8"/>
        <v>0</v>
      </c>
      <c r="BJ145" s="17" t="s">
        <v>89</v>
      </c>
      <c r="BK145" s="159">
        <f t="shared" si="9"/>
        <v>0</v>
      </c>
      <c r="BL145" s="17" t="s">
        <v>1006</v>
      </c>
      <c r="BM145" s="158" t="s">
        <v>849</v>
      </c>
    </row>
    <row r="146" spans="2:65" s="1" customFormat="1" ht="21.75" customHeight="1">
      <c r="B146" s="145"/>
      <c r="C146" s="188" t="s">
        <v>578</v>
      </c>
      <c r="D146" s="188" t="s">
        <v>507</v>
      </c>
      <c r="E146" s="189" t="s">
        <v>5296</v>
      </c>
      <c r="F146" s="190" t="s">
        <v>5297</v>
      </c>
      <c r="G146" s="191" t="s">
        <v>1071</v>
      </c>
      <c r="H146" s="192">
        <v>400</v>
      </c>
      <c r="I146" s="193"/>
      <c r="J146" s="194">
        <f t="shared" si="0"/>
        <v>0</v>
      </c>
      <c r="K146" s="195"/>
      <c r="L146" s="196"/>
      <c r="M146" s="197" t="s">
        <v>1</v>
      </c>
      <c r="N146" s="198" t="s">
        <v>42</v>
      </c>
      <c r="P146" s="156">
        <f t="shared" si="1"/>
        <v>0</v>
      </c>
      <c r="Q146" s="156">
        <v>0</v>
      </c>
      <c r="R146" s="156">
        <f t="shared" si="2"/>
        <v>0</v>
      </c>
      <c r="S146" s="156">
        <v>0</v>
      </c>
      <c r="T146" s="157">
        <f t="shared" si="3"/>
        <v>0</v>
      </c>
      <c r="AR146" s="158" t="s">
        <v>2331</v>
      </c>
      <c r="AT146" s="158" t="s">
        <v>507</v>
      </c>
      <c r="AU146" s="158" t="s">
        <v>89</v>
      </c>
      <c r="AY146" s="17" t="s">
        <v>307</v>
      </c>
      <c r="BE146" s="159">
        <f t="shared" si="4"/>
        <v>0</v>
      </c>
      <c r="BF146" s="159">
        <f t="shared" si="5"/>
        <v>0</v>
      </c>
      <c r="BG146" s="159">
        <f t="shared" si="6"/>
        <v>0</v>
      </c>
      <c r="BH146" s="159">
        <f t="shared" si="7"/>
        <v>0</v>
      </c>
      <c r="BI146" s="159">
        <f t="shared" si="8"/>
        <v>0</v>
      </c>
      <c r="BJ146" s="17" t="s">
        <v>89</v>
      </c>
      <c r="BK146" s="159">
        <f t="shared" si="9"/>
        <v>0</v>
      </c>
      <c r="BL146" s="17" t="s">
        <v>1006</v>
      </c>
      <c r="BM146" s="158" t="s">
        <v>859</v>
      </c>
    </row>
    <row r="147" spans="2:65" s="1" customFormat="1" ht="24.2" customHeight="1">
      <c r="B147" s="145"/>
      <c r="C147" s="188" t="s">
        <v>583</v>
      </c>
      <c r="D147" s="188" t="s">
        <v>507</v>
      </c>
      <c r="E147" s="189" t="s">
        <v>5298</v>
      </c>
      <c r="F147" s="190" t="s">
        <v>5299</v>
      </c>
      <c r="G147" s="191" t="s">
        <v>1071</v>
      </c>
      <c r="H147" s="192">
        <v>250</v>
      </c>
      <c r="I147" s="193"/>
      <c r="J147" s="194">
        <f t="shared" si="0"/>
        <v>0</v>
      </c>
      <c r="K147" s="195"/>
      <c r="L147" s="196"/>
      <c r="M147" s="197" t="s">
        <v>1</v>
      </c>
      <c r="N147" s="198" t="s">
        <v>42</v>
      </c>
      <c r="P147" s="156">
        <f t="shared" si="1"/>
        <v>0</v>
      </c>
      <c r="Q147" s="156">
        <v>0</v>
      </c>
      <c r="R147" s="156">
        <f t="shared" si="2"/>
        <v>0</v>
      </c>
      <c r="S147" s="156">
        <v>0</v>
      </c>
      <c r="T147" s="157">
        <f t="shared" si="3"/>
        <v>0</v>
      </c>
      <c r="AR147" s="158" t="s">
        <v>2331</v>
      </c>
      <c r="AT147" s="158" t="s">
        <v>507</v>
      </c>
      <c r="AU147" s="158" t="s">
        <v>89</v>
      </c>
      <c r="AY147" s="17" t="s">
        <v>307</v>
      </c>
      <c r="BE147" s="159">
        <f t="shared" si="4"/>
        <v>0</v>
      </c>
      <c r="BF147" s="159">
        <f t="shared" si="5"/>
        <v>0</v>
      </c>
      <c r="BG147" s="159">
        <f t="shared" si="6"/>
        <v>0</v>
      </c>
      <c r="BH147" s="159">
        <f t="shared" si="7"/>
        <v>0</v>
      </c>
      <c r="BI147" s="159">
        <f t="shared" si="8"/>
        <v>0</v>
      </c>
      <c r="BJ147" s="17" t="s">
        <v>89</v>
      </c>
      <c r="BK147" s="159">
        <f t="shared" si="9"/>
        <v>0</v>
      </c>
      <c r="BL147" s="17" t="s">
        <v>1006</v>
      </c>
      <c r="BM147" s="158" t="s">
        <v>869</v>
      </c>
    </row>
    <row r="148" spans="2:65" s="1" customFormat="1" ht="24.2" customHeight="1">
      <c r="B148" s="145"/>
      <c r="C148" s="188" t="s">
        <v>587</v>
      </c>
      <c r="D148" s="188" t="s">
        <v>507</v>
      </c>
      <c r="E148" s="189" t="s">
        <v>5300</v>
      </c>
      <c r="F148" s="190" t="s">
        <v>5301</v>
      </c>
      <c r="G148" s="191" t="s">
        <v>1071</v>
      </c>
      <c r="H148" s="192">
        <v>100</v>
      </c>
      <c r="I148" s="193"/>
      <c r="J148" s="194">
        <f t="shared" si="0"/>
        <v>0</v>
      </c>
      <c r="K148" s="195"/>
      <c r="L148" s="196"/>
      <c r="M148" s="197" t="s">
        <v>1</v>
      </c>
      <c r="N148" s="198" t="s">
        <v>42</v>
      </c>
      <c r="P148" s="156">
        <f t="shared" si="1"/>
        <v>0</v>
      </c>
      <c r="Q148" s="156">
        <v>0</v>
      </c>
      <c r="R148" s="156">
        <f t="shared" si="2"/>
        <v>0</v>
      </c>
      <c r="S148" s="156">
        <v>0</v>
      </c>
      <c r="T148" s="157">
        <f t="shared" si="3"/>
        <v>0</v>
      </c>
      <c r="AR148" s="158" t="s">
        <v>2331</v>
      </c>
      <c r="AT148" s="158" t="s">
        <v>507</v>
      </c>
      <c r="AU148" s="158" t="s">
        <v>89</v>
      </c>
      <c r="AY148" s="17" t="s">
        <v>307</v>
      </c>
      <c r="BE148" s="159">
        <f t="shared" si="4"/>
        <v>0</v>
      </c>
      <c r="BF148" s="159">
        <f t="shared" si="5"/>
        <v>0</v>
      </c>
      <c r="BG148" s="159">
        <f t="shared" si="6"/>
        <v>0</v>
      </c>
      <c r="BH148" s="159">
        <f t="shared" si="7"/>
        <v>0</v>
      </c>
      <c r="BI148" s="159">
        <f t="shared" si="8"/>
        <v>0</v>
      </c>
      <c r="BJ148" s="17" t="s">
        <v>89</v>
      </c>
      <c r="BK148" s="159">
        <f t="shared" si="9"/>
        <v>0</v>
      </c>
      <c r="BL148" s="17" t="s">
        <v>1006</v>
      </c>
      <c r="BM148" s="158" t="s">
        <v>880</v>
      </c>
    </row>
    <row r="149" spans="2:65" s="1" customFormat="1" ht="24.2" customHeight="1">
      <c r="B149" s="145"/>
      <c r="C149" s="188" t="s">
        <v>592</v>
      </c>
      <c r="D149" s="188" t="s">
        <v>507</v>
      </c>
      <c r="E149" s="189" t="s">
        <v>5302</v>
      </c>
      <c r="F149" s="190" t="s">
        <v>5303</v>
      </c>
      <c r="G149" s="191" t="s">
        <v>1071</v>
      </c>
      <c r="H149" s="192">
        <v>70</v>
      </c>
      <c r="I149" s="193"/>
      <c r="J149" s="194">
        <f t="shared" si="0"/>
        <v>0</v>
      </c>
      <c r="K149" s="195"/>
      <c r="L149" s="196"/>
      <c r="M149" s="197" t="s">
        <v>1</v>
      </c>
      <c r="N149" s="198" t="s">
        <v>42</v>
      </c>
      <c r="P149" s="156">
        <f t="shared" si="1"/>
        <v>0</v>
      </c>
      <c r="Q149" s="156">
        <v>0</v>
      </c>
      <c r="R149" s="156">
        <f t="shared" si="2"/>
        <v>0</v>
      </c>
      <c r="S149" s="156">
        <v>0</v>
      </c>
      <c r="T149" s="157">
        <f t="shared" si="3"/>
        <v>0</v>
      </c>
      <c r="AR149" s="158" t="s">
        <v>2331</v>
      </c>
      <c r="AT149" s="158" t="s">
        <v>507</v>
      </c>
      <c r="AU149" s="158" t="s">
        <v>89</v>
      </c>
      <c r="AY149" s="17" t="s">
        <v>307</v>
      </c>
      <c r="BE149" s="159">
        <f t="shared" si="4"/>
        <v>0</v>
      </c>
      <c r="BF149" s="159">
        <f t="shared" si="5"/>
        <v>0</v>
      </c>
      <c r="BG149" s="159">
        <f t="shared" si="6"/>
        <v>0</v>
      </c>
      <c r="BH149" s="159">
        <f t="shared" si="7"/>
        <v>0</v>
      </c>
      <c r="BI149" s="159">
        <f t="shared" si="8"/>
        <v>0</v>
      </c>
      <c r="BJ149" s="17" t="s">
        <v>89</v>
      </c>
      <c r="BK149" s="159">
        <f t="shared" si="9"/>
        <v>0</v>
      </c>
      <c r="BL149" s="17" t="s">
        <v>1006</v>
      </c>
      <c r="BM149" s="158" t="s">
        <v>926</v>
      </c>
    </row>
    <row r="150" spans="2:65" s="1" customFormat="1" ht="24.2" customHeight="1">
      <c r="B150" s="145"/>
      <c r="C150" s="188" t="s">
        <v>597</v>
      </c>
      <c r="D150" s="188" t="s">
        <v>507</v>
      </c>
      <c r="E150" s="189" t="s">
        <v>5304</v>
      </c>
      <c r="F150" s="190" t="s">
        <v>5305</v>
      </c>
      <c r="G150" s="191" t="s">
        <v>693</v>
      </c>
      <c r="H150" s="192">
        <v>50</v>
      </c>
      <c r="I150" s="193"/>
      <c r="J150" s="194">
        <f t="shared" si="0"/>
        <v>0</v>
      </c>
      <c r="K150" s="195"/>
      <c r="L150" s="196"/>
      <c r="M150" s="197" t="s">
        <v>1</v>
      </c>
      <c r="N150" s="198" t="s">
        <v>42</v>
      </c>
      <c r="P150" s="156">
        <f t="shared" si="1"/>
        <v>0</v>
      </c>
      <c r="Q150" s="156">
        <v>0</v>
      </c>
      <c r="R150" s="156">
        <f t="shared" si="2"/>
        <v>0</v>
      </c>
      <c r="S150" s="156">
        <v>0</v>
      </c>
      <c r="T150" s="157">
        <f t="shared" si="3"/>
        <v>0</v>
      </c>
      <c r="AR150" s="158" t="s">
        <v>2331</v>
      </c>
      <c r="AT150" s="158" t="s">
        <v>507</v>
      </c>
      <c r="AU150" s="158" t="s">
        <v>89</v>
      </c>
      <c r="AY150" s="17" t="s">
        <v>307</v>
      </c>
      <c r="BE150" s="159">
        <f t="shared" si="4"/>
        <v>0</v>
      </c>
      <c r="BF150" s="159">
        <f t="shared" si="5"/>
        <v>0</v>
      </c>
      <c r="BG150" s="159">
        <f t="shared" si="6"/>
        <v>0</v>
      </c>
      <c r="BH150" s="159">
        <f t="shared" si="7"/>
        <v>0</v>
      </c>
      <c r="BI150" s="159">
        <f t="shared" si="8"/>
        <v>0</v>
      </c>
      <c r="BJ150" s="17" t="s">
        <v>89</v>
      </c>
      <c r="BK150" s="159">
        <f t="shared" si="9"/>
        <v>0</v>
      </c>
      <c r="BL150" s="17" t="s">
        <v>1006</v>
      </c>
      <c r="BM150" s="158" t="s">
        <v>939</v>
      </c>
    </row>
    <row r="151" spans="2:65" s="1" customFormat="1" ht="24.2" customHeight="1">
      <c r="B151" s="145"/>
      <c r="C151" s="188" t="s">
        <v>601</v>
      </c>
      <c r="D151" s="188" t="s">
        <v>507</v>
      </c>
      <c r="E151" s="189" t="s">
        <v>5306</v>
      </c>
      <c r="F151" s="190" t="s">
        <v>5307</v>
      </c>
      <c r="G151" s="191" t="s">
        <v>693</v>
      </c>
      <c r="H151" s="192">
        <v>85</v>
      </c>
      <c r="I151" s="193"/>
      <c r="J151" s="194">
        <f t="shared" si="0"/>
        <v>0</v>
      </c>
      <c r="K151" s="195"/>
      <c r="L151" s="196"/>
      <c r="M151" s="197" t="s">
        <v>1</v>
      </c>
      <c r="N151" s="198" t="s">
        <v>42</v>
      </c>
      <c r="P151" s="156">
        <f t="shared" si="1"/>
        <v>0</v>
      </c>
      <c r="Q151" s="156">
        <v>0</v>
      </c>
      <c r="R151" s="156">
        <f t="shared" si="2"/>
        <v>0</v>
      </c>
      <c r="S151" s="156">
        <v>0</v>
      </c>
      <c r="T151" s="157">
        <f t="shared" si="3"/>
        <v>0</v>
      </c>
      <c r="AR151" s="158" t="s">
        <v>2331</v>
      </c>
      <c r="AT151" s="158" t="s">
        <v>507</v>
      </c>
      <c r="AU151" s="158" t="s">
        <v>89</v>
      </c>
      <c r="AY151" s="17" t="s">
        <v>307</v>
      </c>
      <c r="BE151" s="159">
        <f t="shared" si="4"/>
        <v>0</v>
      </c>
      <c r="BF151" s="159">
        <f t="shared" si="5"/>
        <v>0</v>
      </c>
      <c r="BG151" s="159">
        <f t="shared" si="6"/>
        <v>0</v>
      </c>
      <c r="BH151" s="159">
        <f t="shared" si="7"/>
        <v>0</v>
      </c>
      <c r="BI151" s="159">
        <f t="shared" si="8"/>
        <v>0</v>
      </c>
      <c r="BJ151" s="17" t="s">
        <v>89</v>
      </c>
      <c r="BK151" s="159">
        <f t="shared" si="9"/>
        <v>0</v>
      </c>
      <c r="BL151" s="17" t="s">
        <v>1006</v>
      </c>
      <c r="BM151" s="158" t="s">
        <v>959</v>
      </c>
    </row>
    <row r="152" spans="2:65" s="1" customFormat="1" ht="16.5" customHeight="1">
      <c r="B152" s="145"/>
      <c r="C152" s="188" t="s">
        <v>637</v>
      </c>
      <c r="D152" s="188" t="s">
        <v>507</v>
      </c>
      <c r="E152" s="189" t="s">
        <v>5308</v>
      </c>
      <c r="F152" s="190" t="s">
        <v>5309</v>
      </c>
      <c r="G152" s="191" t="s">
        <v>693</v>
      </c>
      <c r="H152" s="192">
        <v>350</v>
      </c>
      <c r="I152" s="193"/>
      <c r="J152" s="194">
        <f t="shared" si="0"/>
        <v>0</v>
      </c>
      <c r="K152" s="195"/>
      <c r="L152" s="196"/>
      <c r="M152" s="197" t="s">
        <v>1</v>
      </c>
      <c r="N152" s="198" t="s">
        <v>42</v>
      </c>
      <c r="P152" s="156">
        <f t="shared" si="1"/>
        <v>0</v>
      </c>
      <c r="Q152" s="156">
        <v>0</v>
      </c>
      <c r="R152" s="156">
        <f t="shared" si="2"/>
        <v>0</v>
      </c>
      <c r="S152" s="156">
        <v>0</v>
      </c>
      <c r="T152" s="157">
        <f t="shared" si="3"/>
        <v>0</v>
      </c>
      <c r="AR152" s="158" t="s">
        <v>2331</v>
      </c>
      <c r="AT152" s="158" t="s">
        <v>507</v>
      </c>
      <c r="AU152" s="158" t="s">
        <v>89</v>
      </c>
      <c r="AY152" s="17" t="s">
        <v>307</v>
      </c>
      <c r="BE152" s="159">
        <f t="shared" si="4"/>
        <v>0</v>
      </c>
      <c r="BF152" s="159">
        <f t="shared" si="5"/>
        <v>0</v>
      </c>
      <c r="BG152" s="159">
        <f t="shared" si="6"/>
        <v>0</v>
      </c>
      <c r="BH152" s="159">
        <f t="shared" si="7"/>
        <v>0</v>
      </c>
      <c r="BI152" s="159">
        <f t="shared" si="8"/>
        <v>0</v>
      </c>
      <c r="BJ152" s="17" t="s">
        <v>89</v>
      </c>
      <c r="BK152" s="159">
        <f t="shared" si="9"/>
        <v>0</v>
      </c>
      <c r="BL152" s="17" t="s">
        <v>1006</v>
      </c>
      <c r="BM152" s="158" t="s">
        <v>991</v>
      </c>
    </row>
    <row r="153" spans="2:65" s="1" customFormat="1" ht="24.2" customHeight="1">
      <c r="B153" s="145"/>
      <c r="C153" s="188" t="s">
        <v>644</v>
      </c>
      <c r="D153" s="188" t="s">
        <v>507</v>
      </c>
      <c r="E153" s="189" t="s">
        <v>5310</v>
      </c>
      <c r="F153" s="190" t="s">
        <v>5311</v>
      </c>
      <c r="G153" s="191" t="s">
        <v>693</v>
      </c>
      <c r="H153" s="192">
        <v>350</v>
      </c>
      <c r="I153" s="193"/>
      <c r="J153" s="194">
        <f t="shared" si="0"/>
        <v>0</v>
      </c>
      <c r="K153" s="195"/>
      <c r="L153" s="196"/>
      <c r="M153" s="197" t="s">
        <v>1</v>
      </c>
      <c r="N153" s="198" t="s">
        <v>42</v>
      </c>
      <c r="P153" s="156">
        <f t="shared" si="1"/>
        <v>0</v>
      </c>
      <c r="Q153" s="156">
        <v>0</v>
      </c>
      <c r="R153" s="156">
        <f t="shared" si="2"/>
        <v>0</v>
      </c>
      <c r="S153" s="156">
        <v>0</v>
      </c>
      <c r="T153" s="157">
        <f t="shared" si="3"/>
        <v>0</v>
      </c>
      <c r="AR153" s="158" t="s">
        <v>2331</v>
      </c>
      <c r="AT153" s="158" t="s">
        <v>507</v>
      </c>
      <c r="AU153" s="158" t="s">
        <v>89</v>
      </c>
      <c r="AY153" s="17" t="s">
        <v>307</v>
      </c>
      <c r="BE153" s="159">
        <f t="shared" si="4"/>
        <v>0</v>
      </c>
      <c r="BF153" s="159">
        <f t="shared" si="5"/>
        <v>0</v>
      </c>
      <c r="BG153" s="159">
        <f t="shared" si="6"/>
        <v>0</v>
      </c>
      <c r="BH153" s="159">
        <f t="shared" si="7"/>
        <v>0</v>
      </c>
      <c r="BI153" s="159">
        <f t="shared" si="8"/>
        <v>0</v>
      </c>
      <c r="BJ153" s="17" t="s">
        <v>89</v>
      </c>
      <c r="BK153" s="159">
        <f t="shared" si="9"/>
        <v>0</v>
      </c>
      <c r="BL153" s="17" t="s">
        <v>1006</v>
      </c>
      <c r="BM153" s="158" t="s">
        <v>1006</v>
      </c>
    </row>
    <row r="154" spans="2:65" s="1" customFormat="1" ht="16.5" customHeight="1">
      <c r="B154" s="145"/>
      <c r="C154" s="188" t="s">
        <v>648</v>
      </c>
      <c r="D154" s="188" t="s">
        <v>507</v>
      </c>
      <c r="E154" s="189" t="s">
        <v>5312</v>
      </c>
      <c r="F154" s="190" t="s">
        <v>5313</v>
      </c>
      <c r="G154" s="191" t="s">
        <v>1849</v>
      </c>
      <c r="H154" s="209"/>
      <c r="I154" s="193"/>
      <c r="J154" s="194">
        <f t="shared" si="0"/>
        <v>0</v>
      </c>
      <c r="K154" s="195"/>
      <c r="L154" s="196"/>
      <c r="M154" s="197" t="s">
        <v>1</v>
      </c>
      <c r="N154" s="198" t="s">
        <v>42</v>
      </c>
      <c r="P154" s="156">
        <f t="shared" si="1"/>
        <v>0</v>
      </c>
      <c r="Q154" s="156">
        <v>0</v>
      </c>
      <c r="R154" s="156">
        <f t="shared" si="2"/>
        <v>0</v>
      </c>
      <c r="S154" s="156">
        <v>0</v>
      </c>
      <c r="T154" s="157">
        <f t="shared" si="3"/>
        <v>0</v>
      </c>
      <c r="AR154" s="158" t="s">
        <v>2331</v>
      </c>
      <c r="AT154" s="158" t="s">
        <v>507</v>
      </c>
      <c r="AU154" s="158" t="s">
        <v>89</v>
      </c>
      <c r="AY154" s="17" t="s">
        <v>307</v>
      </c>
      <c r="BE154" s="159">
        <f t="shared" si="4"/>
        <v>0</v>
      </c>
      <c r="BF154" s="159">
        <f t="shared" si="5"/>
        <v>0</v>
      </c>
      <c r="BG154" s="159">
        <f t="shared" si="6"/>
        <v>0</v>
      </c>
      <c r="BH154" s="159">
        <f t="shared" si="7"/>
        <v>0</v>
      </c>
      <c r="BI154" s="159">
        <f t="shared" si="8"/>
        <v>0</v>
      </c>
      <c r="BJ154" s="17" t="s">
        <v>89</v>
      </c>
      <c r="BK154" s="159">
        <f t="shared" si="9"/>
        <v>0</v>
      </c>
      <c r="BL154" s="17" t="s">
        <v>1006</v>
      </c>
      <c r="BM154" s="158" t="s">
        <v>1026</v>
      </c>
    </row>
    <row r="155" spans="2:65" s="1" customFormat="1" ht="16.5" customHeight="1">
      <c r="B155" s="145"/>
      <c r="C155" s="146" t="s">
        <v>7</v>
      </c>
      <c r="D155" s="146" t="s">
        <v>309</v>
      </c>
      <c r="E155" s="147" t="s">
        <v>5314</v>
      </c>
      <c r="F155" s="148" t="s">
        <v>5315</v>
      </c>
      <c r="G155" s="149" t="s">
        <v>693</v>
      </c>
      <c r="H155" s="150">
        <v>3</v>
      </c>
      <c r="I155" s="151"/>
      <c r="J155" s="152">
        <f t="shared" si="0"/>
        <v>0</v>
      </c>
      <c r="K155" s="153"/>
      <c r="L155" s="32"/>
      <c r="M155" s="154" t="s">
        <v>1</v>
      </c>
      <c r="N155" s="155" t="s">
        <v>42</v>
      </c>
      <c r="P155" s="156">
        <f t="shared" si="1"/>
        <v>0</v>
      </c>
      <c r="Q155" s="156">
        <v>0</v>
      </c>
      <c r="R155" s="156">
        <f t="shared" si="2"/>
        <v>0</v>
      </c>
      <c r="S155" s="156">
        <v>0</v>
      </c>
      <c r="T155" s="157">
        <f t="shared" si="3"/>
        <v>0</v>
      </c>
      <c r="AR155" s="158" t="s">
        <v>1006</v>
      </c>
      <c r="AT155" s="158" t="s">
        <v>309</v>
      </c>
      <c r="AU155" s="158" t="s">
        <v>89</v>
      </c>
      <c r="AY155" s="17" t="s">
        <v>307</v>
      </c>
      <c r="BE155" s="159">
        <f t="shared" si="4"/>
        <v>0</v>
      </c>
      <c r="BF155" s="159">
        <f t="shared" si="5"/>
        <v>0</v>
      </c>
      <c r="BG155" s="159">
        <f t="shared" si="6"/>
        <v>0</v>
      </c>
      <c r="BH155" s="159">
        <f t="shared" si="7"/>
        <v>0</v>
      </c>
      <c r="BI155" s="159">
        <f t="shared" si="8"/>
        <v>0</v>
      </c>
      <c r="BJ155" s="17" t="s">
        <v>89</v>
      </c>
      <c r="BK155" s="159">
        <f t="shared" si="9"/>
        <v>0</v>
      </c>
      <c r="BL155" s="17" t="s">
        <v>1006</v>
      </c>
      <c r="BM155" s="158" t="s">
        <v>1045</v>
      </c>
    </row>
    <row r="156" spans="2:65" s="1" customFormat="1" ht="16.5" customHeight="1">
      <c r="B156" s="145"/>
      <c r="C156" s="146" t="s">
        <v>659</v>
      </c>
      <c r="D156" s="146" t="s">
        <v>309</v>
      </c>
      <c r="E156" s="147" t="s">
        <v>5316</v>
      </c>
      <c r="F156" s="148" t="s">
        <v>5317</v>
      </c>
      <c r="G156" s="149" t="s">
        <v>693</v>
      </c>
      <c r="H156" s="150">
        <v>1</v>
      </c>
      <c r="I156" s="151"/>
      <c r="J156" s="152">
        <f t="shared" si="0"/>
        <v>0</v>
      </c>
      <c r="K156" s="153"/>
      <c r="L156" s="32"/>
      <c r="M156" s="154" t="s">
        <v>1</v>
      </c>
      <c r="N156" s="155" t="s">
        <v>42</v>
      </c>
      <c r="P156" s="156">
        <f t="shared" si="1"/>
        <v>0</v>
      </c>
      <c r="Q156" s="156">
        <v>0</v>
      </c>
      <c r="R156" s="156">
        <f t="shared" si="2"/>
        <v>0</v>
      </c>
      <c r="S156" s="156">
        <v>0</v>
      </c>
      <c r="T156" s="157">
        <f t="shared" si="3"/>
        <v>0</v>
      </c>
      <c r="AR156" s="158" t="s">
        <v>1006</v>
      </c>
      <c r="AT156" s="158" t="s">
        <v>309</v>
      </c>
      <c r="AU156" s="158" t="s">
        <v>89</v>
      </c>
      <c r="AY156" s="17" t="s">
        <v>307</v>
      </c>
      <c r="BE156" s="159">
        <f t="shared" si="4"/>
        <v>0</v>
      </c>
      <c r="BF156" s="159">
        <f t="shared" si="5"/>
        <v>0</v>
      </c>
      <c r="BG156" s="159">
        <f t="shared" si="6"/>
        <v>0</v>
      </c>
      <c r="BH156" s="159">
        <f t="shared" si="7"/>
        <v>0</v>
      </c>
      <c r="BI156" s="159">
        <f t="shared" si="8"/>
        <v>0</v>
      </c>
      <c r="BJ156" s="17" t="s">
        <v>89</v>
      </c>
      <c r="BK156" s="159">
        <f t="shared" si="9"/>
        <v>0</v>
      </c>
      <c r="BL156" s="17" t="s">
        <v>1006</v>
      </c>
      <c r="BM156" s="158" t="s">
        <v>1058</v>
      </c>
    </row>
    <row r="157" spans="2:65" s="1" customFormat="1" ht="16.5" customHeight="1">
      <c r="B157" s="145"/>
      <c r="C157" s="146" t="s">
        <v>666</v>
      </c>
      <c r="D157" s="146" t="s">
        <v>309</v>
      </c>
      <c r="E157" s="147" t="s">
        <v>5318</v>
      </c>
      <c r="F157" s="148" t="s">
        <v>5319</v>
      </c>
      <c r="G157" s="149" t="s">
        <v>1071</v>
      </c>
      <c r="H157" s="150">
        <v>300</v>
      </c>
      <c r="I157" s="151"/>
      <c r="J157" s="152">
        <f t="shared" si="0"/>
        <v>0</v>
      </c>
      <c r="K157" s="153"/>
      <c r="L157" s="32"/>
      <c r="M157" s="154" t="s">
        <v>1</v>
      </c>
      <c r="N157" s="155" t="s">
        <v>42</v>
      </c>
      <c r="P157" s="156">
        <f t="shared" si="1"/>
        <v>0</v>
      </c>
      <c r="Q157" s="156">
        <v>0</v>
      </c>
      <c r="R157" s="156">
        <f t="shared" si="2"/>
        <v>0</v>
      </c>
      <c r="S157" s="156">
        <v>0</v>
      </c>
      <c r="T157" s="157">
        <f t="shared" si="3"/>
        <v>0</v>
      </c>
      <c r="AR157" s="158" t="s">
        <v>1006</v>
      </c>
      <c r="AT157" s="158" t="s">
        <v>309</v>
      </c>
      <c r="AU157" s="158" t="s">
        <v>89</v>
      </c>
      <c r="AY157" s="17" t="s">
        <v>307</v>
      </c>
      <c r="BE157" s="159">
        <f t="shared" si="4"/>
        <v>0</v>
      </c>
      <c r="BF157" s="159">
        <f t="shared" si="5"/>
        <v>0</v>
      </c>
      <c r="BG157" s="159">
        <f t="shared" si="6"/>
        <v>0</v>
      </c>
      <c r="BH157" s="159">
        <f t="shared" si="7"/>
        <v>0</v>
      </c>
      <c r="BI157" s="159">
        <f t="shared" si="8"/>
        <v>0</v>
      </c>
      <c r="BJ157" s="17" t="s">
        <v>89</v>
      </c>
      <c r="BK157" s="159">
        <f t="shared" si="9"/>
        <v>0</v>
      </c>
      <c r="BL157" s="17" t="s">
        <v>1006</v>
      </c>
      <c r="BM157" s="158" t="s">
        <v>1068</v>
      </c>
    </row>
    <row r="158" spans="2:65" s="1" customFormat="1" ht="24.2" customHeight="1">
      <c r="B158" s="145"/>
      <c r="C158" s="146" t="s">
        <v>673</v>
      </c>
      <c r="D158" s="146" t="s">
        <v>309</v>
      </c>
      <c r="E158" s="147" t="s">
        <v>5320</v>
      </c>
      <c r="F158" s="148" t="s">
        <v>5321</v>
      </c>
      <c r="G158" s="149" t="s">
        <v>693</v>
      </c>
      <c r="H158" s="150">
        <v>2</v>
      </c>
      <c r="I158" s="151"/>
      <c r="J158" s="152">
        <f t="shared" si="0"/>
        <v>0</v>
      </c>
      <c r="K158" s="153"/>
      <c r="L158" s="32"/>
      <c r="M158" s="154" t="s">
        <v>1</v>
      </c>
      <c r="N158" s="155" t="s">
        <v>42</v>
      </c>
      <c r="P158" s="156">
        <f t="shared" si="1"/>
        <v>0</v>
      </c>
      <c r="Q158" s="156">
        <v>0</v>
      </c>
      <c r="R158" s="156">
        <f t="shared" si="2"/>
        <v>0</v>
      </c>
      <c r="S158" s="156">
        <v>0</v>
      </c>
      <c r="T158" s="157">
        <f t="shared" si="3"/>
        <v>0</v>
      </c>
      <c r="AR158" s="158" t="s">
        <v>1006</v>
      </c>
      <c r="AT158" s="158" t="s">
        <v>309</v>
      </c>
      <c r="AU158" s="158" t="s">
        <v>89</v>
      </c>
      <c r="AY158" s="17" t="s">
        <v>307</v>
      </c>
      <c r="BE158" s="159">
        <f t="shared" si="4"/>
        <v>0</v>
      </c>
      <c r="BF158" s="159">
        <f t="shared" si="5"/>
        <v>0</v>
      </c>
      <c r="BG158" s="159">
        <f t="shared" si="6"/>
        <v>0</v>
      </c>
      <c r="BH158" s="159">
        <f t="shared" si="7"/>
        <v>0</v>
      </c>
      <c r="BI158" s="159">
        <f t="shared" si="8"/>
        <v>0</v>
      </c>
      <c r="BJ158" s="17" t="s">
        <v>89</v>
      </c>
      <c r="BK158" s="159">
        <f t="shared" si="9"/>
        <v>0</v>
      </c>
      <c r="BL158" s="17" t="s">
        <v>1006</v>
      </c>
      <c r="BM158" s="158" t="s">
        <v>1079</v>
      </c>
    </row>
    <row r="159" spans="2:65" s="1" customFormat="1" ht="24.2" customHeight="1">
      <c r="B159" s="145"/>
      <c r="C159" s="146" t="s">
        <v>681</v>
      </c>
      <c r="D159" s="146" t="s">
        <v>309</v>
      </c>
      <c r="E159" s="147" t="s">
        <v>5322</v>
      </c>
      <c r="F159" s="148" t="s">
        <v>5323</v>
      </c>
      <c r="G159" s="149" t="s">
        <v>693</v>
      </c>
      <c r="H159" s="150">
        <v>2</v>
      </c>
      <c r="I159" s="151"/>
      <c r="J159" s="152">
        <f t="shared" si="0"/>
        <v>0</v>
      </c>
      <c r="K159" s="153"/>
      <c r="L159" s="32"/>
      <c r="M159" s="154" t="s">
        <v>1</v>
      </c>
      <c r="N159" s="155" t="s">
        <v>42</v>
      </c>
      <c r="P159" s="156">
        <f t="shared" si="1"/>
        <v>0</v>
      </c>
      <c r="Q159" s="156">
        <v>0</v>
      </c>
      <c r="R159" s="156">
        <f t="shared" si="2"/>
        <v>0</v>
      </c>
      <c r="S159" s="156">
        <v>0</v>
      </c>
      <c r="T159" s="157">
        <f t="shared" si="3"/>
        <v>0</v>
      </c>
      <c r="AR159" s="158" t="s">
        <v>1006</v>
      </c>
      <c r="AT159" s="158" t="s">
        <v>309</v>
      </c>
      <c r="AU159" s="158" t="s">
        <v>89</v>
      </c>
      <c r="AY159" s="17" t="s">
        <v>307</v>
      </c>
      <c r="BE159" s="159">
        <f t="shared" si="4"/>
        <v>0</v>
      </c>
      <c r="BF159" s="159">
        <f t="shared" si="5"/>
        <v>0</v>
      </c>
      <c r="BG159" s="159">
        <f t="shared" si="6"/>
        <v>0</v>
      </c>
      <c r="BH159" s="159">
        <f t="shared" si="7"/>
        <v>0</v>
      </c>
      <c r="BI159" s="159">
        <f t="shared" si="8"/>
        <v>0</v>
      </c>
      <c r="BJ159" s="17" t="s">
        <v>89</v>
      </c>
      <c r="BK159" s="159">
        <f t="shared" si="9"/>
        <v>0</v>
      </c>
      <c r="BL159" s="17" t="s">
        <v>1006</v>
      </c>
      <c r="BM159" s="158" t="s">
        <v>1090</v>
      </c>
    </row>
    <row r="160" spans="2:65" s="1" customFormat="1" ht="33" customHeight="1">
      <c r="B160" s="145"/>
      <c r="C160" s="146" t="s">
        <v>685</v>
      </c>
      <c r="D160" s="146" t="s">
        <v>309</v>
      </c>
      <c r="E160" s="147" t="s">
        <v>5324</v>
      </c>
      <c r="F160" s="148" t="s">
        <v>5325</v>
      </c>
      <c r="G160" s="149" t="s">
        <v>693</v>
      </c>
      <c r="H160" s="150">
        <v>2</v>
      </c>
      <c r="I160" s="151"/>
      <c r="J160" s="152">
        <f t="shared" si="0"/>
        <v>0</v>
      </c>
      <c r="K160" s="153"/>
      <c r="L160" s="32"/>
      <c r="M160" s="154" t="s">
        <v>1</v>
      </c>
      <c r="N160" s="155" t="s">
        <v>42</v>
      </c>
      <c r="P160" s="156">
        <f t="shared" si="1"/>
        <v>0</v>
      </c>
      <c r="Q160" s="156">
        <v>0</v>
      </c>
      <c r="R160" s="156">
        <f t="shared" si="2"/>
        <v>0</v>
      </c>
      <c r="S160" s="156">
        <v>0</v>
      </c>
      <c r="T160" s="157">
        <f t="shared" si="3"/>
        <v>0</v>
      </c>
      <c r="AR160" s="158" t="s">
        <v>1006</v>
      </c>
      <c r="AT160" s="158" t="s">
        <v>309</v>
      </c>
      <c r="AU160" s="158" t="s">
        <v>89</v>
      </c>
      <c r="AY160" s="17" t="s">
        <v>307</v>
      </c>
      <c r="BE160" s="159">
        <f t="shared" si="4"/>
        <v>0</v>
      </c>
      <c r="BF160" s="159">
        <f t="shared" si="5"/>
        <v>0</v>
      </c>
      <c r="BG160" s="159">
        <f t="shared" si="6"/>
        <v>0</v>
      </c>
      <c r="BH160" s="159">
        <f t="shared" si="7"/>
        <v>0</v>
      </c>
      <c r="BI160" s="159">
        <f t="shared" si="8"/>
        <v>0</v>
      </c>
      <c r="BJ160" s="17" t="s">
        <v>89</v>
      </c>
      <c r="BK160" s="159">
        <f t="shared" si="9"/>
        <v>0</v>
      </c>
      <c r="BL160" s="17" t="s">
        <v>1006</v>
      </c>
      <c r="BM160" s="158" t="s">
        <v>1115</v>
      </c>
    </row>
    <row r="161" spans="2:65" s="1" customFormat="1" ht="33" customHeight="1">
      <c r="B161" s="145"/>
      <c r="C161" s="146" t="s">
        <v>690</v>
      </c>
      <c r="D161" s="146" t="s">
        <v>309</v>
      </c>
      <c r="E161" s="147" t="s">
        <v>5326</v>
      </c>
      <c r="F161" s="148" t="s">
        <v>5327</v>
      </c>
      <c r="G161" s="149" t="s">
        <v>693</v>
      </c>
      <c r="H161" s="150">
        <v>1</v>
      </c>
      <c r="I161" s="151"/>
      <c r="J161" s="152">
        <f t="shared" si="0"/>
        <v>0</v>
      </c>
      <c r="K161" s="153"/>
      <c r="L161" s="32"/>
      <c r="M161" s="154" t="s">
        <v>1</v>
      </c>
      <c r="N161" s="155" t="s">
        <v>42</v>
      </c>
      <c r="P161" s="156">
        <f t="shared" si="1"/>
        <v>0</v>
      </c>
      <c r="Q161" s="156">
        <v>0</v>
      </c>
      <c r="R161" s="156">
        <f t="shared" si="2"/>
        <v>0</v>
      </c>
      <c r="S161" s="156">
        <v>0</v>
      </c>
      <c r="T161" s="157">
        <f t="shared" si="3"/>
        <v>0</v>
      </c>
      <c r="AR161" s="158" t="s">
        <v>1006</v>
      </c>
      <c r="AT161" s="158" t="s">
        <v>309</v>
      </c>
      <c r="AU161" s="158" t="s">
        <v>89</v>
      </c>
      <c r="AY161" s="17" t="s">
        <v>307</v>
      </c>
      <c r="BE161" s="159">
        <f t="shared" si="4"/>
        <v>0</v>
      </c>
      <c r="BF161" s="159">
        <f t="shared" si="5"/>
        <v>0</v>
      </c>
      <c r="BG161" s="159">
        <f t="shared" si="6"/>
        <v>0</v>
      </c>
      <c r="BH161" s="159">
        <f t="shared" si="7"/>
        <v>0</v>
      </c>
      <c r="BI161" s="159">
        <f t="shared" si="8"/>
        <v>0</v>
      </c>
      <c r="BJ161" s="17" t="s">
        <v>89</v>
      </c>
      <c r="BK161" s="159">
        <f t="shared" si="9"/>
        <v>0</v>
      </c>
      <c r="BL161" s="17" t="s">
        <v>1006</v>
      </c>
      <c r="BM161" s="158" t="s">
        <v>1125</v>
      </c>
    </row>
    <row r="162" spans="2:65" s="1" customFormat="1" ht="33" customHeight="1">
      <c r="B162" s="145"/>
      <c r="C162" s="146" t="s">
        <v>174</v>
      </c>
      <c r="D162" s="146" t="s">
        <v>309</v>
      </c>
      <c r="E162" s="147" t="s">
        <v>5328</v>
      </c>
      <c r="F162" s="148" t="s">
        <v>5329</v>
      </c>
      <c r="G162" s="149" t="s">
        <v>693</v>
      </c>
      <c r="H162" s="150">
        <v>1</v>
      </c>
      <c r="I162" s="151"/>
      <c r="J162" s="152">
        <f t="shared" si="0"/>
        <v>0</v>
      </c>
      <c r="K162" s="153"/>
      <c r="L162" s="32"/>
      <c r="M162" s="154" t="s">
        <v>1</v>
      </c>
      <c r="N162" s="155" t="s">
        <v>42</v>
      </c>
      <c r="P162" s="156">
        <f t="shared" si="1"/>
        <v>0</v>
      </c>
      <c r="Q162" s="156">
        <v>0</v>
      </c>
      <c r="R162" s="156">
        <f t="shared" si="2"/>
        <v>0</v>
      </c>
      <c r="S162" s="156">
        <v>0</v>
      </c>
      <c r="T162" s="157">
        <f t="shared" si="3"/>
        <v>0</v>
      </c>
      <c r="AR162" s="158" t="s">
        <v>1006</v>
      </c>
      <c r="AT162" s="158" t="s">
        <v>309</v>
      </c>
      <c r="AU162" s="158" t="s">
        <v>89</v>
      </c>
      <c r="AY162" s="17" t="s">
        <v>307</v>
      </c>
      <c r="BE162" s="159">
        <f t="shared" si="4"/>
        <v>0</v>
      </c>
      <c r="BF162" s="159">
        <f t="shared" si="5"/>
        <v>0</v>
      </c>
      <c r="BG162" s="159">
        <f t="shared" si="6"/>
        <v>0</v>
      </c>
      <c r="BH162" s="159">
        <f t="shared" si="7"/>
        <v>0</v>
      </c>
      <c r="BI162" s="159">
        <f t="shared" si="8"/>
        <v>0</v>
      </c>
      <c r="BJ162" s="17" t="s">
        <v>89</v>
      </c>
      <c r="BK162" s="159">
        <f t="shared" si="9"/>
        <v>0</v>
      </c>
      <c r="BL162" s="17" t="s">
        <v>1006</v>
      </c>
      <c r="BM162" s="158" t="s">
        <v>1136</v>
      </c>
    </row>
    <row r="163" spans="2:65" s="1" customFormat="1" ht="16.5" customHeight="1">
      <c r="B163" s="145"/>
      <c r="C163" s="146" t="s">
        <v>704</v>
      </c>
      <c r="D163" s="146" t="s">
        <v>309</v>
      </c>
      <c r="E163" s="147" t="s">
        <v>5330</v>
      </c>
      <c r="F163" s="148" t="s">
        <v>5331</v>
      </c>
      <c r="G163" s="149" t="s">
        <v>693</v>
      </c>
      <c r="H163" s="150">
        <v>32</v>
      </c>
      <c r="I163" s="151"/>
      <c r="J163" s="152">
        <f t="shared" si="0"/>
        <v>0</v>
      </c>
      <c r="K163" s="153"/>
      <c r="L163" s="32"/>
      <c r="M163" s="154" t="s">
        <v>1</v>
      </c>
      <c r="N163" s="155" t="s">
        <v>42</v>
      </c>
      <c r="P163" s="156">
        <f t="shared" si="1"/>
        <v>0</v>
      </c>
      <c r="Q163" s="156">
        <v>0</v>
      </c>
      <c r="R163" s="156">
        <f t="shared" si="2"/>
        <v>0</v>
      </c>
      <c r="S163" s="156">
        <v>0</v>
      </c>
      <c r="T163" s="157">
        <f t="shared" si="3"/>
        <v>0</v>
      </c>
      <c r="AR163" s="158" t="s">
        <v>1006</v>
      </c>
      <c r="AT163" s="158" t="s">
        <v>309</v>
      </c>
      <c r="AU163" s="158" t="s">
        <v>89</v>
      </c>
      <c r="AY163" s="17" t="s">
        <v>307</v>
      </c>
      <c r="BE163" s="159">
        <f t="shared" si="4"/>
        <v>0</v>
      </c>
      <c r="BF163" s="159">
        <f t="shared" si="5"/>
        <v>0</v>
      </c>
      <c r="BG163" s="159">
        <f t="shared" si="6"/>
        <v>0</v>
      </c>
      <c r="BH163" s="159">
        <f t="shared" si="7"/>
        <v>0</v>
      </c>
      <c r="BI163" s="159">
        <f t="shared" si="8"/>
        <v>0</v>
      </c>
      <c r="BJ163" s="17" t="s">
        <v>89</v>
      </c>
      <c r="BK163" s="159">
        <f t="shared" si="9"/>
        <v>0</v>
      </c>
      <c r="BL163" s="17" t="s">
        <v>1006</v>
      </c>
      <c r="BM163" s="158" t="s">
        <v>1169</v>
      </c>
    </row>
    <row r="164" spans="2:65" s="1" customFormat="1" ht="16.5" customHeight="1">
      <c r="B164" s="145"/>
      <c r="C164" s="146" t="s">
        <v>732</v>
      </c>
      <c r="D164" s="146" t="s">
        <v>309</v>
      </c>
      <c r="E164" s="147" t="s">
        <v>5332</v>
      </c>
      <c r="F164" s="148" t="s">
        <v>5333</v>
      </c>
      <c r="G164" s="149" t="s">
        <v>693</v>
      </c>
      <c r="H164" s="150">
        <v>1</v>
      </c>
      <c r="I164" s="151"/>
      <c r="J164" s="152">
        <f t="shared" si="0"/>
        <v>0</v>
      </c>
      <c r="K164" s="153"/>
      <c r="L164" s="32"/>
      <c r="M164" s="154" t="s">
        <v>1</v>
      </c>
      <c r="N164" s="155" t="s">
        <v>42</v>
      </c>
      <c r="P164" s="156">
        <f t="shared" si="1"/>
        <v>0</v>
      </c>
      <c r="Q164" s="156">
        <v>0</v>
      </c>
      <c r="R164" s="156">
        <f t="shared" si="2"/>
        <v>0</v>
      </c>
      <c r="S164" s="156">
        <v>0</v>
      </c>
      <c r="T164" s="157">
        <f t="shared" si="3"/>
        <v>0</v>
      </c>
      <c r="AR164" s="158" t="s">
        <v>1006</v>
      </c>
      <c r="AT164" s="158" t="s">
        <v>309</v>
      </c>
      <c r="AU164" s="158" t="s">
        <v>89</v>
      </c>
      <c r="AY164" s="17" t="s">
        <v>307</v>
      </c>
      <c r="BE164" s="159">
        <f t="shared" si="4"/>
        <v>0</v>
      </c>
      <c r="BF164" s="159">
        <f t="shared" si="5"/>
        <v>0</v>
      </c>
      <c r="BG164" s="159">
        <f t="shared" si="6"/>
        <v>0</v>
      </c>
      <c r="BH164" s="159">
        <f t="shared" si="7"/>
        <v>0</v>
      </c>
      <c r="BI164" s="159">
        <f t="shared" si="8"/>
        <v>0</v>
      </c>
      <c r="BJ164" s="17" t="s">
        <v>89</v>
      </c>
      <c r="BK164" s="159">
        <f t="shared" si="9"/>
        <v>0</v>
      </c>
      <c r="BL164" s="17" t="s">
        <v>1006</v>
      </c>
      <c r="BM164" s="158" t="s">
        <v>1179</v>
      </c>
    </row>
    <row r="165" spans="2:65" s="1" customFormat="1" ht="37.9" customHeight="1">
      <c r="B165" s="145"/>
      <c r="C165" s="146" t="s">
        <v>747</v>
      </c>
      <c r="D165" s="146" t="s">
        <v>309</v>
      </c>
      <c r="E165" s="147" t="s">
        <v>5334</v>
      </c>
      <c r="F165" s="148" t="s">
        <v>5335</v>
      </c>
      <c r="G165" s="149" t="s">
        <v>1071</v>
      </c>
      <c r="H165" s="150">
        <v>800</v>
      </c>
      <c r="I165" s="151"/>
      <c r="J165" s="152">
        <f t="shared" si="0"/>
        <v>0</v>
      </c>
      <c r="K165" s="153"/>
      <c r="L165" s="32"/>
      <c r="M165" s="154" t="s">
        <v>1</v>
      </c>
      <c r="N165" s="155" t="s">
        <v>42</v>
      </c>
      <c r="P165" s="156">
        <f t="shared" si="1"/>
        <v>0</v>
      </c>
      <c r="Q165" s="156">
        <v>0</v>
      </c>
      <c r="R165" s="156">
        <f t="shared" si="2"/>
        <v>0</v>
      </c>
      <c r="S165" s="156">
        <v>0</v>
      </c>
      <c r="T165" s="157">
        <f t="shared" si="3"/>
        <v>0</v>
      </c>
      <c r="AR165" s="158" t="s">
        <v>1006</v>
      </c>
      <c r="AT165" s="158" t="s">
        <v>309</v>
      </c>
      <c r="AU165" s="158" t="s">
        <v>89</v>
      </c>
      <c r="AY165" s="17" t="s">
        <v>307</v>
      </c>
      <c r="BE165" s="159">
        <f t="shared" si="4"/>
        <v>0</v>
      </c>
      <c r="BF165" s="159">
        <f t="shared" si="5"/>
        <v>0</v>
      </c>
      <c r="BG165" s="159">
        <f t="shared" si="6"/>
        <v>0</v>
      </c>
      <c r="BH165" s="159">
        <f t="shared" si="7"/>
        <v>0</v>
      </c>
      <c r="BI165" s="159">
        <f t="shared" si="8"/>
        <v>0</v>
      </c>
      <c r="BJ165" s="17" t="s">
        <v>89</v>
      </c>
      <c r="BK165" s="159">
        <f t="shared" si="9"/>
        <v>0</v>
      </c>
      <c r="BL165" s="17" t="s">
        <v>1006</v>
      </c>
      <c r="BM165" s="158" t="s">
        <v>1301</v>
      </c>
    </row>
    <row r="166" spans="2:65" s="1" customFormat="1" ht="16.5" customHeight="1">
      <c r="B166" s="145"/>
      <c r="C166" s="146" t="s">
        <v>776</v>
      </c>
      <c r="D166" s="146" t="s">
        <v>309</v>
      </c>
      <c r="E166" s="147" t="s">
        <v>5336</v>
      </c>
      <c r="F166" s="148" t="s">
        <v>5337</v>
      </c>
      <c r="G166" s="149" t="s">
        <v>1071</v>
      </c>
      <c r="H166" s="150">
        <v>400</v>
      </c>
      <c r="I166" s="151"/>
      <c r="J166" s="152">
        <f t="shared" si="0"/>
        <v>0</v>
      </c>
      <c r="K166" s="153"/>
      <c r="L166" s="32"/>
      <c r="M166" s="154" t="s">
        <v>1</v>
      </c>
      <c r="N166" s="155" t="s">
        <v>42</v>
      </c>
      <c r="P166" s="156">
        <f t="shared" si="1"/>
        <v>0</v>
      </c>
      <c r="Q166" s="156">
        <v>0</v>
      </c>
      <c r="R166" s="156">
        <f t="shared" si="2"/>
        <v>0</v>
      </c>
      <c r="S166" s="156">
        <v>0</v>
      </c>
      <c r="T166" s="157">
        <f t="shared" si="3"/>
        <v>0</v>
      </c>
      <c r="AR166" s="158" t="s">
        <v>1006</v>
      </c>
      <c r="AT166" s="158" t="s">
        <v>309</v>
      </c>
      <c r="AU166" s="158" t="s">
        <v>89</v>
      </c>
      <c r="AY166" s="17" t="s">
        <v>307</v>
      </c>
      <c r="BE166" s="159">
        <f t="shared" si="4"/>
        <v>0</v>
      </c>
      <c r="BF166" s="159">
        <f t="shared" si="5"/>
        <v>0</v>
      </c>
      <c r="BG166" s="159">
        <f t="shared" si="6"/>
        <v>0</v>
      </c>
      <c r="BH166" s="159">
        <f t="shared" si="7"/>
        <v>0</v>
      </c>
      <c r="BI166" s="159">
        <f t="shared" si="8"/>
        <v>0</v>
      </c>
      <c r="BJ166" s="17" t="s">
        <v>89</v>
      </c>
      <c r="BK166" s="159">
        <f t="shared" si="9"/>
        <v>0</v>
      </c>
      <c r="BL166" s="17" t="s">
        <v>1006</v>
      </c>
      <c r="BM166" s="158" t="s">
        <v>1332</v>
      </c>
    </row>
    <row r="167" spans="2:65" s="1" customFormat="1" ht="24.2" customHeight="1">
      <c r="B167" s="145"/>
      <c r="C167" s="146" t="s">
        <v>785</v>
      </c>
      <c r="D167" s="146" t="s">
        <v>309</v>
      </c>
      <c r="E167" s="147" t="s">
        <v>5338</v>
      </c>
      <c r="F167" s="148" t="s">
        <v>5339</v>
      </c>
      <c r="G167" s="149" t="s">
        <v>1071</v>
      </c>
      <c r="H167" s="150">
        <v>250</v>
      </c>
      <c r="I167" s="151"/>
      <c r="J167" s="152">
        <f t="shared" si="0"/>
        <v>0</v>
      </c>
      <c r="K167" s="153"/>
      <c r="L167" s="32"/>
      <c r="M167" s="154" t="s">
        <v>1</v>
      </c>
      <c r="N167" s="155" t="s">
        <v>42</v>
      </c>
      <c r="P167" s="156">
        <f t="shared" si="1"/>
        <v>0</v>
      </c>
      <c r="Q167" s="156">
        <v>0</v>
      </c>
      <c r="R167" s="156">
        <f t="shared" si="2"/>
        <v>0</v>
      </c>
      <c r="S167" s="156">
        <v>0</v>
      </c>
      <c r="T167" s="157">
        <f t="shared" si="3"/>
        <v>0</v>
      </c>
      <c r="AR167" s="158" t="s">
        <v>1006</v>
      </c>
      <c r="AT167" s="158" t="s">
        <v>309</v>
      </c>
      <c r="AU167" s="158" t="s">
        <v>89</v>
      </c>
      <c r="AY167" s="17" t="s">
        <v>307</v>
      </c>
      <c r="BE167" s="159">
        <f t="shared" si="4"/>
        <v>0</v>
      </c>
      <c r="BF167" s="159">
        <f t="shared" si="5"/>
        <v>0</v>
      </c>
      <c r="BG167" s="159">
        <f t="shared" si="6"/>
        <v>0</v>
      </c>
      <c r="BH167" s="159">
        <f t="shared" si="7"/>
        <v>0</v>
      </c>
      <c r="BI167" s="159">
        <f t="shared" si="8"/>
        <v>0</v>
      </c>
      <c r="BJ167" s="17" t="s">
        <v>89</v>
      </c>
      <c r="BK167" s="159">
        <f t="shared" si="9"/>
        <v>0</v>
      </c>
      <c r="BL167" s="17" t="s">
        <v>1006</v>
      </c>
      <c r="BM167" s="158" t="s">
        <v>1344</v>
      </c>
    </row>
    <row r="168" spans="2:65" s="1" customFormat="1" ht="24.2" customHeight="1">
      <c r="B168" s="145"/>
      <c r="C168" s="146" t="s">
        <v>791</v>
      </c>
      <c r="D168" s="146" t="s">
        <v>309</v>
      </c>
      <c r="E168" s="147" t="s">
        <v>5340</v>
      </c>
      <c r="F168" s="148" t="s">
        <v>5341</v>
      </c>
      <c r="G168" s="149" t="s">
        <v>1071</v>
      </c>
      <c r="H168" s="150">
        <v>100</v>
      </c>
      <c r="I168" s="151"/>
      <c r="J168" s="152">
        <f t="shared" si="0"/>
        <v>0</v>
      </c>
      <c r="K168" s="153"/>
      <c r="L168" s="32"/>
      <c r="M168" s="154" t="s">
        <v>1</v>
      </c>
      <c r="N168" s="155" t="s">
        <v>42</v>
      </c>
      <c r="P168" s="156">
        <f t="shared" si="1"/>
        <v>0</v>
      </c>
      <c r="Q168" s="156">
        <v>0</v>
      </c>
      <c r="R168" s="156">
        <f t="shared" si="2"/>
        <v>0</v>
      </c>
      <c r="S168" s="156">
        <v>0</v>
      </c>
      <c r="T168" s="157">
        <f t="shared" si="3"/>
        <v>0</v>
      </c>
      <c r="AR168" s="158" t="s">
        <v>1006</v>
      </c>
      <c r="AT168" s="158" t="s">
        <v>309</v>
      </c>
      <c r="AU168" s="158" t="s">
        <v>89</v>
      </c>
      <c r="AY168" s="17" t="s">
        <v>307</v>
      </c>
      <c r="BE168" s="159">
        <f t="shared" si="4"/>
        <v>0</v>
      </c>
      <c r="BF168" s="159">
        <f t="shared" si="5"/>
        <v>0</v>
      </c>
      <c r="BG168" s="159">
        <f t="shared" si="6"/>
        <v>0</v>
      </c>
      <c r="BH168" s="159">
        <f t="shared" si="7"/>
        <v>0</v>
      </c>
      <c r="BI168" s="159">
        <f t="shared" si="8"/>
        <v>0</v>
      </c>
      <c r="BJ168" s="17" t="s">
        <v>89</v>
      </c>
      <c r="BK168" s="159">
        <f t="shared" si="9"/>
        <v>0</v>
      </c>
      <c r="BL168" s="17" t="s">
        <v>1006</v>
      </c>
      <c r="BM168" s="158" t="s">
        <v>1353</v>
      </c>
    </row>
    <row r="169" spans="2:65" s="1" customFormat="1" ht="16.5" customHeight="1">
      <c r="B169" s="145"/>
      <c r="C169" s="146" t="s">
        <v>798</v>
      </c>
      <c r="D169" s="146" t="s">
        <v>309</v>
      </c>
      <c r="E169" s="147" t="s">
        <v>5342</v>
      </c>
      <c r="F169" s="148" t="s">
        <v>5343</v>
      </c>
      <c r="G169" s="149" t="s">
        <v>693</v>
      </c>
      <c r="H169" s="150">
        <v>50</v>
      </c>
      <c r="I169" s="151"/>
      <c r="J169" s="152">
        <f t="shared" si="0"/>
        <v>0</v>
      </c>
      <c r="K169" s="153"/>
      <c r="L169" s="32"/>
      <c r="M169" s="154" t="s">
        <v>1</v>
      </c>
      <c r="N169" s="155" t="s">
        <v>42</v>
      </c>
      <c r="P169" s="156">
        <f t="shared" si="1"/>
        <v>0</v>
      </c>
      <c r="Q169" s="156">
        <v>0</v>
      </c>
      <c r="R169" s="156">
        <f t="shared" si="2"/>
        <v>0</v>
      </c>
      <c r="S169" s="156">
        <v>0</v>
      </c>
      <c r="T169" s="157">
        <f t="shared" si="3"/>
        <v>0</v>
      </c>
      <c r="AR169" s="158" t="s">
        <v>1006</v>
      </c>
      <c r="AT169" s="158" t="s">
        <v>309</v>
      </c>
      <c r="AU169" s="158" t="s">
        <v>89</v>
      </c>
      <c r="AY169" s="17" t="s">
        <v>307</v>
      </c>
      <c r="BE169" s="159">
        <f t="shared" si="4"/>
        <v>0</v>
      </c>
      <c r="BF169" s="159">
        <f t="shared" si="5"/>
        <v>0</v>
      </c>
      <c r="BG169" s="159">
        <f t="shared" si="6"/>
        <v>0</v>
      </c>
      <c r="BH169" s="159">
        <f t="shared" si="7"/>
        <v>0</v>
      </c>
      <c r="BI169" s="159">
        <f t="shared" si="8"/>
        <v>0</v>
      </c>
      <c r="BJ169" s="17" t="s">
        <v>89</v>
      </c>
      <c r="BK169" s="159">
        <f t="shared" si="9"/>
        <v>0</v>
      </c>
      <c r="BL169" s="17" t="s">
        <v>1006</v>
      </c>
      <c r="BM169" s="158" t="s">
        <v>1363</v>
      </c>
    </row>
    <row r="170" spans="2:65" s="1" customFormat="1" ht="16.5" customHeight="1">
      <c r="B170" s="145"/>
      <c r="C170" s="146" t="s">
        <v>803</v>
      </c>
      <c r="D170" s="146" t="s">
        <v>309</v>
      </c>
      <c r="E170" s="147" t="s">
        <v>5344</v>
      </c>
      <c r="F170" s="148" t="s">
        <v>5345</v>
      </c>
      <c r="G170" s="149" t="s">
        <v>693</v>
      </c>
      <c r="H170" s="150">
        <v>100</v>
      </c>
      <c r="I170" s="151"/>
      <c r="J170" s="152">
        <f t="shared" si="0"/>
        <v>0</v>
      </c>
      <c r="K170" s="153"/>
      <c r="L170" s="32"/>
      <c r="M170" s="154" t="s">
        <v>1</v>
      </c>
      <c r="N170" s="155" t="s">
        <v>42</v>
      </c>
      <c r="P170" s="156">
        <f t="shared" si="1"/>
        <v>0</v>
      </c>
      <c r="Q170" s="156">
        <v>0</v>
      </c>
      <c r="R170" s="156">
        <f t="shared" si="2"/>
        <v>0</v>
      </c>
      <c r="S170" s="156">
        <v>0</v>
      </c>
      <c r="T170" s="157">
        <f t="shared" si="3"/>
        <v>0</v>
      </c>
      <c r="AR170" s="158" t="s">
        <v>1006</v>
      </c>
      <c r="AT170" s="158" t="s">
        <v>309</v>
      </c>
      <c r="AU170" s="158" t="s">
        <v>89</v>
      </c>
      <c r="AY170" s="17" t="s">
        <v>307</v>
      </c>
      <c r="BE170" s="159">
        <f t="shared" si="4"/>
        <v>0</v>
      </c>
      <c r="BF170" s="159">
        <f t="shared" si="5"/>
        <v>0</v>
      </c>
      <c r="BG170" s="159">
        <f t="shared" si="6"/>
        <v>0</v>
      </c>
      <c r="BH170" s="159">
        <f t="shared" si="7"/>
        <v>0</v>
      </c>
      <c r="BI170" s="159">
        <f t="shared" si="8"/>
        <v>0</v>
      </c>
      <c r="BJ170" s="17" t="s">
        <v>89</v>
      </c>
      <c r="BK170" s="159">
        <f t="shared" si="9"/>
        <v>0</v>
      </c>
      <c r="BL170" s="17" t="s">
        <v>1006</v>
      </c>
      <c r="BM170" s="158" t="s">
        <v>1381</v>
      </c>
    </row>
    <row r="171" spans="2:65" s="1" customFormat="1" ht="33" customHeight="1">
      <c r="B171" s="145"/>
      <c r="C171" s="146" t="s">
        <v>809</v>
      </c>
      <c r="D171" s="146" t="s">
        <v>309</v>
      </c>
      <c r="E171" s="147" t="s">
        <v>5346</v>
      </c>
      <c r="F171" s="148" t="s">
        <v>5347</v>
      </c>
      <c r="G171" s="149" t="s">
        <v>3566</v>
      </c>
      <c r="H171" s="150">
        <v>1</v>
      </c>
      <c r="I171" s="151"/>
      <c r="J171" s="152">
        <f t="shared" si="0"/>
        <v>0</v>
      </c>
      <c r="K171" s="153"/>
      <c r="L171" s="32"/>
      <c r="M171" s="154" t="s">
        <v>1</v>
      </c>
      <c r="N171" s="155" t="s">
        <v>42</v>
      </c>
      <c r="P171" s="156">
        <f t="shared" si="1"/>
        <v>0</v>
      </c>
      <c r="Q171" s="156">
        <v>0</v>
      </c>
      <c r="R171" s="156">
        <f t="shared" si="2"/>
        <v>0</v>
      </c>
      <c r="S171" s="156">
        <v>0</v>
      </c>
      <c r="T171" s="157">
        <f t="shared" si="3"/>
        <v>0</v>
      </c>
      <c r="AR171" s="158" t="s">
        <v>1006</v>
      </c>
      <c r="AT171" s="158" t="s">
        <v>309</v>
      </c>
      <c r="AU171" s="158" t="s">
        <v>89</v>
      </c>
      <c r="AY171" s="17" t="s">
        <v>307</v>
      </c>
      <c r="BE171" s="159">
        <f t="shared" si="4"/>
        <v>0</v>
      </c>
      <c r="BF171" s="159">
        <f t="shared" si="5"/>
        <v>0</v>
      </c>
      <c r="BG171" s="159">
        <f t="shared" si="6"/>
        <v>0</v>
      </c>
      <c r="BH171" s="159">
        <f t="shared" si="7"/>
        <v>0</v>
      </c>
      <c r="BI171" s="159">
        <f t="shared" si="8"/>
        <v>0</v>
      </c>
      <c r="BJ171" s="17" t="s">
        <v>89</v>
      </c>
      <c r="BK171" s="159">
        <f t="shared" si="9"/>
        <v>0</v>
      </c>
      <c r="BL171" s="17" t="s">
        <v>1006</v>
      </c>
      <c r="BM171" s="158" t="s">
        <v>1440</v>
      </c>
    </row>
    <row r="172" spans="2:65" s="1" customFormat="1" ht="24.2" customHeight="1">
      <c r="B172" s="145"/>
      <c r="C172" s="146" t="s">
        <v>814</v>
      </c>
      <c r="D172" s="146" t="s">
        <v>309</v>
      </c>
      <c r="E172" s="147" t="s">
        <v>5348</v>
      </c>
      <c r="F172" s="148" t="s">
        <v>5349</v>
      </c>
      <c r="G172" s="149" t="s">
        <v>693</v>
      </c>
      <c r="H172" s="150">
        <v>16</v>
      </c>
      <c r="I172" s="151"/>
      <c r="J172" s="152">
        <f t="shared" si="0"/>
        <v>0</v>
      </c>
      <c r="K172" s="153"/>
      <c r="L172" s="32"/>
      <c r="M172" s="154" t="s">
        <v>1</v>
      </c>
      <c r="N172" s="155" t="s">
        <v>42</v>
      </c>
      <c r="P172" s="156">
        <f t="shared" si="1"/>
        <v>0</v>
      </c>
      <c r="Q172" s="156">
        <v>0</v>
      </c>
      <c r="R172" s="156">
        <f t="shared" si="2"/>
        <v>0</v>
      </c>
      <c r="S172" s="156">
        <v>0</v>
      </c>
      <c r="T172" s="157">
        <f t="shared" si="3"/>
        <v>0</v>
      </c>
      <c r="AR172" s="158" t="s">
        <v>1006</v>
      </c>
      <c r="AT172" s="158" t="s">
        <v>309</v>
      </c>
      <c r="AU172" s="158" t="s">
        <v>89</v>
      </c>
      <c r="AY172" s="17" t="s">
        <v>307</v>
      </c>
      <c r="BE172" s="159">
        <f t="shared" si="4"/>
        <v>0</v>
      </c>
      <c r="BF172" s="159">
        <f t="shared" si="5"/>
        <v>0</v>
      </c>
      <c r="BG172" s="159">
        <f t="shared" si="6"/>
        <v>0</v>
      </c>
      <c r="BH172" s="159">
        <f t="shared" si="7"/>
        <v>0</v>
      </c>
      <c r="BI172" s="159">
        <f t="shared" si="8"/>
        <v>0</v>
      </c>
      <c r="BJ172" s="17" t="s">
        <v>89</v>
      </c>
      <c r="BK172" s="159">
        <f t="shared" si="9"/>
        <v>0</v>
      </c>
      <c r="BL172" s="17" t="s">
        <v>1006</v>
      </c>
      <c r="BM172" s="158" t="s">
        <v>1461</v>
      </c>
    </row>
    <row r="173" spans="2:65" s="1" customFormat="1" ht="33" customHeight="1">
      <c r="B173" s="145"/>
      <c r="C173" s="146" t="s">
        <v>820</v>
      </c>
      <c r="D173" s="146" t="s">
        <v>309</v>
      </c>
      <c r="E173" s="147" t="s">
        <v>5350</v>
      </c>
      <c r="F173" s="148" t="s">
        <v>5351</v>
      </c>
      <c r="G173" s="149" t="s">
        <v>693</v>
      </c>
      <c r="H173" s="150">
        <v>52</v>
      </c>
      <c r="I173" s="151"/>
      <c r="J173" s="152">
        <f t="shared" si="0"/>
        <v>0</v>
      </c>
      <c r="K173" s="153"/>
      <c r="L173" s="32"/>
      <c r="M173" s="154" t="s">
        <v>1</v>
      </c>
      <c r="N173" s="155" t="s">
        <v>42</v>
      </c>
      <c r="P173" s="156">
        <f t="shared" si="1"/>
        <v>0</v>
      </c>
      <c r="Q173" s="156">
        <v>0</v>
      </c>
      <c r="R173" s="156">
        <f t="shared" si="2"/>
        <v>0</v>
      </c>
      <c r="S173" s="156">
        <v>0</v>
      </c>
      <c r="T173" s="157">
        <f t="shared" si="3"/>
        <v>0</v>
      </c>
      <c r="AR173" s="158" t="s">
        <v>1006</v>
      </c>
      <c r="AT173" s="158" t="s">
        <v>309</v>
      </c>
      <c r="AU173" s="158" t="s">
        <v>89</v>
      </c>
      <c r="AY173" s="17" t="s">
        <v>307</v>
      </c>
      <c r="BE173" s="159">
        <f t="shared" si="4"/>
        <v>0</v>
      </c>
      <c r="BF173" s="159">
        <f t="shared" si="5"/>
        <v>0</v>
      </c>
      <c r="BG173" s="159">
        <f t="shared" si="6"/>
        <v>0</v>
      </c>
      <c r="BH173" s="159">
        <f t="shared" si="7"/>
        <v>0</v>
      </c>
      <c r="BI173" s="159">
        <f t="shared" si="8"/>
        <v>0</v>
      </c>
      <c r="BJ173" s="17" t="s">
        <v>89</v>
      </c>
      <c r="BK173" s="159">
        <f t="shared" si="9"/>
        <v>0</v>
      </c>
      <c r="BL173" s="17" t="s">
        <v>1006</v>
      </c>
      <c r="BM173" s="158" t="s">
        <v>1476</v>
      </c>
    </row>
    <row r="174" spans="2:65" s="1" customFormat="1" ht="24.2" customHeight="1">
      <c r="B174" s="145"/>
      <c r="C174" s="146" t="s">
        <v>827</v>
      </c>
      <c r="D174" s="146" t="s">
        <v>309</v>
      </c>
      <c r="E174" s="147" t="s">
        <v>5352</v>
      </c>
      <c r="F174" s="148" t="s">
        <v>5353</v>
      </c>
      <c r="G174" s="149" t="s">
        <v>3085</v>
      </c>
      <c r="H174" s="150">
        <v>80</v>
      </c>
      <c r="I174" s="151"/>
      <c r="J174" s="152">
        <f t="shared" si="0"/>
        <v>0</v>
      </c>
      <c r="K174" s="153"/>
      <c r="L174" s="32"/>
      <c r="M174" s="154" t="s">
        <v>1</v>
      </c>
      <c r="N174" s="155" t="s">
        <v>42</v>
      </c>
      <c r="P174" s="156">
        <f t="shared" si="1"/>
        <v>0</v>
      </c>
      <c r="Q174" s="156">
        <v>0</v>
      </c>
      <c r="R174" s="156">
        <f t="shared" si="2"/>
        <v>0</v>
      </c>
      <c r="S174" s="156">
        <v>0</v>
      </c>
      <c r="T174" s="157">
        <f t="shared" si="3"/>
        <v>0</v>
      </c>
      <c r="AR174" s="158" t="s">
        <v>1006</v>
      </c>
      <c r="AT174" s="158" t="s">
        <v>309</v>
      </c>
      <c r="AU174" s="158" t="s">
        <v>89</v>
      </c>
      <c r="AY174" s="17" t="s">
        <v>307</v>
      </c>
      <c r="BE174" s="159">
        <f t="shared" si="4"/>
        <v>0</v>
      </c>
      <c r="BF174" s="159">
        <f t="shared" si="5"/>
        <v>0</v>
      </c>
      <c r="BG174" s="159">
        <f t="shared" si="6"/>
        <v>0</v>
      </c>
      <c r="BH174" s="159">
        <f t="shared" si="7"/>
        <v>0</v>
      </c>
      <c r="BI174" s="159">
        <f t="shared" si="8"/>
        <v>0</v>
      </c>
      <c r="BJ174" s="17" t="s">
        <v>89</v>
      </c>
      <c r="BK174" s="159">
        <f t="shared" si="9"/>
        <v>0</v>
      </c>
      <c r="BL174" s="17" t="s">
        <v>1006</v>
      </c>
      <c r="BM174" s="158" t="s">
        <v>1487</v>
      </c>
    </row>
    <row r="175" spans="2:65" s="11" customFormat="1" ht="22.9" customHeight="1">
      <c r="B175" s="133"/>
      <c r="D175" s="134" t="s">
        <v>75</v>
      </c>
      <c r="E175" s="143" t="s">
        <v>4882</v>
      </c>
      <c r="F175" s="143" t="s">
        <v>5354</v>
      </c>
      <c r="I175" s="136"/>
      <c r="J175" s="144">
        <f>BK175</f>
        <v>0</v>
      </c>
      <c r="L175" s="133"/>
      <c r="M175" s="138"/>
      <c r="P175" s="139">
        <f>P176</f>
        <v>0</v>
      </c>
      <c r="R175" s="139">
        <f>R176</f>
        <v>0</v>
      </c>
      <c r="T175" s="140">
        <f>T176</f>
        <v>0</v>
      </c>
      <c r="AR175" s="134" t="s">
        <v>107</v>
      </c>
      <c r="AT175" s="141" t="s">
        <v>75</v>
      </c>
      <c r="AU175" s="141" t="s">
        <v>83</v>
      </c>
      <c r="AY175" s="134" t="s">
        <v>307</v>
      </c>
      <c r="BK175" s="142">
        <f>BK176</f>
        <v>0</v>
      </c>
    </row>
    <row r="176" spans="2:65" s="1" customFormat="1" ht="24.2" customHeight="1">
      <c r="B176" s="145"/>
      <c r="C176" s="146" t="s">
        <v>834</v>
      </c>
      <c r="D176" s="146" t="s">
        <v>309</v>
      </c>
      <c r="E176" s="147" t="s">
        <v>5355</v>
      </c>
      <c r="F176" s="148" t="s">
        <v>5356</v>
      </c>
      <c r="G176" s="149" t="s">
        <v>693</v>
      </c>
      <c r="H176" s="150">
        <v>10</v>
      </c>
      <c r="I176" s="151"/>
      <c r="J176" s="152">
        <f>ROUND(I176*H176,2)</f>
        <v>0</v>
      </c>
      <c r="K176" s="153"/>
      <c r="L176" s="32"/>
      <c r="M176" s="154" t="s">
        <v>1</v>
      </c>
      <c r="N176" s="155" t="s">
        <v>42</v>
      </c>
      <c r="P176" s="156">
        <f>O176*H176</f>
        <v>0</v>
      </c>
      <c r="Q176" s="156">
        <v>0</v>
      </c>
      <c r="R176" s="156">
        <f>Q176*H176</f>
        <v>0</v>
      </c>
      <c r="S176" s="156">
        <v>0</v>
      </c>
      <c r="T176" s="157">
        <f>S176*H176</f>
        <v>0</v>
      </c>
      <c r="AR176" s="158" t="s">
        <v>1006</v>
      </c>
      <c r="AT176" s="158" t="s">
        <v>309</v>
      </c>
      <c r="AU176" s="158" t="s">
        <v>89</v>
      </c>
      <c r="AY176" s="17" t="s">
        <v>307</v>
      </c>
      <c r="BE176" s="159">
        <f>IF(N176="základná",J176,0)</f>
        <v>0</v>
      </c>
      <c r="BF176" s="159">
        <f>IF(N176="znížená",J176,0)</f>
        <v>0</v>
      </c>
      <c r="BG176" s="159">
        <f>IF(N176="zákl. prenesená",J176,0)</f>
        <v>0</v>
      </c>
      <c r="BH176" s="159">
        <f>IF(N176="zníž. prenesená",J176,0)</f>
        <v>0</v>
      </c>
      <c r="BI176" s="159">
        <f>IF(N176="nulová",J176,0)</f>
        <v>0</v>
      </c>
      <c r="BJ176" s="17" t="s">
        <v>89</v>
      </c>
      <c r="BK176" s="159">
        <f>ROUND(I176*H176,2)</f>
        <v>0</v>
      </c>
      <c r="BL176" s="17" t="s">
        <v>1006</v>
      </c>
      <c r="BM176" s="158" t="s">
        <v>1496</v>
      </c>
    </row>
    <row r="177" spans="2:65" s="11" customFormat="1" ht="22.9" customHeight="1">
      <c r="B177" s="133"/>
      <c r="D177" s="134" t="s">
        <v>75</v>
      </c>
      <c r="E177" s="143" t="s">
        <v>4686</v>
      </c>
      <c r="F177" s="143" t="s">
        <v>5357</v>
      </c>
      <c r="I177" s="136"/>
      <c r="J177" s="144">
        <f>BK177</f>
        <v>0</v>
      </c>
      <c r="L177" s="133"/>
      <c r="M177" s="138"/>
      <c r="P177" s="139">
        <f>P178</f>
        <v>0</v>
      </c>
      <c r="R177" s="139">
        <f>R178</f>
        <v>0</v>
      </c>
      <c r="T177" s="140">
        <f>T178</f>
        <v>0</v>
      </c>
      <c r="AR177" s="134" t="s">
        <v>107</v>
      </c>
      <c r="AT177" s="141" t="s">
        <v>75</v>
      </c>
      <c r="AU177" s="141" t="s">
        <v>83</v>
      </c>
      <c r="AY177" s="134" t="s">
        <v>307</v>
      </c>
      <c r="BK177" s="142">
        <f>BK178</f>
        <v>0</v>
      </c>
    </row>
    <row r="178" spans="2:65" s="1" customFormat="1" ht="33" customHeight="1">
      <c r="B178" s="145"/>
      <c r="C178" s="146" t="s">
        <v>839</v>
      </c>
      <c r="D178" s="146" t="s">
        <v>309</v>
      </c>
      <c r="E178" s="147" t="s">
        <v>5358</v>
      </c>
      <c r="F178" s="148" t="s">
        <v>5359</v>
      </c>
      <c r="G178" s="149" t="s">
        <v>3566</v>
      </c>
      <c r="H178" s="150">
        <v>1</v>
      </c>
      <c r="I178" s="151"/>
      <c r="J178" s="152">
        <f>ROUND(I178*H178,2)</f>
        <v>0</v>
      </c>
      <c r="K178" s="153"/>
      <c r="L178" s="32"/>
      <c r="M178" s="154" t="s">
        <v>1</v>
      </c>
      <c r="N178" s="155" t="s">
        <v>42</v>
      </c>
      <c r="P178" s="156">
        <f>O178*H178</f>
        <v>0</v>
      </c>
      <c r="Q178" s="156">
        <v>0</v>
      </c>
      <c r="R178" s="156">
        <f>Q178*H178</f>
        <v>0</v>
      </c>
      <c r="S178" s="156">
        <v>0</v>
      </c>
      <c r="T178" s="157">
        <f>S178*H178</f>
        <v>0</v>
      </c>
      <c r="AR178" s="158" t="s">
        <v>1006</v>
      </c>
      <c r="AT178" s="158" t="s">
        <v>309</v>
      </c>
      <c r="AU178" s="158" t="s">
        <v>89</v>
      </c>
      <c r="AY178" s="17" t="s">
        <v>307</v>
      </c>
      <c r="BE178" s="159">
        <f>IF(N178="základná",J178,0)</f>
        <v>0</v>
      </c>
      <c r="BF178" s="159">
        <f>IF(N178="znížená",J178,0)</f>
        <v>0</v>
      </c>
      <c r="BG178" s="159">
        <f>IF(N178="zákl. prenesená",J178,0)</f>
        <v>0</v>
      </c>
      <c r="BH178" s="159">
        <f>IF(N178="zníž. prenesená",J178,0)</f>
        <v>0</v>
      </c>
      <c r="BI178" s="159">
        <f>IF(N178="nulová",J178,0)</f>
        <v>0</v>
      </c>
      <c r="BJ178" s="17" t="s">
        <v>89</v>
      </c>
      <c r="BK178" s="159">
        <f>ROUND(I178*H178,2)</f>
        <v>0</v>
      </c>
      <c r="BL178" s="17" t="s">
        <v>1006</v>
      </c>
      <c r="BM178" s="158" t="s">
        <v>1505</v>
      </c>
    </row>
    <row r="179" spans="2:65" s="11" customFormat="1" ht="25.9" customHeight="1">
      <c r="B179" s="133"/>
      <c r="D179" s="134" t="s">
        <v>75</v>
      </c>
      <c r="E179" s="135" t="s">
        <v>3090</v>
      </c>
      <c r="F179" s="135" t="s">
        <v>3850</v>
      </c>
      <c r="I179" s="136"/>
      <c r="J179" s="137">
        <f>BK179</f>
        <v>0</v>
      </c>
      <c r="L179" s="133"/>
      <c r="M179" s="138"/>
      <c r="P179" s="139">
        <f>P180+P181+P182</f>
        <v>0</v>
      </c>
      <c r="R179" s="139">
        <f>R180+R181+R182</f>
        <v>0</v>
      </c>
      <c r="T179" s="140">
        <f>T180+T181+T182</f>
        <v>0</v>
      </c>
      <c r="AR179" s="134" t="s">
        <v>433</v>
      </c>
      <c r="AT179" s="141" t="s">
        <v>75</v>
      </c>
      <c r="AU179" s="141" t="s">
        <v>76</v>
      </c>
      <c r="AY179" s="134" t="s">
        <v>307</v>
      </c>
      <c r="BK179" s="142">
        <f>BK180+BK181+BK182</f>
        <v>0</v>
      </c>
    </row>
    <row r="180" spans="2:65" s="1" customFormat="1" ht="44.25" customHeight="1">
      <c r="B180" s="145"/>
      <c r="C180" s="146" t="s">
        <v>844</v>
      </c>
      <c r="D180" s="146" t="s">
        <v>309</v>
      </c>
      <c r="E180" s="147" t="s">
        <v>5360</v>
      </c>
      <c r="F180" s="148" t="s">
        <v>5361</v>
      </c>
      <c r="G180" s="149" t="s">
        <v>3566</v>
      </c>
      <c r="H180" s="150">
        <v>1</v>
      </c>
      <c r="I180" s="151"/>
      <c r="J180" s="152">
        <f>ROUND(I180*H180,2)</f>
        <v>0</v>
      </c>
      <c r="K180" s="153"/>
      <c r="L180" s="32"/>
      <c r="M180" s="154" t="s">
        <v>1</v>
      </c>
      <c r="N180" s="155" t="s">
        <v>42</v>
      </c>
      <c r="P180" s="156">
        <f>O180*H180</f>
        <v>0</v>
      </c>
      <c r="Q180" s="156">
        <v>0</v>
      </c>
      <c r="R180" s="156">
        <f>Q180*H180</f>
        <v>0</v>
      </c>
      <c r="S180" s="156">
        <v>0</v>
      </c>
      <c r="T180" s="157">
        <f>S180*H180</f>
        <v>0</v>
      </c>
      <c r="AR180" s="158" t="s">
        <v>313</v>
      </c>
      <c r="AT180" s="158" t="s">
        <v>309</v>
      </c>
      <c r="AU180" s="158" t="s">
        <v>83</v>
      </c>
      <c r="AY180" s="17" t="s">
        <v>307</v>
      </c>
      <c r="BE180" s="159">
        <f>IF(N180="základná",J180,0)</f>
        <v>0</v>
      </c>
      <c r="BF180" s="159">
        <f>IF(N180="znížená",J180,0)</f>
        <v>0</v>
      </c>
      <c r="BG180" s="159">
        <f>IF(N180="zákl. prenesená",J180,0)</f>
        <v>0</v>
      </c>
      <c r="BH180" s="159">
        <f>IF(N180="zníž. prenesená",J180,0)</f>
        <v>0</v>
      </c>
      <c r="BI180" s="159">
        <f>IF(N180="nulová",J180,0)</f>
        <v>0</v>
      </c>
      <c r="BJ180" s="17" t="s">
        <v>89</v>
      </c>
      <c r="BK180" s="159">
        <f>ROUND(I180*H180,2)</f>
        <v>0</v>
      </c>
      <c r="BL180" s="17" t="s">
        <v>313</v>
      </c>
      <c r="BM180" s="158" t="s">
        <v>1515</v>
      </c>
    </row>
    <row r="181" spans="2:65" s="1" customFormat="1" ht="16.5" customHeight="1">
      <c r="B181" s="145"/>
      <c r="C181" s="188" t="s">
        <v>849</v>
      </c>
      <c r="D181" s="188" t="s">
        <v>507</v>
      </c>
      <c r="E181" s="189" t="s">
        <v>5362</v>
      </c>
      <c r="F181" s="190" t="s">
        <v>5363</v>
      </c>
      <c r="G181" s="191" t="s">
        <v>3566</v>
      </c>
      <c r="H181" s="192">
        <v>1</v>
      </c>
      <c r="I181" s="193"/>
      <c r="J181" s="194">
        <f>ROUND(I181*H181,2)</f>
        <v>0</v>
      </c>
      <c r="K181" s="195"/>
      <c r="L181" s="196"/>
      <c r="M181" s="197" t="s">
        <v>1</v>
      </c>
      <c r="N181" s="198" t="s">
        <v>42</v>
      </c>
      <c r="P181" s="156">
        <f>O181*H181</f>
        <v>0</v>
      </c>
      <c r="Q181" s="156">
        <v>0</v>
      </c>
      <c r="R181" s="156">
        <f>Q181*H181</f>
        <v>0</v>
      </c>
      <c r="S181" s="156">
        <v>0</v>
      </c>
      <c r="T181" s="157">
        <f>S181*H181</f>
        <v>0</v>
      </c>
      <c r="AR181" s="158" t="s">
        <v>449</v>
      </c>
      <c r="AT181" s="158" t="s">
        <v>507</v>
      </c>
      <c r="AU181" s="158" t="s">
        <v>83</v>
      </c>
      <c r="AY181" s="17" t="s">
        <v>307</v>
      </c>
      <c r="BE181" s="159">
        <f>IF(N181="základná",J181,0)</f>
        <v>0</v>
      </c>
      <c r="BF181" s="159">
        <f>IF(N181="znížená",J181,0)</f>
        <v>0</v>
      </c>
      <c r="BG181" s="159">
        <f>IF(N181="zákl. prenesená",J181,0)</f>
        <v>0</v>
      </c>
      <c r="BH181" s="159">
        <f>IF(N181="zníž. prenesená",J181,0)</f>
        <v>0</v>
      </c>
      <c r="BI181" s="159">
        <f>IF(N181="nulová",J181,0)</f>
        <v>0</v>
      </c>
      <c r="BJ181" s="17" t="s">
        <v>89</v>
      </c>
      <c r="BK181" s="159">
        <f>ROUND(I181*H181,2)</f>
        <v>0</v>
      </c>
      <c r="BL181" s="17" t="s">
        <v>313</v>
      </c>
      <c r="BM181" s="158" t="s">
        <v>1524</v>
      </c>
    </row>
    <row r="182" spans="2:65" s="11" customFormat="1" ht="22.9" customHeight="1">
      <c r="B182" s="133"/>
      <c r="D182" s="134" t="s">
        <v>75</v>
      </c>
      <c r="E182" s="143" t="s">
        <v>5364</v>
      </c>
      <c r="F182" s="143" t="s">
        <v>5365</v>
      </c>
      <c r="I182" s="136"/>
      <c r="J182" s="144">
        <f>BK182</f>
        <v>0</v>
      </c>
      <c r="L182" s="133"/>
      <c r="M182" s="138"/>
      <c r="P182" s="139">
        <f>P183</f>
        <v>0</v>
      </c>
      <c r="R182" s="139">
        <f>R183</f>
        <v>0</v>
      </c>
      <c r="T182" s="140">
        <f>T183</f>
        <v>0</v>
      </c>
      <c r="AR182" s="134" t="s">
        <v>433</v>
      </c>
      <c r="AT182" s="141" t="s">
        <v>75</v>
      </c>
      <c r="AU182" s="141" t="s">
        <v>83</v>
      </c>
      <c r="AY182" s="134" t="s">
        <v>307</v>
      </c>
      <c r="BK182" s="142">
        <f>BK183</f>
        <v>0</v>
      </c>
    </row>
    <row r="183" spans="2:65" s="1" customFormat="1" ht="24.2" customHeight="1">
      <c r="B183" s="145"/>
      <c r="C183" s="146" t="s">
        <v>854</v>
      </c>
      <c r="D183" s="146" t="s">
        <v>309</v>
      </c>
      <c r="E183" s="147" t="s">
        <v>5366</v>
      </c>
      <c r="F183" s="148" t="s">
        <v>5367</v>
      </c>
      <c r="G183" s="149" t="s">
        <v>5262</v>
      </c>
      <c r="H183" s="150">
        <v>1000</v>
      </c>
      <c r="I183" s="151"/>
      <c r="J183" s="152">
        <f>ROUND(I183*H183,2)</f>
        <v>0</v>
      </c>
      <c r="K183" s="153"/>
      <c r="L183" s="32"/>
      <c r="M183" s="200" t="s">
        <v>1</v>
      </c>
      <c r="N183" s="201" t="s">
        <v>42</v>
      </c>
      <c r="O183" s="202"/>
      <c r="P183" s="203">
        <f>O183*H183</f>
        <v>0</v>
      </c>
      <c r="Q183" s="203">
        <v>0</v>
      </c>
      <c r="R183" s="203">
        <f>Q183*H183</f>
        <v>0</v>
      </c>
      <c r="S183" s="203">
        <v>0</v>
      </c>
      <c r="T183" s="204">
        <f>S183*H183</f>
        <v>0</v>
      </c>
      <c r="AR183" s="158" t="s">
        <v>313</v>
      </c>
      <c r="AT183" s="158" t="s">
        <v>309</v>
      </c>
      <c r="AU183" s="158" t="s">
        <v>89</v>
      </c>
      <c r="AY183" s="17" t="s">
        <v>307</v>
      </c>
      <c r="BE183" s="159">
        <f>IF(N183="základná",J183,0)</f>
        <v>0</v>
      </c>
      <c r="BF183" s="159">
        <f>IF(N183="znížená",J183,0)</f>
        <v>0</v>
      </c>
      <c r="BG183" s="159">
        <f>IF(N183="zákl. prenesená",J183,0)</f>
        <v>0</v>
      </c>
      <c r="BH183" s="159">
        <f>IF(N183="zníž. prenesená",J183,0)</f>
        <v>0</v>
      </c>
      <c r="BI183" s="159">
        <f>IF(N183="nulová",J183,0)</f>
        <v>0</v>
      </c>
      <c r="BJ183" s="17" t="s">
        <v>89</v>
      </c>
      <c r="BK183" s="159">
        <f>ROUND(I183*H183,2)</f>
        <v>0</v>
      </c>
      <c r="BL183" s="17" t="s">
        <v>313</v>
      </c>
      <c r="BM183" s="158" t="s">
        <v>1532</v>
      </c>
    </row>
    <row r="184" spans="2:65" s="1" customFormat="1" ht="6.95" customHeight="1">
      <c r="B184" s="47"/>
      <c r="C184" s="48"/>
      <c r="D184" s="48"/>
      <c r="E184" s="48"/>
      <c r="F184" s="48"/>
      <c r="G184" s="48"/>
      <c r="H184" s="48"/>
      <c r="I184" s="48"/>
      <c r="J184" s="48"/>
      <c r="K184" s="48"/>
      <c r="L184" s="32"/>
    </row>
  </sheetData>
  <autoFilter ref="C129:K183" xr:uid="{00000000-0009-0000-0000-000009000000}"/>
  <mergeCells count="15">
    <mergeCell ref="E116:H116"/>
    <mergeCell ref="E120:H120"/>
    <mergeCell ref="E118:H118"/>
    <mergeCell ref="E122:H12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scale="88" fitToHeight="100" orientation="portrait" blackAndWhite="1" r:id="rId1"/>
  <headerFooter>
    <oddFooter>&amp;CStrana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BM227"/>
  <sheetViews>
    <sheetView showGridLines="0" workbookViewId="0">
      <selection activeCell="E35" sqref="E35:J36"/>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22" t="s">
        <v>5</v>
      </c>
      <c r="M2" s="266"/>
      <c r="N2" s="266"/>
      <c r="O2" s="266"/>
      <c r="P2" s="266"/>
      <c r="Q2" s="266"/>
      <c r="R2" s="266"/>
      <c r="S2" s="266"/>
      <c r="T2" s="266"/>
      <c r="U2" s="266"/>
      <c r="V2" s="266"/>
      <c r="AT2" s="17" t="s">
        <v>125</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63" t="str">
        <f>'Rekapitulácia stavby'!K6</f>
        <v>DD a DSS Terany - novostavba ubytovacieho bloku - CÚ 2025/II</v>
      </c>
      <c r="F7" s="264"/>
      <c r="G7" s="264"/>
      <c r="H7" s="264"/>
      <c r="L7" s="20"/>
    </row>
    <row r="8" spans="2:46" ht="12" customHeight="1">
      <c r="B8" s="20"/>
      <c r="D8" s="27" t="s">
        <v>163</v>
      </c>
      <c r="L8" s="20"/>
    </row>
    <row r="9" spans="2:46" s="1" customFormat="1" ht="16.5" customHeight="1">
      <c r="B9" s="32"/>
      <c r="E9" s="263" t="s">
        <v>5368</v>
      </c>
      <c r="F9" s="262"/>
      <c r="G9" s="262"/>
      <c r="H9" s="262"/>
      <c r="L9" s="32"/>
    </row>
    <row r="10" spans="2:46" s="1" customFormat="1" ht="12" customHeight="1">
      <c r="B10" s="32"/>
      <c r="D10" s="27" t="s">
        <v>169</v>
      </c>
      <c r="L10" s="32"/>
    </row>
    <row r="11" spans="2:46" s="1" customFormat="1" ht="16.5" customHeight="1">
      <c r="B11" s="32"/>
      <c r="E11" s="234" t="s">
        <v>5369</v>
      </c>
      <c r="F11" s="262"/>
      <c r="G11" s="262"/>
      <c r="H11" s="262"/>
      <c r="L11" s="32"/>
    </row>
    <row r="12" spans="2:46" s="1" customFormat="1">
      <c r="B12" s="32"/>
      <c r="L12" s="32"/>
    </row>
    <row r="13" spans="2:46" s="1" customFormat="1" ht="12" customHeight="1">
      <c r="B13" s="32"/>
      <c r="D13" s="27" t="s">
        <v>17</v>
      </c>
      <c r="F13" s="25" t="s">
        <v>1</v>
      </c>
      <c r="I13" s="27" t="s">
        <v>18</v>
      </c>
      <c r="J13" s="25" t="s">
        <v>1</v>
      </c>
      <c r="L13" s="32"/>
    </row>
    <row r="14" spans="2:46" s="1" customFormat="1" ht="12" customHeight="1">
      <c r="B14" s="32"/>
      <c r="D14" s="27" t="s">
        <v>19</v>
      </c>
      <c r="F14" s="25" t="s">
        <v>20</v>
      </c>
      <c r="I14" s="27" t="s">
        <v>21</v>
      </c>
      <c r="J14" s="55" t="str">
        <f>'Rekapitulácia stavby'!AN8</f>
        <v>5. 12. 2025</v>
      </c>
      <c r="L14" s="32"/>
    </row>
    <row r="15" spans="2:46" s="1" customFormat="1" ht="10.9" customHeight="1">
      <c r="B15" s="32"/>
      <c r="L15" s="32"/>
    </row>
    <row r="16" spans="2:46" s="1" customFormat="1" ht="12" customHeight="1">
      <c r="B16" s="32"/>
      <c r="D16" s="27" t="s">
        <v>23</v>
      </c>
      <c r="I16" s="27" t="s">
        <v>24</v>
      </c>
      <c r="J16" s="25" t="s">
        <v>1</v>
      </c>
      <c r="L16" s="32"/>
    </row>
    <row r="17" spans="2:12" s="1" customFormat="1" ht="18" customHeight="1">
      <c r="B17" s="32"/>
      <c r="E17" s="25" t="s">
        <v>25</v>
      </c>
      <c r="I17" s="27" t="s">
        <v>26</v>
      </c>
      <c r="J17" s="25" t="s">
        <v>1</v>
      </c>
      <c r="L17" s="32"/>
    </row>
    <row r="18" spans="2:12" s="1" customFormat="1" ht="6.95" customHeight="1">
      <c r="B18" s="32"/>
      <c r="L18" s="32"/>
    </row>
    <row r="19" spans="2:12" s="1" customFormat="1" ht="12" customHeight="1">
      <c r="B19" s="32"/>
      <c r="D19" s="27" t="s">
        <v>27</v>
      </c>
      <c r="I19" s="27" t="s">
        <v>24</v>
      </c>
      <c r="J19" s="28" t="str">
        <f>'Rekapitulácia stavby'!AN13</f>
        <v>Vyplň údaj</v>
      </c>
      <c r="L19" s="32"/>
    </row>
    <row r="20" spans="2:12" s="1" customFormat="1" ht="18" customHeight="1">
      <c r="B20" s="32"/>
      <c r="E20" s="265" t="str">
        <f>'Rekapitulácia stavby'!E14</f>
        <v>Vyplň údaj</v>
      </c>
      <c r="F20" s="250"/>
      <c r="G20" s="250"/>
      <c r="H20" s="250"/>
      <c r="I20" s="27" t="s">
        <v>26</v>
      </c>
      <c r="J20" s="28" t="str">
        <f>'Rekapitulácia stavby'!AN14</f>
        <v>Vyplň údaj</v>
      </c>
      <c r="L20" s="32"/>
    </row>
    <row r="21" spans="2:12" s="1" customFormat="1" ht="6.95" customHeight="1">
      <c r="B21" s="32"/>
      <c r="L21" s="32"/>
    </row>
    <row r="22" spans="2:12" s="1" customFormat="1" ht="12" customHeight="1">
      <c r="B22" s="32"/>
      <c r="D22" s="27" t="s">
        <v>29</v>
      </c>
      <c r="I22" s="27" t="s">
        <v>24</v>
      </c>
      <c r="J22" s="25" t="s">
        <v>1</v>
      </c>
      <c r="L22" s="32"/>
    </row>
    <row r="23" spans="2:12" s="1" customFormat="1" ht="18" customHeight="1">
      <c r="B23" s="32"/>
      <c r="E23" s="25" t="s">
        <v>30</v>
      </c>
      <c r="I23" s="27" t="s">
        <v>26</v>
      </c>
      <c r="J23" s="25" t="s">
        <v>1</v>
      </c>
      <c r="L23" s="32"/>
    </row>
    <row r="24" spans="2:12" s="1" customFormat="1" ht="6.95" customHeight="1">
      <c r="B24" s="32"/>
      <c r="L24" s="32"/>
    </row>
    <row r="25" spans="2:12" s="1" customFormat="1" ht="12" customHeight="1">
      <c r="B25" s="32"/>
      <c r="D25" s="27" t="s">
        <v>32</v>
      </c>
      <c r="I25" s="27" t="s">
        <v>24</v>
      </c>
      <c r="J25" s="25" t="s">
        <v>1</v>
      </c>
      <c r="L25" s="32"/>
    </row>
    <row r="26" spans="2:12" s="1" customFormat="1" ht="18" customHeight="1">
      <c r="B26" s="32"/>
      <c r="E26" s="25" t="s">
        <v>5370</v>
      </c>
      <c r="I26" s="27" t="s">
        <v>26</v>
      </c>
      <c r="J26" s="25" t="s">
        <v>1</v>
      </c>
      <c r="L26" s="32"/>
    </row>
    <row r="27" spans="2:12" s="1" customFormat="1" ht="6.95" customHeight="1">
      <c r="B27" s="32"/>
      <c r="L27" s="32"/>
    </row>
    <row r="28" spans="2:12" s="1" customFormat="1" ht="12" customHeight="1">
      <c r="B28" s="32"/>
      <c r="D28" s="27" t="s">
        <v>34</v>
      </c>
      <c r="L28" s="32"/>
    </row>
    <row r="29" spans="2:12" s="7" customFormat="1" ht="16.5" customHeight="1">
      <c r="B29" s="98"/>
      <c r="E29" s="254" t="s">
        <v>1</v>
      </c>
      <c r="F29" s="254"/>
      <c r="G29" s="254"/>
      <c r="H29" s="254"/>
      <c r="L29" s="98"/>
    </row>
    <row r="30" spans="2:12" s="1" customFormat="1" ht="6.95" customHeight="1">
      <c r="B30" s="32"/>
      <c r="L30" s="32"/>
    </row>
    <row r="31" spans="2:12" s="1" customFormat="1" ht="6.95" customHeight="1">
      <c r="B31" s="32"/>
      <c r="D31" s="56"/>
      <c r="E31" s="56"/>
      <c r="F31" s="56"/>
      <c r="G31" s="56"/>
      <c r="H31" s="56"/>
      <c r="I31" s="56"/>
      <c r="J31" s="56"/>
      <c r="K31" s="56"/>
      <c r="L31" s="32"/>
    </row>
    <row r="32" spans="2:12" s="1" customFormat="1" ht="25.35" customHeight="1">
      <c r="B32" s="32"/>
      <c r="D32" s="100" t="s">
        <v>36</v>
      </c>
      <c r="J32" s="69">
        <f>ROUND(J132, 2)</f>
        <v>0</v>
      </c>
      <c r="L32" s="32"/>
    </row>
    <row r="33" spans="2:12" s="1" customFormat="1" ht="6.95" customHeight="1">
      <c r="B33" s="32"/>
      <c r="D33" s="56"/>
      <c r="E33" s="56"/>
      <c r="F33" s="56"/>
      <c r="G33" s="56"/>
      <c r="H33" s="56"/>
      <c r="I33" s="56"/>
      <c r="J33" s="56"/>
      <c r="K33" s="56"/>
      <c r="L33" s="32"/>
    </row>
    <row r="34" spans="2:12" s="1" customFormat="1" ht="14.45" customHeight="1">
      <c r="B34" s="32"/>
      <c r="F34" s="35" t="s">
        <v>38</v>
      </c>
      <c r="I34" s="35" t="s">
        <v>37</v>
      </c>
      <c r="J34" s="35" t="s">
        <v>39</v>
      </c>
      <c r="L34" s="32"/>
    </row>
    <row r="35" spans="2:12" s="1" customFormat="1" ht="14.45" customHeight="1">
      <c r="B35" s="32"/>
      <c r="D35" s="58" t="s">
        <v>40</v>
      </c>
      <c r="E35" s="25" t="s">
        <v>41</v>
      </c>
      <c r="F35" s="211">
        <f>ROUND((SUM(BE132:BE226)),  2)</f>
        <v>0</v>
      </c>
      <c r="G35" s="212"/>
      <c r="H35" s="212"/>
      <c r="I35" s="213">
        <v>0.23</v>
      </c>
      <c r="J35" s="211">
        <f>ROUND(((SUM(BE132:BE226))*I35),  2)</f>
        <v>0</v>
      </c>
      <c r="L35" s="32"/>
    </row>
    <row r="36" spans="2:12" s="1" customFormat="1" ht="14.45" customHeight="1">
      <c r="B36" s="32"/>
      <c r="E36" s="25" t="s">
        <v>42</v>
      </c>
      <c r="F36" s="211">
        <f>ROUND((SUM(BF132:BF226)),  2)</f>
        <v>0</v>
      </c>
      <c r="G36" s="212"/>
      <c r="H36" s="212"/>
      <c r="I36" s="213">
        <v>0.23</v>
      </c>
      <c r="J36" s="211">
        <f>ROUND(((SUM(BF132:BF226))*I36),  2)</f>
        <v>0</v>
      </c>
      <c r="L36" s="32"/>
    </row>
    <row r="37" spans="2:12" s="1" customFormat="1" ht="14.45" hidden="1" customHeight="1">
      <c r="B37" s="32"/>
      <c r="E37" s="27" t="s">
        <v>43</v>
      </c>
      <c r="F37" s="89">
        <f>ROUND((SUM(BG132:BG226)),  2)</f>
        <v>0</v>
      </c>
      <c r="I37" s="104">
        <v>0.23</v>
      </c>
      <c r="J37" s="89">
        <f>0</f>
        <v>0</v>
      </c>
      <c r="L37" s="32"/>
    </row>
    <row r="38" spans="2:12" s="1" customFormat="1" ht="14.45" hidden="1" customHeight="1">
      <c r="B38" s="32"/>
      <c r="E38" s="27" t="s">
        <v>44</v>
      </c>
      <c r="F38" s="89">
        <f>ROUND((SUM(BH132:BH226)),  2)</f>
        <v>0</v>
      </c>
      <c r="I38" s="104">
        <v>0.23</v>
      </c>
      <c r="J38" s="89">
        <f>0</f>
        <v>0</v>
      </c>
      <c r="L38" s="32"/>
    </row>
    <row r="39" spans="2:12" s="1" customFormat="1" ht="14.45" hidden="1" customHeight="1">
      <c r="B39" s="32"/>
      <c r="E39" s="37" t="s">
        <v>45</v>
      </c>
      <c r="F39" s="101">
        <f>ROUND((SUM(BI132:BI226)),  2)</f>
        <v>0</v>
      </c>
      <c r="G39" s="102"/>
      <c r="H39" s="102"/>
      <c r="I39" s="103">
        <v>0</v>
      </c>
      <c r="J39" s="101">
        <f>0</f>
        <v>0</v>
      </c>
      <c r="L39" s="32"/>
    </row>
    <row r="40" spans="2:12" s="1" customFormat="1" ht="6.95" customHeight="1">
      <c r="B40" s="32"/>
      <c r="L40" s="32"/>
    </row>
    <row r="41" spans="2:12" s="1" customFormat="1" ht="25.35" customHeight="1">
      <c r="B41" s="32"/>
      <c r="C41" s="105"/>
      <c r="D41" s="106" t="s">
        <v>46</v>
      </c>
      <c r="E41" s="60"/>
      <c r="F41" s="60"/>
      <c r="G41" s="107" t="s">
        <v>47</v>
      </c>
      <c r="H41" s="108" t="s">
        <v>48</v>
      </c>
      <c r="I41" s="60"/>
      <c r="J41" s="109">
        <f>SUM(J32:J39)</f>
        <v>0</v>
      </c>
      <c r="K41" s="110"/>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12" s="1" customFormat="1" ht="6.95" customHeight="1">
      <c r="B81" s="49"/>
      <c r="C81" s="50"/>
      <c r="D81" s="50"/>
      <c r="E81" s="50"/>
      <c r="F81" s="50"/>
      <c r="G81" s="50"/>
      <c r="H81" s="50"/>
      <c r="I81" s="50"/>
      <c r="J81" s="50"/>
      <c r="K81" s="50"/>
      <c r="L81" s="32"/>
    </row>
    <row r="82" spans="2:12" s="1" customFormat="1" ht="24.95" customHeight="1">
      <c r="B82" s="32"/>
      <c r="C82" s="21" t="s">
        <v>257</v>
      </c>
      <c r="L82" s="32"/>
    </row>
    <row r="83" spans="2:12" s="1" customFormat="1" ht="6.95" customHeight="1">
      <c r="B83" s="32"/>
      <c r="L83" s="32"/>
    </row>
    <row r="84" spans="2:12" s="1" customFormat="1" ht="12" customHeight="1">
      <c r="B84" s="32"/>
      <c r="C84" s="27" t="s">
        <v>15</v>
      </c>
      <c r="L84" s="32"/>
    </row>
    <row r="85" spans="2:12" s="1" customFormat="1" ht="16.5" customHeight="1">
      <c r="B85" s="32"/>
      <c r="E85" s="263" t="str">
        <f>E7</f>
        <v>DD a DSS Terany - novostavba ubytovacieho bloku - CÚ 2025/II</v>
      </c>
      <c r="F85" s="264"/>
      <c r="G85" s="264"/>
      <c r="H85" s="264"/>
      <c r="L85" s="32"/>
    </row>
    <row r="86" spans="2:12" ht="12" customHeight="1">
      <c r="B86" s="20"/>
      <c r="C86" s="27" t="s">
        <v>163</v>
      </c>
      <c r="L86" s="20"/>
    </row>
    <row r="87" spans="2:12" s="1" customFormat="1" ht="16.5" customHeight="1">
      <c r="B87" s="32"/>
      <c r="E87" s="263" t="s">
        <v>5368</v>
      </c>
      <c r="F87" s="262"/>
      <c r="G87" s="262"/>
      <c r="H87" s="262"/>
      <c r="L87" s="32"/>
    </row>
    <row r="88" spans="2:12" s="1" customFormat="1" ht="12" customHeight="1">
      <c r="B88" s="32"/>
      <c r="C88" s="27" t="s">
        <v>169</v>
      </c>
      <c r="L88" s="32"/>
    </row>
    <row r="89" spans="2:12" s="1" customFormat="1" ht="16.5" customHeight="1">
      <c r="B89" s="32"/>
      <c r="E89" s="234" t="str">
        <f>E11</f>
        <v xml:space="preserve">SO 02.1 - Vnútroareálové rozvody NTL plynovodu a MaRZ </v>
      </c>
      <c r="F89" s="262"/>
      <c r="G89" s="262"/>
      <c r="H89" s="262"/>
      <c r="L89" s="32"/>
    </row>
    <row r="90" spans="2:12" s="1" customFormat="1" ht="6.95" customHeight="1">
      <c r="B90" s="32"/>
      <c r="L90" s="32"/>
    </row>
    <row r="91" spans="2:12" s="1" customFormat="1" ht="12" customHeight="1">
      <c r="B91" s="32"/>
      <c r="C91" s="27" t="s">
        <v>19</v>
      </c>
      <c r="F91" s="25" t="str">
        <f>F14</f>
        <v>Terany</v>
      </c>
      <c r="I91" s="27" t="s">
        <v>21</v>
      </c>
      <c r="J91" s="55" t="str">
        <f>IF(J14="","",J14)</f>
        <v>5. 12. 2025</v>
      </c>
      <c r="L91" s="32"/>
    </row>
    <row r="92" spans="2:12" s="1" customFormat="1" ht="6.95" customHeight="1">
      <c r="B92" s="32"/>
      <c r="L92" s="32"/>
    </row>
    <row r="93" spans="2:12" s="1" customFormat="1" ht="15.2" customHeight="1">
      <c r="B93" s="32"/>
      <c r="C93" s="27" t="s">
        <v>23</v>
      </c>
      <c r="F93" s="25" t="str">
        <f>E17</f>
        <v>DD DSS Terany 1, Hontianske Tesáre</v>
      </c>
      <c r="I93" s="27" t="s">
        <v>29</v>
      </c>
      <c r="J93" s="30" t="str">
        <f>E23</f>
        <v>Ing.Attila Farkaš</v>
      </c>
      <c r="L93" s="32"/>
    </row>
    <row r="94" spans="2:12" s="1" customFormat="1" ht="15.2" customHeight="1">
      <c r="B94" s="32"/>
      <c r="C94" s="27" t="s">
        <v>27</v>
      </c>
      <c r="F94" s="25" t="str">
        <f>IF(E20="","",E20)</f>
        <v>Vyplň údaj</v>
      </c>
      <c r="I94" s="27" t="s">
        <v>32</v>
      </c>
      <c r="J94" s="30" t="str">
        <f>E26</f>
        <v>Ing.Erika Kovácsová</v>
      </c>
      <c r="L94" s="32"/>
    </row>
    <row r="95" spans="2:12" s="1" customFormat="1" ht="10.35" customHeight="1">
      <c r="B95" s="32"/>
      <c r="L95" s="32"/>
    </row>
    <row r="96" spans="2:12" s="1" customFormat="1" ht="29.25" customHeight="1">
      <c r="B96" s="32"/>
      <c r="C96" s="113" t="s">
        <v>258</v>
      </c>
      <c r="D96" s="105"/>
      <c r="E96" s="105"/>
      <c r="F96" s="105"/>
      <c r="G96" s="105"/>
      <c r="H96" s="105"/>
      <c r="I96" s="105"/>
      <c r="J96" s="114" t="s">
        <v>259</v>
      </c>
      <c r="K96" s="105"/>
      <c r="L96" s="32"/>
    </row>
    <row r="97" spans="2:47" s="1" customFormat="1" ht="10.35" customHeight="1">
      <c r="B97" s="32"/>
      <c r="L97" s="32"/>
    </row>
    <row r="98" spans="2:47" s="1" customFormat="1" ht="22.9" customHeight="1">
      <c r="B98" s="32"/>
      <c r="C98" s="115" t="s">
        <v>260</v>
      </c>
      <c r="J98" s="69">
        <f>J132</f>
        <v>0</v>
      </c>
      <c r="L98" s="32"/>
      <c r="AU98" s="17" t="s">
        <v>261</v>
      </c>
    </row>
    <row r="99" spans="2:47" s="8" customFormat="1" ht="24.95" customHeight="1">
      <c r="B99" s="116"/>
      <c r="D99" s="117" t="s">
        <v>3114</v>
      </c>
      <c r="E99" s="118"/>
      <c r="F99" s="118"/>
      <c r="G99" s="118"/>
      <c r="H99" s="118"/>
      <c r="I99" s="118"/>
      <c r="J99" s="119">
        <f>J133</f>
        <v>0</v>
      </c>
      <c r="L99" s="116"/>
    </row>
    <row r="100" spans="2:47" s="9" customFormat="1" ht="19.899999999999999" customHeight="1">
      <c r="B100" s="120"/>
      <c r="D100" s="121" t="s">
        <v>3149</v>
      </c>
      <c r="E100" s="122"/>
      <c r="F100" s="122"/>
      <c r="G100" s="122"/>
      <c r="H100" s="122"/>
      <c r="I100" s="122"/>
      <c r="J100" s="123">
        <f>J134</f>
        <v>0</v>
      </c>
      <c r="L100" s="120"/>
    </row>
    <row r="101" spans="2:47" s="9" customFormat="1" ht="19.899999999999999" customHeight="1">
      <c r="B101" s="120"/>
      <c r="D101" s="121" t="s">
        <v>3150</v>
      </c>
      <c r="E101" s="122"/>
      <c r="F101" s="122"/>
      <c r="G101" s="122"/>
      <c r="H101" s="122"/>
      <c r="I101" s="122"/>
      <c r="J101" s="123">
        <f>J145</f>
        <v>0</v>
      </c>
      <c r="L101" s="120"/>
    </row>
    <row r="102" spans="2:47" s="9" customFormat="1" ht="19.899999999999999" customHeight="1">
      <c r="B102" s="120"/>
      <c r="D102" s="121" t="s">
        <v>3151</v>
      </c>
      <c r="E102" s="122"/>
      <c r="F102" s="122"/>
      <c r="G102" s="122"/>
      <c r="H102" s="122"/>
      <c r="I102" s="122"/>
      <c r="J102" s="123">
        <f>J147</f>
        <v>0</v>
      </c>
      <c r="L102" s="120"/>
    </row>
    <row r="103" spans="2:47" s="9" customFormat="1" ht="19.899999999999999" customHeight="1">
      <c r="B103" s="120"/>
      <c r="D103" s="121" t="s">
        <v>3152</v>
      </c>
      <c r="E103" s="122"/>
      <c r="F103" s="122"/>
      <c r="G103" s="122"/>
      <c r="H103" s="122"/>
      <c r="I103" s="122"/>
      <c r="J103" s="123">
        <f>J153</f>
        <v>0</v>
      </c>
      <c r="L103" s="120"/>
    </row>
    <row r="104" spans="2:47" s="8" customFormat="1" ht="24.95" customHeight="1">
      <c r="B104" s="116"/>
      <c r="D104" s="117" t="s">
        <v>3116</v>
      </c>
      <c r="E104" s="118"/>
      <c r="F104" s="118"/>
      <c r="G104" s="118"/>
      <c r="H104" s="118"/>
      <c r="I104" s="118"/>
      <c r="J104" s="119">
        <f>J155</f>
        <v>0</v>
      </c>
      <c r="L104" s="116"/>
    </row>
    <row r="105" spans="2:47" s="9" customFormat="1" ht="19.899999999999999" customHeight="1">
      <c r="B105" s="120"/>
      <c r="D105" s="121" t="s">
        <v>3117</v>
      </c>
      <c r="E105" s="122"/>
      <c r="F105" s="122"/>
      <c r="G105" s="122"/>
      <c r="H105" s="122"/>
      <c r="I105" s="122"/>
      <c r="J105" s="123">
        <f>J156</f>
        <v>0</v>
      </c>
      <c r="L105" s="120"/>
    </row>
    <row r="106" spans="2:47" s="8" customFormat="1" ht="24.95" customHeight="1">
      <c r="B106" s="116"/>
      <c r="D106" s="117" t="s">
        <v>5371</v>
      </c>
      <c r="E106" s="118"/>
      <c r="F106" s="118"/>
      <c r="G106" s="118"/>
      <c r="H106" s="118"/>
      <c r="I106" s="118"/>
      <c r="J106" s="119">
        <f>J170</f>
        <v>0</v>
      </c>
      <c r="L106" s="116"/>
    </row>
    <row r="107" spans="2:47" s="9" customFormat="1" ht="19.899999999999999" customHeight="1">
      <c r="B107" s="120"/>
      <c r="D107" s="121" t="s">
        <v>5372</v>
      </c>
      <c r="E107" s="122"/>
      <c r="F107" s="122"/>
      <c r="G107" s="122"/>
      <c r="H107" s="122"/>
      <c r="I107" s="122"/>
      <c r="J107" s="123">
        <f>J171</f>
        <v>0</v>
      </c>
      <c r="L107" s="120"/>
    </row>
    <row r="108" spans="2:47" s="9" customFormat="1" ht="19.899999999999999" customHeight="1">
      <c r="B108" s="120"/>
      <c r="D108" s="121" t="s">
        <v>5373</v>
      </c>
      <c r="E108" s="122"/>
      <c r="F108" s="122"/>
      <c r="G108" s="122"/>
      <c r="H108" s="122"/>
      <c r="I108" s="122"/>
      <c r="J108" s="123">
        <f>J173</f>
        <v>0</v>
      </c>
      <c r="L108" s="120"/>
    </row>
    <row r="109" spans="2:47" s="8" customFormat="1" ht="24.95" customHeight="1">
      <c r="B109" s="116"/>
      <c r="D109" s="117" t="s">
        <v>3118</v>
      </c>
      <c r="E109" s="118"/>
      <c r="F109" s="118"/>
      <c r="G109" s="118"/>
      <c r="H109" s="118"/>
      <c r="I109" s="118"/>
      <c r="J109" s="119">
        <f>J219</f>
        <v>0</v>
      </c>
      <c r="L109" s="116"/>
    </row>
    <row r="110" spans="2:47" s="8" customFormat="1" ht="24.95" customHeight="1">
      <c r="B110" s="116"/>
      <c r="D110" s="117" t="s">
        <v>5374</v>
      </c>
      <c r="E110" s="118"/>
      <c r="F110" s="118"/>
      <c r="G110" s="118"/>
      <c r="H110" s="118"/>
      <c r="I110" s="118"/>
      <c r="J110" s="119">
        <f>J223</f>
        <v>0</v>
      </c>
      <c r="L110" s="116"/>
    </row>
    <row r="111" spans="2:47" s="1" customFormat="1" ht="21.75" customHeight="1">
      <c r="B111" s="32"/>
      <c r="L111" s="32"/>
    </row>
    <row r="112" spans="2:47" s="1" customFormat="1" ht="6.95" customHeight="1">
      <c r="B112" s="47"/>
      <c r="C112" s="48"/>
      <c r="D112" s="48"/>
      <c r="E112" s="48"/>
      <c r="F112" s="48"/>
      <c r="G112" s="48"/>
      <c r="H112" s="48"/>
      <c r="I112" s="48"/>
      <c r="J112" s="48"/>
      <c r="K112" s="48"/>
      <c r="L112" s="32"/>
    </row>
    <row r="116" spans="2:12" s="1" customFormat="1" ht="6.95" customHeight="1">
      <c r="B116" s="49"/>
      <c r="C116" s="50"/>
      <c r="D116" s="50"/>
      <c r="E116" s="50"/>
      <c r="F116" s="50"/>
      <c r="G116" s="50"/>
      <c r="H116" s="50"/>
      <c r="I116" s="50"/>
      <c r="J116" s="50"/>
      <c r="K116" s="50"/>
      <c r="L116" s="32"/>
    </row>
    <row r="117" spans="2:12" s="1" customFormat="1" ht="24.95" customHeight="1">
      <c r="B117" s="32"/>
      <c r="C117" s="21" t="s">
        <v>293</v>
      </c>
      <c r="L117" s="32"/>
    </row>
    <row r="118" spans="2:12" s="1" customFormat="1" ht="6.95" customHeight="1">
      <c r="B118" s="32"/>
      <c r="L118" s="32"/>
    </row>
    <row r="119" spans="2:12" s="1" customFormat="1" ht="12" customHeight="1">
      <c r="B119" s="32"/>
      <c r="C119" s="27" t="s">
        <v>15</v>
      </c>
      <c r="L119" s="32"/>
    </row>
    <row r="120" spans="2:12" s="1" customFormat="1" ht="16.5" customHeight="1">
      <c r="B120" s="32"/>
      <c r="E120" s="263" t="str">
        <f>E7</f>
        <v>DD a DSS Terany - novostavba ubytovacieho bloku - CÚ 2025/II</v>
      </c>
      <c r="F120" s="264"/>
      <c r="G120" s="264"/>
      <c r="H120" s="264"/>
      <c r="L120" s="32"/>
    </row>
    <row r="121" spans="2:12" ht="12" customHeight="1">
      <c r="B121" s="20"/>
      <c r="C121" s="27" t="s">
        <v>163</v>
      </c>
      <c r="L121" s="20"/>
    </row>
    <row r="122" spans="2:12" s="1" customFormat="1" ht="16.5" customHeight="1">
      <c r="B122" s="32"/>
      <c r="E122" s="263" t="s">
        <v>5368</v>
      </c>
      <c r="F122" s="262"/>
      <c r="G122" s="262"/>
      <c r="H122" s="262"/>
      <c r="L122" s="32"/>
    </row>
    <row r="123" spans="2:12" s="1" customFormat="1" ht="12" customHeight="1">
      <c r="B123" s="32"/>
      <c r="C123" s="27" t="s">
        <v>169</v>
      </c>
      <c r="L123" s="32"/>
    </row>
    <row r="124" spans="2:12" s="1" customFormat="1" ht="16.5" customHeight="1">
      <c r="B124" s="32"/>
      <c r="E124" s="234" t="str">
        <f>E11</f>
        <v xml:space="preserve">SO 02.1 - Vnútroareálové rozvody NTL plynovodu a MaRZ </v>
      </c>
      <c r="F124" s="262"/>
      <c r="G124" s="262"/>
      <c r="H124" s="262"/>
      <c r="L124" s="32"/>
    </row>
    <row r="125" spans="2:12" s="1" customFormat="1" ht="6.95" customHeight="1">
      <c r="B125" s="32"/>
      <c r="L125" s="32"/>
    </row>
    <row r="126" spans="2:12" s="1" customFormat="1" ht="12" customHeight="1">
      <c r="B126" s="32"/>
      <c r="C126" s="27" t="s">
        <v>19</v>
      </c>
      <c r="F126" s="25" t="str">
        <f>F14</f>
        <v>Terany</v>
      </c>
      <c r="I126" s="27" t="s">
        <v>21</v>
      </c>
      <c r="J126" s="55" t="str">
        <f>IF(J14="","",J14)</f>
        <v>5. 12. 2025</v>
      </c>
      <c r="L126" s="32"/>
    </row>
    <row r="127" spans="2:12" s="1" customFormat="1" ht="6.95" customHeight="1">
      <c r="B127" s="32"/>
      <c r="L127" s="32"/>
    </row>
    <row r="128" spans="2:12" s="1" customFormat="1" ht="15.2" customHeight="1">
      <c r="B128" s="32"/>
      <c r="C128" s="27" t="s">
        <v>23</v>
      </c>
      <c r="F128" s="25" t="str">
        <f>E17</f>
        <v>DD DSS Terany 1, Hontianske Tesáre</v>
      </c>
      <c r="I128" s="27" t="s">
        <v>29</v>
      </c>
      <c r="J128" s="30" t="str">
        <f>E23</f>
        <v>Ing.Attila Farkaš</v>
      </c>
      <c r="L128" s="32"/>
    </row>
    <row r="129" spans="2:65" s="1" customFormat="1" ht="15.2" customHeight="1">
      <c r="B129" s="32"/>
      <c r="C129" s="27" t="s">
        <v>27</v>
      </c>
      <c r="F129" s="25" t="str">
        <f>IF(E20="","",E20)</f>
        <v>Vyplň údaj</v>
      </c>
      <c r="I129" s="27" t="s">
        <v>32</v>
      </c>
      <c r="J129" s="30" t="str">
        <f>E26</f>
        <v>Ing.Erika Kovácsová</v>
      </c>
      <c r="L129" s="32"/>
    </row>
    <row r="130" spans="2:65" s="1" customFormat="1" ht="10.35" customHeight="1">
      <c r="B130" s="32"/>
      <c r="L130" s="32"/>
    </row>
    <row r="131" spans="2:65" s="10" customFormat="1" ht="29.25" customHeight="1">
      <c r="B131" s="124"/>
      <c r="C131" s="125" t="s">
        <v>294</v>
      </c>
      <c r="D131" s="126" t="s">
        <v>61</v>
      </c>
      <c r="E131" s="126" t="s">
        <v>57</v>
      </c>
      <c r="F131" s="126" t="s">
        <v>58</v>
      </c>
      <c r="G131" s="126" t="s">
        <v>295</v>
      </c>
      <c r="H131" s="126" t="s">
        <v>296</v>
      </c>
      <c r="I131" s="126" t="s">
        <v>297</v>
      </c>
      <c r="J131" s="127" t="s">
        <v>259</v>
      </c>
      <c r="K131" s="128" t="s">
        <v>298</v>
      </c>
      <c r="L131" s="124"/>
      <c r="M131" s="62" t="s">
        <v>1</v>
      </c>
      <c r="N131" s="63" t="s">
        <v>40</v>
      </c>
      <c r="O131" s="63" t="s">
        <v>299</v>
      </c>
      <c r="P131" s="63" t="s">
        <v>300</v>
      </c>
      <c r="Q131" s="63" t="s">
        <v>301</v>
      </c>
      <c r="R131" s="63" t="s">
        <v>302</v>
      </c>
      <c r="S131" s="63" t="s">
        <v>303</v>
      </c>
      <c r="T131" s="64" t="s">
        <v>304</v>
      </c>
    </row>
    <row r="132" spans="2:65" s="1" customFormat="1" ht="22.9" customHeight="1">
      <c r="B132" s="32"/>
      <c r="C132" s="67" t="s">
        <v>260</v>
      </c>
      <c r="J132" s="129">
        <f>BK132</f>
        <v>0</v>
      </c>
      <c r="L132" s="32"/>
      <c r="M132" s="65"/>
      <c r="N132" s="56"/>
      <c r="O132" s="56"/>
      <c r="P132" s="130">
        <f>P133+P155+P170+P219+P223</f>
        <v>0</v>
      </c>
      <c r="Q132" s="56"/>
      <c r="R132" s="130">
        <f>R133+R155+R170+R219+R223</f>
        <v>85.860390588235234</v>
      </c>
      <c r="S132" s="56"/>
      <c r="T132" s="131">
        <f>T133+T155+T170+T219+T223</f>
        <v>0</v>
      </c>
      <c r="AT132" s="17" t="s">
        <v>75</v>
      </c>
      <c r="AU132" s="17" t="s">
        <v>261</v>
      </c>
      <c r="BK132" s="132">
        <f>BK133+BK155+BK170+BK219+BK223</f>
        <v>0</v>
      </c>
    </row>
    <row r="133" spans="2:65" s="11" customFormat="1" ht="25.9" customHeight="1">
      <c r="B133" s="133"/>
      <c r="D133" s="134" t="s">
        <v>75</v>
      </c>
      <c r="E133" s="135" t="s">
        <v>305</v>
      </c>
      <c r="F133" s="135" t="s">
        <v>3119</v>
      </c>
      <c r="I133" s="136"/>
      <c r="J133" s="137">
        <f>BK133</f>
        <v>0</v>
      </c>
      <c r="L133" s="133"/>
      <c r="M133" s="138"/>
      <c r="P133" s="139">
        <f>P134+P145+P147+P153</f>
        <v>0</v>
      </c>
      <c r="R133" s="139">
        <f>R134+R145+R147+R153</f>
        <v>85.494009999999946</v>
      </c>
      <c r="T133" s="140">
        <f>T134+T145+T147+T153</f>
        <v>0</v>
      </c>
      <c r="AR133" s="134" t="s">
        <v>83</v>
      </c>
      <c r="AT133" s="141" t="s">
        <v>75</v>
      </c>
      <c r="AU133" s="141" t="s">
        <v>76</v>
      </c>
      <c r="AY133" s="134" t="s">
        <v>307</v>
      </c>
      <c r="BK133" s="142">
        <f>BK134+BK145+BK147+BK153</f>
        <v>0</v>
      </c>
    </row>
    <row r="134" spans="2:65" s="11" customFormat="1" ht="22.9" customHeight="1">
      <c r="B134" s="133"/>
      <c r="D134" s="134" t="s">
        <v>75</v>
      </c>
      <c r="E134" s="143" t="s">
        <v>83</v>
      </c>
      <c r="F134" s="143" t="s">
        <v>3157</v>
      </c>
      <c r="I134" s="136"/>
      <c r="J134" s="144">
        <f>BK134</f>
        <v>0</v>
      </c>
      <c r="L134" s="133"/>
      <c r="M134" s="138"/>
      <c r="P134" s="139">
        <f>SUM(P135:P144)</f>
        <v>0</v>
      </c>
      <c r="R134" s="139">
        <f>SUM(R135:R144)</f>
        <v>59.317999999999998</v>
      </c>
      <c r="T134" s="140">
        <f>SUM(T135:T144)</f>
        <v>0</v>
      </c>
      <c r="AR134" s="134" t="s">
        <v>83</v>
      </c>
      <c r="AT134" s="141" t="s">
        <v>75</v>
      </c>
      <c r="AU134" s="141" t="s">
        <v>83</v>
      </c>
      <c r="AY134" s="134" t="s">
        <v>307</v>
      </c>
      <c r="BK134" s="142">
        <f>SUM(BK135:BK144)</f>
        <v>0</v>
      </c>
    </row>
    <row r="135" spans="2:65" s="1" customFormat="1" ht="21.75" customHeight="1">
      <c r="B135" s="145"/>
      <c r="C135" s="146" t="s">
        <v>83</v>
      </c>
      <c r="D135" s="146" t="s">
        <v>309</v>
      </c>
      <c r="E135" s="147" t="s">
        <v>5375</v>
      </c>
      <c r="F135" s="148" t="s">
        <v>5376</v>
      </c>
      <c r="G135" s="149" t="s">
        <v>312</v>
      </c>
      <c r="H135" s="150">
        <v>76.763999999999996</v>
      </c>
      <c r="I135" s="151"/>
      <c r="J135" s="152">
        <f t="shared" ref="J135:J144" si="0">ROUND(I135*H135,2)</f>
        <v>0</v>
      </c>
      <c r="K135" s="153"/>
      <c r="L135" s="32"/>
      <c r="M135" s="154" t="s">
        <v>1</v>
      </c>
      <c r="N135" s="155" t="s">
        <v>42</v>
      </c>
      <c r="P135" s="156">
        <f t="shared" ref="P135:P144" si="1">O135*H135</f>
        <v>0</v>
      </c>
      <c r="Q135" s="156">
        <v>0</v>
      </c>
      <c r="R135" s="156">
        <f t="shared" ref="R135:R144" si="2">Q135*H135</f>
        <v>0</v>
      </c>
      <c r="S135" s="156">
        <v>0</v>
      </c>
      <c r="T135" s="157">
        <f t="shared" ref="T135:T144" si="3">S135*H135</f>
        <v>0</v>
      </c>
      <c r="AR135" s="158" t="s">
        <v>313</v>
      </c>
      <c r="AT135" s="158" t="s">
        <v>309</v>
      </c>
      <c r="AU135" s="158" t="s">
        <v>89</v>
      </c>
      <c r="AY135" s="17" t="s">
        <v>307</v>
      </c>
      <c r="BE135" s="159">
        <f t="shared" ref="BE135:BE144" si="4">IF(N135="základná",J135,0)</f>
        <v>0</v>
      </c>
      <c r="BF135" s="159">
        <f t="shared" ref="BF135:BF144" si="5">IF(N135="znížená",J135,0)</f>
        <v>0</v>
      </c>
      <c r="BG135" s="159">
        <f t="shared" ref="BG135:BG144" si="6">IF(N135="zákl. prenesená",J135,0)</f>
        <v>0</v>
      </c>
      <c r="BH135" s="159">
        <f t="shared" ref="BH135:BH144" si="7">IF(N135="zníž. prenesená",J135,0)</f>
        <v>0</v>
      </c>
      <c r="BI135" s="159">
        <f t="shared" ref="BI135:BI144" si="8">IF(N135="nulová",J135,0)</f>
        <v>0</v>
      </c>
      <c r="BJ135" s="17" t="s">
        <v>89</v>
      </c>
      <c r="BK135" s="159">
        <f t="shared" ref="BK135:BK144" si="9">ROUND(I135*H135,2)</f>
        <v>0</v>
      </c>
      <c r="BL135" s="17" t="s">
        <v>313</v>
      </c>
      <c r="BM135" s="158" t="s">
        <v>89</v>
      </c>
    </row>
    <row r="136" spans="2:65" s="1" customFormat="1" ht="37.9" customHeight="1">
      <c r="B136" s="145"/>
      <c r="C136" s="146" t="s">
        <v>89</v>
      </c>
      <c r="D136" s="146" t="s">
        <v>309</v>
      </c>
      <c r="E136" s="147" t="s">
        <v>416</v>
      </c>
      <c r="F136" s="148" t="s">
        <v>417</v>
      </c>
      <c r="G136" s="149" t="s">
        <v>312</v>
      </c>
      <c r="H136" s="150">
        <v>76.763999999999996</v>
      </c>
      <c r="I136" s="151"/>
      <c r="J136" s="152">
        <f t="shared" si="0"/>
        <v>0</v>
      </c>
      <c r="K136" s="153"/>
      <c r="L136" s="32"/>
      <c r="M136" s="154" t="s">
        <v>1</v>
      </c>
      <c r="N136" s="155" t="s">
        <v>42</v>
      </c>
      <c r="P136" s="156">
        <f t="shared" si="1"/>
        <v>0</v>
      </c>
      <c r="Q136" s="156">
        <v>0</v>
      </c>
      <c r="R136" s="156">
        <f t="shared" si="2"/>
        <v>0</v>
      </c>
      <c r="S136" s="156">
        <v>0</v>
      </c>
      <c r="T136" s="157">
        <f t="shared" si="3"/>
        <v>0</v>
      </c>
      <c r="AR136" s="158" t="s">
        <v>313</v>
      </c>
      <c r="AT136" s="158" t="s">
        <v>309</v>
      </c>
      <c r="AU136" s="158" t="s">
        <v>89</v>
      </c>
      <c r="AY136" s="17" t="s">
        <v>307</v>
      </c>
      <c r="BE136" s="159">
        <f t="shared" si="4"/>
        <v>0</v>
      </c>
      <c r="BF136" s="159">
        <f t="shared" si="5"/>
        <v>0</v>
      </c>
      <c r="BG136" s="159">
        <f t="shared" si="6"/>
        <v>0</v>
      </c>
      <c r="BH136" s="159">
        <f t="shared" si="7"/>
        <v>0</v>
      </c>
      <c r="BI136" s="159">
        <f t="shared" si="8"/>
        <v>0</v>
      </c>
      <c r="BJ136" s="17" t="s">
        <v>89</v>
      </c>
      <c r="BK136" s="159">
        <f t="shared" si="9"/>
        <v>0</v>
      </c>
      <c r="BL136" s="17" t="s">
        <v>313</v>
      </c>
      <c r="BM136" s="158" t="s">
        <v>313</v>
      </c>
    </row>
    <row r="137" spans="2:65" s="1" customFormat="1" ht="33" customHeight="1">
      <c r="B137" s="145"/>
      <c r="C137" s="146" t="s">
        <v>107</v>
      </c>
      <c r="D137" s="146" t="s">
        <v>309</v>
      </c>
      <c r="E137" s="147" t="s">
        <v>440</v>
      </c>
      <c r="F137" s="148" t="s">
        <v>5377</v>
      </c>
      <c r="G137" s="149" t="s">
        <v>312</v>
      </c>
      <c r="H137" s="150">
        <v>48.042000000000002</v>
      </c>
      <c r="I137" s="151"/>
      <c r="J137" s="152">
        <f t="shared" si="0"/>
        <v>0</v>
      </c>
      <c r="K137" s="153"/>
      <c r="L137" s="32"/>
      <c r="M137" s="154" t="s">
        <v>1</v>
      </c>
      <c r="N137" s="155" t="s">
        <v>42</v>
      </c>
      <c r="P137" s="156">
        <f t="shared" si="1"/>
        <v>0</v>
      </c>
      <c r="Q137" s="156">
        <v>0</v>
      </c>
      <c r="R137" s="156">
        <f t="shared" si="2"/>
        <v>0</v>
      </c>
      <c r="S137" s="156">
        <v>0</v>
      </c>
      <c r="T137" s="157">
        <f t="shared" si="3"/>
        <v>0</v>
      </c>
      <c r="AR137" s="158" t="s">
        <v>313</v>
      </c>
      <c r="AT137" s="158" t="s">
        <v>309</v>
      </c>
      <c r="AU137" s="158" t="s">
        <v>89</v>
      </c>
      <c r="AY137" s="17" t="s">
        <v>307</v>
      </c>
      <c r="BE137" s="159">
        <f t="shared" si="4"/>
        <v>0</v>
      </c>
      <c r="BF137" s="159">
        <f t="shared" si="5"/>
        <v>0</v>
      </c>
      <c r="BG137" s="159">
        <f t="shared" si="6"/>
        <v>0</v>
      </c>
      <c r="BH137" s="159">
        <f t="shared" si="7"/>
        <v>0</v>
      </c>
      <c r="BI137" s="159">
        <f t="shared" si="8"/>
        <v>0</v>
      </c>
      <c r="BJ137" s="17" t="s">
        <v>89</v>
      </c>
      <c r="BK137" s="159">
        <f t="shared" si="9"/>
        <v>0</v>
      </c>
      <c r="BL137" s="17" t="s">
        <v>313</v>
      </c>
      <c r="BM137" s="158" t="s">
        <v>439</v>
      </c>
    </row>
    <row r="138" spans="2:65" s="1" customFormat="1" ht="37.9" customHeight="1">
      <c r="B138" s="145"/>
      <c r="C138" s="146" t="s">
        <v>313</v>
      </c>
      <c r="D138" s="146" t="s">
        <v>309</v>
      </c>
      <c r="E138" s="147" t="s">
        <v>5378</v>
      </c>
      <c r="F138" s="148" t="s">
        <v>5379</v>
      </c>
      <c r="G138" s="149" t="s">
        <v>312</v>
      </c>
      <c r="H138" s="150">
        <v>336.29399999999998</v>
      </c>
      <c r="I138" s="151"/>
      <c r="J138" s="152">
        <f t="shared" si="0"/>
        <v>0</v>
      </c>
      <c r="K138" s="153"/>
      <c r="L138" s="32"/>
      <c r="M138" s="154" t="s">
        <v>1</v>
      </c>
      <c r="N138" s="155" t="s">
        <v>42</v>
      </c>
      <c r="P138" s="156">
        <f t="shared" si="1"/>
        <v>0</v>
      </c>
      <c r="Q138" s="156">
        <v>0</v>
      </c>
      <c r="R138" s="156">
        <f t="shared" si="2"/>
        <v>0</v>
      </c>
      <c r="S138" s="156">
        <v>0</v>
      </c>
      <c r="T138" s="157">
        <f t="shared" si="3"/>
        <v>0</v>
      </c>
      <c r="AR138" s="158" t="s">
        <v>313</v>
      </c>
      <c r="AT138" s="158" t="s">
        <v>309</v>
      </c>
      <c r="AU138" s="158" t="s">
        <v>89</v>
      </c>
      <c r="AY138" s="17" t="s">
        <v>307</v>
      </c>
      <c r="BE138" s="159">
        <f t="shared" si="4"/>
        <v>0</v>
      </c>
      <c r="BF138" s="159">
        <f t="shared" si="5"/>
        <v>0</v>
      </c>
      <c r="BG138" s="159">
        <f t="shared" si="6"/>
        <v>0</v>
      </c>
      <c r="BH138" s="159">
        <f t="shared" si="7"/>
        <v>0</v>
      </c>
      <c r="BI138" s="159">
        <f t="shared" si="8"/>
        <v>0</v>
      </c>
      <c r="BJ138" s="17" t="s">
        <v>89</v>
      </c>
      <c r="BK138" s="159">
        <f t="shared" si="9"/>
        <v>0</v>
      </c>
      <c r="BL138" s="17" t="s">
        <v>313</v>
      </c>
      <c r="BM138" s="158" t="s">
        <v>449</v>
      </c>
    </row>
    <row r="139" spans="2:65" s="1" customFormat="1" ht="24.2" customHeight="1">
      <c r="B139" s="145"/>
      <c r="C139" s="146" t="s">
        <v>433</v>
      </c>
      <c r="D139" s="146" t="s">
        <v>309</v>
      </c>
      <c r="E139" s="147" t="s">
        <v>445</v>
      </c>
      <c r="F139" s="148" t="s">
        <v>446</v>
      </c>
      <c r="G139" s="149" t="s">
        <v>312</v>
      </c>
      <c r="H139" s="150">
        <v>48.042000000000002</v>
      </c>
      <c r="I139" s="151"/>
      <c r="J139" s="152">
        <f t="shared" si="0"/>
        <v>0</v>
      </c>
      <c r="K139" s="153"/>
      <c r="L139" s="32"/>
      <c r="M139" s="154" t="s">
        <v>1</v>
      </c>
      <c r="N139" s="155" t="s">
        <v>42</v>
      </c>
      <c r="P139" s="156">
        <f t="shared" si="1"/>
        <v>0</v>
      </c>
      <c r="Q139" s="156">
        <v>0</v>
      </c>
      <c r="R139" s="156">
        <f t="shared" si="2"/>
        <v>0</v>
      </c>
      <c r="S139" s="156">
        <v>0</v>
      </c>
      <c r="T139" s="157">
        <f t="shared" si="3"/>
        <v>0</v>
      </c>
      <c r="AR139" s="158" t="s">
        <v>313</v>
      </c>
      <c r="AT139" s="158" t="s">
        <v>309</v>
      </c>
      <c r="AU139" s="158" t="s">
        <v>89</v>
      </c>
      <c r="AY139" s="17" t="s">
        <v>307</v>
      </c>
      <c r="BE139" s="159">
        <f t="shared" si="4"/>
        <v>0</v>
      </c>
      <c r="BF139" s="159">
        <f t="shared" si="5"/>
        <v>0</v>
      </c>
      <c r="BG139" s="159">
        <f t="shared" si="6"/>
        <v>0</v>
      </c>
      <c r="BH139" s="159">
        <f t="shared" si="7"/>
        <v>0</v>
      </c>
      <c r="BI139" s="159">
        <f t="shared" si="8"/>
        <v>0</v>
      </c>
      <c r="BJ139" s="17" t="s">
        <v>89</v>
      </c>
      <c r="BK139" s="159">
        <f t="shared" si="9"/>
        <v>0</v>
      </c>
      <c r="BL139" s="17" t="s">
        <v>313</v>
      </c>
      <c r="BM139" s="158" t="s">
        <v>514</v>
      </c>
    </row>
    <row r="140" spans="2:65" s="1" customFormat="1" ht="16.5" customHeight="1">
      <c r="B140" s="145"/>
      <c r="C140" s="146" t="s">
        <v>439</v>
      </c>
      <c r="D140" s="146" t="s">
        <v>309</v>
      </c>
      <c r="E140" s="147" t="s">
        <v>5380</v>
      </c>
      <c r="F140" s="148" t="s">
        <v>5381</v>
      </c>
      <c r="G140" s="149" t="s">
        <v>312</v>
      </c>
      <c r="H140" s="150">
        <v>48.042000000000002</v>
      </c>
      <c r="I140" s="151"/>
      <c r="J140" s="152">
        <f t="shared" si="0"/>
        <v>0</v>
      </c>
      <c r="K140" s="153"/>
      <c r="L140" s="32"/>
      <c r="M140" s="154" t="s">
        <v>1</v>
      </c>
      <c r="N140" s="155" t="s">
        <v>42</v>
      </c>
      <c r="P140" s="156">
        <f t="shared" si="1"/>
        <v>0</v>
      </c>
      <c r="Q140" s="156">
        <v>0</v>
      </c>
      <c r="R140" s="156">
        <f t="shared" si="2"/>
        <v>0</v>
      </c>
      <c r="S140" s="156">
        <v>0</v>
      </c>
      <c r="T140" s="157">
        <f t="shared" si="3"/>
        <v>0</v>
      </c>
      <c r="AR140" s="158" t="s">
        <v>313</v>
      </c>
      <c r="AT140" s="158" t="s">
        <v>309</v>
      </c>
      <c r="AU140" s="158" t="s">
        <v>89</v>
      </c>
      <c r="AY140" s="17" t="s">
        <v>307</v>
      </c>
      <c r="BE140" s="159">
        <f t="shared" si="4"/>
        <v>0</v>
      </c>
      <c r="BF140" s="159">
        <f t="shared" si="5"/>
        <v>0</v>
      </c>
      <c r="BG140" s="159">
        <f t="shared" si="6"/>
        <v>0</v>
      </c>
      <c r="BH140" s="159">
        <f t="shared" si="7"/>
        <v>0</v>
      </c>
      <c r="BI140" s="159">
        <f t="shared" si="8"/>
        <v>0</v>
      </c>
      <c r="BJ140" s="17" t="s">
        <v>89</v>
      </c>
      <c r="BK140" s="159">
        <f t="shared" si="9"/>
        <v>0</v>
      </c>
      <c r="BL140" s="17" t="s">
        <v>313</v>
      </c>
      <c r="BM140" s="158" t="s">
        <v>526</v>
      </c>
    </row>
    <row r="141" spans="2:65" s="1" customFormat="1" ht="24.2" customHeight="1">
      <c r="B141" s="145"/>
      <c r="C141" s="146" t="s">
        <v>444</v>
      </c>
      <c r="D141" s="146" t="s">
        <v>309</v>
      </c>
      <c r="E141" s="147" t="s">
        <v>5382</v>
      </c>
      <c r="F141" s="148" t="s">
        <v>5383</v>
      </c>
      <c r="G141" s="149" t="s">
        <v>510</v>
      </c>
      <c r="H141" s="150">
        <v>76.867000000000004</v>
      </c>
      <c r="I141" s="151"/>
      <c r="J141" s="152">
        <f t="shared" si="0"/>
        <v>0</v>
      </c>
      <c r="K141" s="153"/>
      <c r="L141" s="32"/>
      <c r="M141" s="154" t="s">
        <v>1</v>
      </c>
      <c r="N141" s="155" t="s">
        <v>42</v>
      </c>
      <c r="P141" s="156">
        <f t="shared" si="1"/>
        <v>0</v>
      </c>
      <c r="Q141" s="156">
        <v>0</v>
      </c>
      <c r="R141" s="156">
        <f t="shared" si="2"/>
        <v>0</v>
      </c>
      <c r="S141" s="156">
        <v>0</v>
      </c>
      <c r="T141" s="157">
        <f t="shared" si="3"/>
        <v>0</v>
      </c>
      <c r="AR141" s="158" t="s">
        <v>313</v>
      </c>
      <c r="AT141" s="158" t="s">
        <v>309</v>
      </c>
      <c r="AU141" s="158" t="s">
        <v>89</v>
      </c>
      <c r="AY141" s="17" t="s">
        <v>307</v>
      </c>
      <c r="BE141" s="159">
        <f t="shared" si="4"/>
        <v>0</v>
      </c>
      <c r="BF141" s="159">
        <f t="shared" si="5"/>
        <v>0</v>
      </c>
      <c r="BG141" s="159">
        <f t="shared" si="6"/>
        <v>0</v>
      </c>
      <c r="BH141" s="159">
        <f t="shared" si="7"/>
        <v>0</v>
      </c>
      <c r="BI141" s="159">
        <f t="shared" si="8"/>
        <v>0</v>
      </c>
      <c r="BJ141" s="17" t="s">
        <v>89</v>
      </c>
      <c r="BK141" s="159">
        <f t="shared" si="9"/>
        <v>0</v>
      </c>
      <c r="BL141" s="17" t="s">
        <v>313</v>
      </c>
      <c r="BM141" s="158" t="s">
        <v>578</v>
      </c>
    </row>
    <row r="142" spans="2:65" s="1" customFormat="1" ht="24.2" customHeight="1">
      <c r="B142" s="145"/>
      <c r="C142" s="146" t="s">
        <v>449</v>
      </c>
      <c r="D142" s="146" t="s">
        <v>309</v>
      </c>
      <c r="E142" s="147" t="s">
        <v>3164</v>
      </c>
      <c r="F142" s="148" t="s">
        <v>3165</v>
      </c>
      <c r="G142" s="149" t="s">
        <v>312</v>
      </c>
      <c r="H142" s="150">
        <v>28.722000000000001</v>
      </c>
      <c r="I142" s="151"/>
      <c r="J142" s="152">
        <f t="shared" si="0"/>
        <v>0</v>
      </c>
      <c r="K142" s="153"/>
      <c r="L142" s="32"/>
      <c r="M142" s="154" t="s">
        <v>1</v>
      </c>
      <c r="N142" s="155" t="s">
        <v>42</v>
      </c>
      <c r="P142" s="156">
        <f t="shared" si="1"/>
        <v>0</v>
      </c>
      <c r="Q142" s="156">
        <v>0</v>
      </c>
      <c r="R142" s="156">
        <f t="shared" si="2"/>
        <v>0</v>
      </c>
      <c r="S142" s="156">
        <v>0</v>
      </c>
      <c r="T142" s="157">
        <f t="shared" si="3"/>
        <v>0</v>
      </c>
      <c r="AR142" s="158" t="s">
        <v>313</v>
      </c>
      <c r="AT142" s="158" t="s">
        <v>309</v>
      </c>
      <c r="AU142" s="158" t="s">
        <v>89</v>
      </c>
      <c r="AY142" s="17" t="s">
        <v>307</v>
      </c>
      <c r="BE142" s="159">
        <f t="shared" si="4"/>
        <v>0</v>
      </c>
      <c r="BF142" s="159">
        <f t="shared" si="5"/>
        <v>0</v>
      </c>
      <c r="BG142" s="159">
        <f t="shared" si="6"/>
        <v>0</v>
      </c>
      <c r="BH142" s="159">
        <f t="shared" si="7"/>
        <v>0</v>
      </c>
      <c r="BI142" s="159">
        <f t="shared" si="8"/>
        <v>0</v>
      </c>
      <c r="BJ142" s="17" t="s">
        <v>89</v>
      </c>
      <c r="BK142" s="159">
        <f t="shared" si="9"/>
        <v>0</v>
      </c>
      <c r="BL142" s="17" t="s">
        <v>313</v>
      </c>
      <c r="BM142" s="158" t="s">
        <v>587</v>
      </c>
    </row>
    <row r="143" spans="2:65" s="1" customFormat="1" ht="24.2" customHeight="1">
      <c r="B143" s="145"/>
      <c r="C143" s="146" t="s">
        <v>506</v>
      </c>
      <c r="D143" s="146" t="s">
        <v>309</v>
      </c>
      <c r="E143" s="147" t="s">
        <v>5384</v>
      </c>
      <c r="F143" s="148" t="s">
        <v>5385</v>
      </c>
      <c r="G143" s="149" t="s">
        <v>312</v>
      </c>
      <c r="H143" s="150">
        <v>31.385000000000002</v>
      </c>
      <c r="I143" s="151"/>
      <c r="J143" s="152">
        <f t="shared" si="0"/>
        <v>0</v>
      </c>
      <c r="K143" s="153"/>
      <c r="L143" s="32"/>
      <c r="M143" s="154" t="s">
        <v>1</v>
      </c>
      <c r="N143" s="155" t="s">
        <v>42</v>
      </c>
      <c r="P143" s="156">
        <f t="shared" si="1"/>
        <v>0</v>
      </c>
      <c r="Q143" s="156">
        <v>0</v>
      </c>
      <c r="R143" s="156">
        <f t="shared" si="2"/>
        <v>0</v>
      </c>
      <c r="S143" s="156">
        <v>0</v>
      </c>
      <c r="T143" s="157">
        <f t="shared" si="3"/>
        <v>0</v>
      </c>
      <c r="AR143" s="158" t="s">
        <v>313</v>
      </c>
      <c r="AT143" s="158" t="s">
        <v>309</v>
      </c>
      <c r="AU143" s="158" t="s">
        <v>89</v>
      </c>
      <c r="AY143" s="17" t="s">
        <v>307</v>
      </c>
      <c r="BE143" s="159">
        <f t="shared" si="4"/>
        <v>0</v>
      </c>
      <c r="BF143" s="159">
        <f t="shared" si="5"/>
        <v>0</v>
      </c>
      <c r="BG143" s="159">
        <f t="shared" si="6"/>
        <v>0</v>
      </c>
      <c r="BH143" s="159">
        <f t="shared" si="7"/>
        <v>0</v>
      </c>
      <c r="BI143" s="159">
        <f t="shared" si="8"/>
        <v>0</v>
      </c>
      <c r="BJ143" s="17" t="s">
        <v>89</v>
      </c>
      <c r="BK143" s="159">
        <f t="shared" si="9"/>
        <v>0</v>
      </c>
      <c r="BL143" s="17" t="s">
        <v>313</v>
      </c>
      <c r="BM143" s="158" t="s">
        <v>597</v>
      </c>
    </row>
    <row r="144" spans="2:65" s="1" customFormat="1" ht="16.5" customHeight="1">
      <c r="B144" s="145"/>
      <c r="C144" s="188" t="s">
        <v>514</v>
      </c>
      <c r="D144" s="188" t="s">
        <v>507</v>
      </c>
      <c r="E144" s="189" t="s">
        <v>5386</v>
      </c>
      <c r="F144" s="190" t="s">
        <v>5387</v>
      </c>
      <c r="G144" s="191" t="s">
        <v>510</v>
      </c>
      <c r="H144" s="192">
        <v>59.317999999999998</v>
      </c>
      <c r="I144" s="193"/>
      <c r="J144" s="194">
        <f t="shared" si="0"/>
        <v>0</v>
      </c>
      <c r="K144" s="195"/>
      <c r="L144" s="196"/>
      <c r="M144" s="197" t="s">
        <v>1</v>
      </c>
      <c r="N144" s="198" t="s">
        <v>42</v>
      </c>
      <c r="P144" s="156">
        <f t="shared" si="1"/>
        <v>0</v>
      </c>
      <c r="Q144" s="156">
        <v>1</v>
      </c>
      <c r="R144" s="156">
        <f t="shared" si="2"/>
        <v>59.317999999999998</v>
      </c>
      <c r="S144" s="156">
        <v>0</v>
      </c>
      <c r="T144" s="157">
        <f t="shared" si="3"/>
        <v>0</v>
      </c>
      <c r="AR144" s="158" t="s">
        <v>449</v>
      </c>
      <c r="AT144" s="158" t="s">
        <v>507</v>
      </c>
      <c r="AU144" s="158" t="s">
        <v>89</v>
      </c>
      <c r="AY144" s="17" t="s">
        <v>307</v>
      </c>
      <c r="BE144" s="159">
        <f t="shared" si="4"/>
        <v>0</v>
      </c>
      <c r="BF144" s="159">
        <f t="shared" si="5"/>
        <v>0</v>
      </c>
      <c r="BG144" s="159">
        <f t="shared" si="6"/>
        <v>0</v>
      </c>
      <c r="BH144" s="159">
        <f t="shared" si="7"/>
        <v>0</v>
      </c>
      <c r="BI144" s="159">
        <f t="shared" si="8"/>
        <v>0</v>
      </c>
      <c r="BJ144" s="17" t="s">
        <v>89</v>
      </c>
      <c r="BK144" s="159">
        <f t="shared" si="9"/>
        <v>0</v>
      </c>
      <c r="BL144" s="17" t="s">
        <v>313</v>
      </c>
      <c r="BM144" s="158" t="s">
        <v>637</v>
      </c>
    </row>
    <row r="145" spans="2:65" s="11" customFormat="1" ht="22.9" customHeight="1">
      <c r="B145" s="133"/>
      <c r="D145" s="134" t="s">
        <v>75</v>
      </c>
      <c r="E145" s="143" t="s">
        <v>313</v>
      </c>
      <c r="F145" s="143" t="s">
        <v>3170</v>
      </c>
      <c r="I145" s="136"/>
      <c r="J145" s="144">
        <f>BK145</f>
        <v>0</v>
      </c>
      <c r="L145" s="133"/>
      <c r="M145" s="138"/>
      <c r="P145" s="139">
        <f>P146</f>
        <v>0</v>
      </c>
      <c r="R145" s="139">
        <f>R146</f>
        <v>26.018889999999946</v>
      </c>
      <c r="T145" s="140">
        <f>T146</f>
        <v>0</v>
      </c>
      <c r="AR145" s="134" t="s">
        <v>83</v>
      </c>
      <c r="AT145" s="141" t="s">
        <v>75</v>
      </c>
      <c r="AU145" s="141" t="s">
        <v>83</v>
      </c>
      <c r="AY145" s="134" t="s">
        <v>307</v>
      </c>
      <c r="BK145" s="142">
        <f>BK146</f>
        <v>0</v>
      </c>
    </row>
    <row r="146" spans="2:65" s="1" customFormat="1" ht="37.9" customHeight="1">
      <c r="B146" s="145"/>
      <c r="C146" s="146" t="s">
        <v>520</v>
      </c>
      <c r="D146" s="146" t="s">
        <v>309</v>
      </c>
      <c r="E146" s="147" t="s">
        <v>3171</v>
      </c>
      <c r="F146" s="148" t="s">
        <v>3172</v>
      </c>
      <c r="G146" s="149" t="s">
        <v>312</v>
      </c>
      <c r="H146" s="150">
        <v>13.760999999999999</v>
      </c>
      <c r="I146" s="151"/>
      <c r="J146" s="152">
        <f>ROUND(I146*H146,2)</f>
        <v>0</v>
      </c>
      <c r="K146" s="153"/>
      <c r="L146" s="32"/>
      <c r="M146" s="154" t="s">
        <v>1</v>
      </c>
      <c r="N146" s="155" t="s">
        <v>42</v>
      </c>
      <c r="P146" s="156">
        <f>O146*H146</f>
        <v>0</v>
      </c>
      <c r="Q146" s="156">
        <v>1.8907702928566199</v>
      </c>
      <c r="R146" s="156">
        <f>Q146*H146</f>
        <v>26.018889999999946</v>
      </c>
      <c r="S146" s="156">
        <v>0</v>
      </c>
      <c r="T146" s="157">
        <f>S146*H146</f>
        <v>0</v>
      </c>
      <c r="AR146" s="158" t="s">
        <v>313</v>
      </c>
      <c r="AT146" s="158" t="s">
        <v>309</v>
      </c>
      <c r="AU146" s="158" t="s">
        <v>89</v>
      </c>
      <c r="AY146" s="17" t="s">
        <v>307</v>
      </c>
      <c r="BE146" s="159">
        <f>IF(N146="základná",J146,0)</f>
        <v>0</v>
      </c>
      <c r="BF146" s="159">
        <f>IF(N146="znížená",J146,0)</f>
        <v>0</v>
      </c>
      <c r="BG146" s="159">
        <f>IF(N146="zákl. prenesená",J146,0)</f>
        <v>0</v>
      </c>
      <c r="BH146" s="159">
        <f>IF(N146="zníž. prenesená",J146,0)</f>
        <v>0</v>
      </c>
      <c r="BI146" s="159">
        <f>IF(N146="nulová",J146,0)</f>
        <v>0</v>
      </c>
      <c r="BJ146" s="17" t="s">
        <v>89</v>
      </c>
      <c r="BK146" s="159">
        <f>ROUND(I146*H146,2)</f>
        <v>0</v>
      </c>
      <c r="BL146" s="17" t="s">
        <v>313</v>
      </c>
      <c r="BM146" s="158" t="s">
        <v>648</v>
      </c>
    </row>
    <row r="147" spans="2:65" s="11" customFormat="1" ht="22.9" customHeight="1">
      <c r="B147" s="133"/>
      <c r="D147" s="134" t="s">
        <v>75</v>
      </c>
      <c r="E147" s="143" t="s">
        <v>449</v>
      </c>
      <c r="F147" s="143" t="s">
        <v>3175</v>
      </c>
      <c r="I147" s="136"/>
      <c r="J147" s="144">
        <f>BK147</f>
        <v>0</v>
      </c>
      <c r="L147" s="133"/>
      <c r="M147" s="138"/>
      <c r="P147" s="139">
        <f>SUM(P148:P152)</f>
        <v>0</v>
      </c>
      <c r="R147" s="139">
        <f>SUM(R148:R152)</f>
        <v>0.15711999999999998</v>
      </c>
      <c r="T147" s="140">
        <f>SUM(T148:T152)</f>
        <v>0</v>
      </c>
      <c r="AR147" s="134" t="s">
        <v>83</v>
      </c>
      <c r="AT147" s="141" t="s">
        <v>75</v>
      </c>
      <c r="AU147" s="141" t="s">
        <v>83</v>
      </c>
      <c r="AY147" s="134" t="s">
        <v>307</v>
      </c>
      <c r="BK147" s="142">
        <f>SUM(BK148:BK152)</f>
        <v>0</v>
      </c>
    </row>
    <row r="148" spans="2:65" s="1" customFormat="1" ht="16.5" customHeight="1">
      <c r="B148" s="145"/>
      <c r="C148" s="146" t="s">
        <v>526</v>
      </c>
      <c r="D148" s="146" t="s">
        <v>309</v>
      </c>
      <c r="E148" s="147" t="s">
        <v>5388</v>
      </c>
      <c r="F148" s="148" t="s">
        <v>5389</v>
      </c>
      <c r="G148" s="149" t="s">
        <v>693</v>
      </c>
      <c r="H148" s="150">
        <v>1</v>
      </c>
      <c r="I148" s="151"/>
      <c r="J148" s="152">
        <f>ROUND(I148*H148,2)</f>
        <v>0</v>
      </c>
      <c r="K148" s="153"/>
      <c r="L148" s="32"/>
      <c r="M148" s="154" t="s">
        <v>1</v>
      </c>
      <c r="N148" s="155" t="s">
        <v>42</v>
      </c>
      <c r="P148" s="156">
        <f>O148*H148</f>
        <v>0</v>
      </c>
      <c r="Q148" s="156">
        <v>6.1400000000000003E-2</v>
      </c>
      <c r="R148" s="156">
        <f>Q148*H148</f>
        <v>6.1400000000000003E-2</v>
      </c>
      <c r="S148" s="156">
        <v>0</v>
      </c>
      <c r="T148" s="157">
        <f>S148*H148</f>
        <v>0</v>
      </c>
      <c r="AR148" s="158" t="s">
        <v>313</v>
      </c>
      <c r="AT148" s="158" t="s">
        <v>309</v>
      </c>
      <c r="AU148" s="158" t="s">
        <v>89</v>
      </c>
      <c r="AY148" s="17" t="s">
        <v>307</v>
      </c>
      <c r="BE148" s="159">
        <f>IF(N148="základná",J148,0)</f>
        <v>0</v>
      </c>
      <c r="BF148" s="159">
        <f>IF(N148="znížená",J148,0)</f>
        <v>0</v>
      </c>
      <c r="BG148" s="159">
        <f>IF(N148="zákl. prenesená",J148,0)</f>
        <v>0</v>
      </c>
      <c r="BH148" s="159">
        <f>IF(N148="zníž. prenesená",J148,0)</f>
        <v>0</v>
      </c>
      <c r="BI148" s="159">
        <f>IF(N148="nulová",J148,0)</f>
        <v>0</v>
      </c>
      <c r="BJ148" s="17" t="s">
        <v>89</v>
      </c>
      <c r="BK148" s="159">
        <f>ROUND(I148*H148,2)</f>
        <v>0</v>
      </c>
      <c r="BL148" s="17" t="s">
        <v>313</v>
      </c>
      <c r="BM148" s="158" t="s">
        <v>659</v>
      </c>
    </row>
    <row r="149" spans="2:65" s="1" customFormat="1" ht="16.5" customHeight="1">
      <c r="B149" s="145"/>
      <c r="C149" s="188" t="s">
        <v>572</v>
      </c>
      <c r="D149" s="188" t="s">
        <v>507</v>
      </c>
      <c r="E149" s="189" t="s">
        <v>5390</v>
      </c>
      <c r="F149" s="190" t="s">
        <v>5391</v>
      </c>
      <c r="G149" s="191" t="s">
        <v>693</v>
      </c>
      <c r="H149" s="192">
        <v>1</v>
      </c>
      <c r="I149" s="193"/>
      <c r="J149" s="194">
        <f>ROUND(I149*H149,2)</f>
        <v>0</v>
      </c>
      <c r="K149" s="195"/>
      <c r="L149" s="196"/>
      <c r="M149" s="197" t="s">
        <v>1</v>
      </c>
      <c r="N149" s="198" t="s">
        <v>42</v>
      </c>
      <c r="P149" s="156">
        <f>O149*H149</f>
        <v>0</v>
      </c>
      <c r="Q149" s="156">
        <v>7.4999999999999997E-3</v>
      </c>
      <c r="R149" s="156">
        <f>Q149*H149</f>
        <v>7.4999999999999997E-3</v>
      </c>
      <c r="S149" s="156">
        <v>0</v>
      </c>
      <c r="T149" s="157">
        <f>S149*H149</f>
        <v>0</v>
      </c>
      <c r="AR149" s="158" t="s">
        <v>449</v>
      </c>
      <c r="AT149" s="158" t="s">
        <v>507</v>
      </c>
      <c r="AU149" s="158" t="s">
        <v>89</v>
      </c>
      <c r="AY149" s="17" t="s">
        <v>307</v>
      </c>
      <c r="BE149" s="159">
        <f>IF(N149="základná",J149,0)</f>
        <v>0</v>
      </c>
      <c r="BF149" s="159">
        <f>IF(N149="znížená",J149,0)</f>
        <v>0</v>
      </c>
      <c r="BG149" s="159">
        <f>IF(N149="zákl. prenesená",J149,0)</f>
        <v>0</v>
      </c>
      <c r="BH149" s="159">
        <f>IF(N149="zníž. prenesená",J149,0)</f>
        <v>0</v>
      </c>
      <c r="BI149" s="159">
        <f>IF(N149="nulová",J149,0)</f>
        <v>0</v>
      </c>
      <c r="BJ149" s="17" t="s">
        <v>89</v>
      </c>
      <c r="BK149" s="159">
        <f>ROUND(I149*H149,2)</f>
        <v>0</v>
      </c>
      <c r="BL149" s="17" t="s">
        <v>313</v>
      </c>
      <c r="BM149" s="158" t="s">
        <v>673</v>
      </c>
    </row>
    <row r="150" spans="2:65" s="1" customFormat="1" ht="16.5" customHeight="1">
      <c r="B150" s="145"/>
      <c r="C150" s="188" t="s">
        <v>578</v>
      </c>
      <c r="D150" s="188" t="s">
        <v>507</v>
      </c>
      <c r="E150" s="189" t="s">
        <v>5392</v>
      </c>
      <c r="F150" s="190" t="s">
        <v>5393</v>
      </c>
      <c r="G150" s="191" t="s">
        <v>693</v>
      </c>
      <c r="H150" s="192">
        <v>2</v>
      </c>
      <c r="I150" s="193"/>
      <c r="J150" s="194">
        <f>ROUND(I150*H150,2)</f>
        <v>0</v>
      </c>
      <c r="K150" s="195"/>
      <c r="L150" s="196"/>
      <c r="M150" s="197" t="s">
        <v>1</v>
      </c>
      <c r="N150" s="198" t="s">
        <v>42</v>
      </c>
      <c r="P150" s="156">
        <f>O150*H150</f>
        <v>0</v>
      </c>
      <c r="Q150" s="156">
        <v>2.92E-2</v>
      </c>
      <c r="R150" s="156">
        <f>Q150*H150</f>
        <v>5.8400000000000001E-2</v>
      </c>
      <c r="S150" s="156">
        <v>0</v>
      </c>
      <c r="T150" s="157">
        <f>S150*H150</f>
        <v>0</v>
      </c>
      <c r="AR150" s="158" t="s">
        <v>449</v>
      </c>
      <c r="AT150" s="158" t="s">
        <v>507</v>
      </c>
      <c r="AU150" s="158" t="s">
        <v>89</v>
      </c>
      <c r="AY150" s="17" t="s">
        <v>307</v>
      </c>
      <c r="BE150" s="159">
        <f>IF(N150="základná",J150,0)</f>
        <v>0</v>
      </c>
      <c r="BF150" s="159">
        <f>IF(N150="znížená",J150,0)</f>
        <v>0</v>
      </c>
      <c r="BG150" s="159">
        <f>IF(N150="zákl. prenesená",J150,0)</f>
        <v>0</v>
      </c>
      <c r="BH150" s="159">
        <f>IF(N150="zníž. prenesená",J150,0)</f>
        <v>0</v>
      </c>
      <c r="BI150" s="159">
        <f>IF(N150="nulová",J150,0)</f>
        <v>0</v>
      </c>
      <c r="BJ150" s="17" t="s">
        <v>89</v>
      </c>
      <c r="BK150" s="159">
        <f>ROUND(I150*H150,2)</f>
        <v>0</v>
      </c>
      <c r="BL150" s="17" t="s">
        <v>313</v>
      </c>
      <c r="BM150" s="158" t="s">
        <v>685</v>
      </c>
    </row>
    <row r="151" spans="2:65" s="1" customFormat="1" ht="16.5" customHeight="1">
      <c r="B151" s="145"/>
      <c r="C151" s="146" t="s">
        <v>583</v>
      </c>
      <c r="D151" s="146" t="s">
        <v>309</v>
      </c>
      <c r="E151" s="147" t="s">
        <v>5394</v>
      </c>
      <c r="F151" s="148" t="s">
        <v>5395</v>
      </c>
      <c r="G151" s="149" t="s">
        <v>1071</v>
      </c>
      <c r="H151" s="150">
        <v>168</v>
      </c>
      <c r="I151" s="151"/>
      <c r="J151" s="152">
        <f>ROUND(I151*H151,2)</f>
        <v>0</v>
      </c>
      <c r="K151" s="153"/>
      <c r="L151" s="32"/>
      <c r="M151" s="154" t="s">
        <v>1</v>
      </c>
      <c r="N151" s="155" t="s">
        <v>42</v>
      </c>
      <c r="P151" s="156">
        <f>O151*H151</f>
        <v>0</v>
      </c>
      <c r="Q151" s="156">
        <v>8.7023809523809501E-5</v>
      </c>
      <c r="R151" s="156">
        <f>Q151*H151</f>
        <v>1.4619999999999996E-2</v>
      </c>
      <c r="S151" s="156">
        <v>0</v>
      </c>
      <c r="T151" s="157">
        <f>S151*H151</f>
        <v>0</v>
      </c>
      <c r="AR151" s="158" t="s">
        <v>313</v>
      </c>
      <c r="AT151" s="158" t="s">
        <v>309</v>
      </c>
      <c r="AU151" s="158" t="s">
        <v>89</v>
      </c>
      <c r="AY151" s="17" t="s">
        <v>307</v>
      </c>
      <c r="BE151" s="159">
        <f>IF(N151="základná",J151,0)</f>
        <v>0</v>
      </c>
      <c r="BF151" s="159">
        <f>IF(N151="znížená",J151,0)</f>
        <v>0</v>
      </c>
      <c r="BG151" s="159">
        <f>IF(N151="zákl. prenesená",J151,0)</f>
        <v>0</v>
      </c>
      <c r="BH151" s="159">
        <f>IF(N151="zníž. prenesená",J151,0)</f>
        <v>0</v>
      </c>
      <c r="BI151" s="159">
        <f>IF(N151="nulová",J151,0)</f>
        <v>0</v>
      </c>
      <c r="BJ151" s="17" t="s">
        <v>89</v>
      </c>
      <c r="BK151" s="159">
        <f>ROUND(I151*H151,2)</f>
        <v>0</v>
      </c>
      <c r="BL151" s="17" t="s">
        <v>313</v>
      </c>
      <c r="BM151" s="158" t="s">
        <v>174</v>
      </c>
    </row>
    <row r="152" spans="2:65" s="1" customFormat="1" ht="24.2" customHeight="1">
      <c r="B152" s="145"/>
      <c r="C152" s="146" t="s">
        <v>587</v>
      </c>
      <c r="D152" s="146" t="s">
        <v>309</v>
      </c>
      <c r="E152" s="147" t="s">
        <v>5396</v>
      </c>
      <c r="F152" s="148" t="s">
        <v>5397</v>
      </c>
      <c r="G152" s="149" t="s">
        <v>1071</v>
      </c>
      <c r="H152" s="150">
        <v>152</v>
      </c>
      <c r="I152" s="151"/>
      <c r="J152" s="152">
        <f>ROUND(I152*H152,2)</f>
        <v>0</v>
      </c>
      <c r="K152" s="153"/>
      <c r="L152" s="32"/>
      <c r="M152" s="154" t="s">
        <v>1</v>
      </c>
      <c r="N152" s="155" t="s">
        <v>42</v>
      </c>
      <c r="P152" s="156">
        <f>O152*H152</f>
        <v>0</v>
      </c>
      <c r="Q152" s="156">
        <v>1E-4</v>
      </c>
      <c r="R152" s="156">
        <f>Q152*H152</f>
        <v>1.52E-2</v>
      </c>
      <c r="S152" s="156">
        <v>0</v>
      </c>
      <c r="T152" s="157">
        <f>S152*H152</f>
        <v>0</v>
      </c>
      <c r="AR152" s="158" t="s">
        <v>313</v>
      </c>
      <c r="AT152" s="158" t="s">
        <v>309</v>
      </c>
      <c r="AU152" s="158" t="s">
        <v>89</v>
      </c>
      <c r="AY152" s="17" t="s">
        <v>307</v>
      </c>
      <c r="BE152" s="159">
        <f>IF(N152="základná",J152,0)</f>
        <v>0</v>
      </c>
      <c r="BF152" s="159">
        <f>IF(N152="znížená",J152,0)</f>
        <v>0</v>
      </c>
      <c r="BG152" s="159">
        <f>IF(N152="zákl. prenesená",J152,0)</f>
        <v>0</v>
      </c>
      <c r="BH152" s="159">
        <f>IF(N152="zníž. prenesená",J152,0)</f>
        <v>0</v>
      </c>
      <c r="BI152" s="159">
        <f>IF(N152="nulová",J152,0)</f>
        <v>0</v>
      </c>
      <c r="BJ152" s="17" t="s">
        <v>89</v>
      </c>
      <c r="BK152" s="159">
        <f>ROUND(I152*H152,2)</f>
        <v>0</v>
      </c>
      <c r="BL152" s="17" t="s">
        <v>313</v>
      </c>
      <c r="BM152" s="158" t="s">
        <v>732</v>
      </c>
    </row>
    <row r="153" spans="2:65" s="11" customFormat="1" ht="22.9" customHeight="1">
      <c r="B153" s="133"/>
      <c r="D153" s="134" t="s">
        <v>75</v>
      </c>
      <c r="E153" s="143" t="s">
        <v>1398</v>
      </c>
      <c r="F153" s="143" t="s">
        <v>3204</v>
      </c>
      <c r="I153" s="136"/>
      <c r="J153" s="144">
        <f>BK153</f>
        <v>0</v>
      </c>
      <c r="L153" s="133"/>
      <c r="M153" s="138"/>
      <c r="P153" s="139">
        <f>P154</f>
        <v>0</v>
      </c>
      <c r="R153" s="139">
        <f>R154</f>
        <v>0</v>
      </c>
      <c r="T153" s="140">
        <f>T154</f>
        <v>0</v>
      </c>
      <c r="AR153" s="134" t="s">
        <v>83</v>
      </c>
      <c r="AT153" s="141" t="s">
        <v>75</v>
      </c>
      <c r="AU153" s="141" t="s">
        <v>83</v>
      </c>
      <c r="AY153" s="134" t="s">
        <v>307</v>
      </c>
      <c r="BK153" s="142">
        <f>BK154</f>
        <v>0</v>
      </c>
    </row>
    <row r="154" spans="2:65" s="1" customFormat="1" ht="33" customHeight="1">
      <c r="B154" s="145"/>
      <c r="C154" s="146" t="s">
        <v>592</v>
      </c>
      <c r="D154" s="146" t="s">
        <v>309</v>
      </c>
      <c r="E154" s="147" t="s">
        <v>3205</v>
      </c>
      <c r="F154" s="148" t="s">
        <v>3206</v>
      </c>
      <c r="G154" s="149" t="s">
        <v>510</v>
      </c>
      <c r="H154" s="150">
        <v>85.494</v>
      </c>
      <c r="I154" s="151"/>
      <c r="J154" s="152">
        <f>ROUND(I154*H154,2)</f>
        <v>0</v>
      </c>
      <c r="K154" s="153"/>
      <c r="L154" s="32"/>
      <c r="M154" s="154" t="s">
        <v>1</v>
      </c>
      <c r="N154" s="155" t="s">
        <v>42</v>
      </c>
      <c r="P154" s="156">
        <f>O154*H154</f>
        <v>0</v>
      </c>
      <c r="Q154" s="156">
        <v>0</v>
      </c>
      <c r="R154" s="156">
        <f>Q154*H154</f>
        <v>0</v>
      </c>
      <c r="S154" s="156">
        <v>0</v>
      </c>
      <c r="T154" s="157">
        <f>S154*H154</f>
        <v>0</v>
      </c>
      <c r="AR154" s="158" t="s">
        <v>313</v>
      </c>
      <c r="AT154" s="158" t="s">
        <v>309</v>
      </c>
      <c r="AU154" s="158" t="s">
        <v>89</v>
      </c>
      <c r="AY154" s="17" t="s">
        <v>307</v>
      </c>
      <c r="BE154" s="159">
        <f>IF(N154="základná",J154,0)</f>
        <v>0</v>
      </c>
      <c r="BF154" s="159">
        <f>IF(N154="znížená",J154,0)</f>
        <v>0</v>
      </c>
      <c r="BG154" s="159">
        <f>IF(N154="zákl. prenesená",J154,0)</f>
        <v>0</v>
      </c>
      <c r="BH154" s="159">
        <f>IF(N154="zníž. prenesená",J154,0)</f>
        <v>0</v>
      </c>
      <c r="BI154" s="159">
        <f>IF(N154="nulová",J154,0)</f>
        <v>0</v>
      </c>
      <c r="BJ154" s="17" t="s">
        <v>89</v>
      </c>
      <c r="BK154" s="159">
        <f>ROUND(I154*H154,2)</f>
        <v>0</v>
      </c>
      <c r="BL154" s="17" t="s">
        <v>313</v>
      </c>
      <c r="BM154" s="158" t="s">
        <v>776</v>
      </c>
    </row>
    <row r="155" spans="2:65" s="11" customFormat="1" ht="25.9" customHeight="1">
      <c r="B155" s="133"/>
      <c r="D155" s="134" t="s">
        <v>75</v>
      </c>
      <c r="E155" s="135" t="s">
        <v>1757</v>
      </c>
      <c r="F155" s="135" t="s">
        <v>3123</v>
      </c>
      <c r="I155" s="136"/>
      <c r="J155" s="137">
        <f>BK155</f>
        <v>0</v>
      </c>
      <c r="L155" s="133"/>
      <c r="M155" s="138"/>
      <c r="P155" s="139">
        <f>P156</f>
        <v>0</v>
      </c>
      <c r="R155" s="139">
        <f>R156</f>
        <v>0.10696000000000001</v>
      </c>
      <c r="T155" s="140">
        <f>T156</f>
        <v>0</v>
      </c>
      <c r="AR155" s="134" t="s">
        <v>89</v>
      </c>
      <c r="AT155" s="141" t="s">
        <v>75</v>
      </c>
      <c r="AU155" s="141" t="s">
        <v>76</v>
      </c>
      <c r="AY155" s="134" t="s">
        <v>307</v>
      </c>
      <c r="BK155" s="142">
        <f>BK156</f>
        <v>0</v>
      </c>
    </row>
    <row r="156" spans="2:65" s="11" customFormat="1" ht="22.9" customHeight="1">
      <c r="B156" s="133"/>
      <c r="D156" s="134" t="s">
        <v>75</v>
      </c>
      <c r="E156" s="143" t="s">
        <v>3124</v>
      </c>
      <c r="F156" s="143" t="s">
        <v>3125</v>
      </c>
      <c r="I156" s="136"/>
      <c r="J156" s="144">
        <f>BK156</f>
        <v>0</v>
      </c>
      <c r="L156" s="133"/>
      <c r="M156" s="138"/>
      <c r="P156" s="139">
        <f>SUM(P157:P169)</f>
        <v>0</v>
      </c>
      <c r="R156" s="139">
        <f>SUM(R157:R169)</f>
        <v>0.10696000000000001</v>
      </c>
      <c r="T156" s="140">
        <f>SUM(T157:T169)</f>
        <v>0</v>
      </c>
      <c r="AR156" s="134" t="s">
        <v>89</v>
      </c>
      <c r="AT156" s="141" t="s">
        <v>75</v>
      </c>
      <c r="AU156" s="141" t="s">
        <v>83</v>
      </c>
      <c r="AY156" s="134" t="s">
        <v>307</v>
      </c>
      <c r="BK156" s="142">
        <f>SUM(BK157:BK169)</f>
        <v>0</v>
      </c>
    </row>
    <row r="157" spans="2:65" s="1" customFormat="1" ht="33" customHeight="1">
      <c r="B157" s="145"/>
      <c r="C157" s="146" t="s">
        <v>597</v>
      </c>
      <c r="D157" s="146" t="s">
        <v>309</v>
      </c>
      <c r="E157" s="147" t="s">
        <v>3130</v>
      </c>
      <c r="F157" s="148" t="s">
        <v>3131</v>
      </c>
      <c r="G157" s="149" t="s">
        <v>693</v>
      </c>
      <c r="H157" s="150">
        <v>1</v>
      </c>
      <c r="I157" s="151"/>
      <c r="J157" s="152">
        <f t="shared" ref="J157:J169" si="10">ROUND(I157*H157,2)</f>
        <v>0</v>
      </c>
      <c r="K157" s="153"/>
      <c r="L157" s="32"/>
      <c r="M157" s="154" t="s">
        <v>1</v>
      </c>
      <c r="N157" s="155" t="s">
        <v>42</v>
      </c>
      <c r="P157" s="156">
        <f t="shared" ref="P157:P169" si="11">O157*H157</f>
        <v>0</v>
      </c>
      <c r="Q157" s="156">
        <v>1.0300000000000001E-3</v>
      </c>
      <c r="R157" s="156">
        <f t="shared" ref="R157:R169" si="12">Q157*H157</f>
        <v>1.0300000000000001E-3</v>
      </c>
      <c r="S157" s="156">
        <v>0</v>
      </c>
      <c r="T157" s="157">
        <f t="shared" ref="T157:T169" si="13">S157*H157</f>
        <v>0</v>
      </c>
      <c r="AR157" s="158" t="s">
        <v>587</v>
      </c>
      <c r="AT157" s="158" t="s">
        <v>309</v>
      </c>
      <c r="AU157" s="158" t="s">
        <v>89</v>
      </c>
      <c r="AY157" s="17" t="s">
        <v>307</v>
      </c>
      <c r="BE157" s="159">
        <f t="shared" ref="BE157:BE169" si="14">IF(N157="základná",J157,0)</f>
        <v>0</v>
      </c>
      <c r="BF157" s="159">
        <f t="shared" ref="BF157:BF169" si="15">IF(N157="znížená",J157,0)</f>
        <v>0</v>
      </c>
      <c r="BG157" s="159">
        <f t="shared" ref="BG157:BG169" si="16">IF(N157="zákl. prenesená",J157,0)</f>
        <v>0</v>
      </c>
      <c r="BH157" s="159">
        <f t="shared" ref="BH157:BH169" si="17">IF(N157="zníž. prenesená",J157,0)</f>
        <v>0</v>
      </c>
      <c r="BI157" s="159">
        <f t="shared" ref="BI157:BI169" si="18">IF(N157="nulová",J157,0)</f>
        <v>0</v>
      </c>
      <c r="BJ157" s="17" t="s">
        <v>89</v>
      </c>
      <c r="BK157" s="159">
        <f t="shared" ref="BK157:BK169" si="19">ROUND(I157*H157,2)</f>
        <v>0</v>
      </c>
      <c r="BL157" s="17" t="s">
        <v>587</v>
      </c>
      <c r="BM157" s="158" t="s">
        <v>791</v>
      </c>
    </row>
    <row r="158" spans="2:65" s="1" customFormat="1" ht="24.2" customHeight="1">
      <c r="B158" s="145"/>
      <c r="C158" s="146" t="s">
        <v>601</v>
      </c>
      <c r="D158" s="146" t="s">
        <v>309</v>
      </c>
      <c r="E158" s="147" t="s">
        <v>3132</v>
      </c>
      <c r="F158" s="148" t="s">
        <v>3133</v>
      </c>
      <c r="G158" s="149" t="s">
        <v>1071</v>
      </c>
      <c r="H158" s="150">
        <v>0.9</v>
      </c>
      <c r="I158" s="151"/>
      <c r="J158" s="152">
        <f t="shared" si="10"/>
        <v>0</v>
      </c>
      <c r="K158" s="153"/>
      <c r="L158" s="32"/>
      <c r="M158" s="154" t="s">
        <v>1</v>
      </c>
      <c r="N158" s="155" t="s">
        <v>42</v>
      </c>
      <c r="P158" s="156">
        <f t="shared" si="11"/>
        <v>0</v>
      </c>
      <c r="Q158" s="156">
        <v>4.2888888888888898E-3</v>
      </c>
      <c r="R158" s="156">
        <f t="shared" si="12"/>
        <v>3.860000000000001E-3</v>
      </c>
      <c r="S158" s="156">
        <v>0</v>
      </c>
      <c r="T158" s="157">
        <f t="shared" si="13"/>
        <v>0</v>
      </c>
      <c r="AR158" s="158" t="s">
        <v>587</v>
      </c>
      <c r="AT158" s="158" t="s">
        <v>309</v>
      </c>
      <c r="AU158" s="158" t="s">
        <v>89</v>
      </c>
      <c r="AY158" s="17" t="s">
        <v>307</v>
      </c>
      <c r="BE158" s="159">
        <f t="shared" si="14"/>
        <v>0</v>
      </c>
      <c r="BF158" s="159">
        <f t="shared" si="15"/>
        <v>0</v>
      </c>
      <c r="BG158" s="159">
        <f t="shared" si="16"/>
        <v>0</v>
      </c>
      <c r="BH158" s="159">
        <f t="shared" si="17"/>
        <v>0</v>
      </c>
      <c r="BI158" s="159">
        <f t="shared" si="18"/>
        <v>0</v>
      </c>
      <c r="BJ158" s="17" t="s">
        <v>89</v>
      </c>
      <c r="BK158" s="159">
        <f t="shared" si="19"/>
        <v>0</v>
      </c>
      <c r="BL158" s="17" t="s">
        <v>587</v>
      </c>
      <c r="BM158" s="158" t="s">
        <v>803</v>
      </c>
    </row>
    <row r="159" spans="2:65" s="1" customFormat="1" ht="24.2" customHeight="1">
      <c r="B159" s="145"/>
      <c r="C159" s="146" t="s">
        <v>637</v>
      </c>
      <c r="D159" s="146" t="s">
        <v>309</v>
      </c>
      <c r="E159" s="147" t="s">
        <v>5398</v>
      </c>
      <c r="F159" s="148" t="s">
        <v>5399</v>
      </c>
      <c r="G159" s="149" t="s">
        <v>1071</v>
      </c>
      <c r="H159" s="150">
        <v>0.9</v>
      </c>
      <c r="I159" s="151"/>
      <c r="J159" s="152">
        <f t="shared" si="10"/>
        <v>0</v>
      </c>
      <c r="K159" s="153"/>
      <c r="L159" s="32"/>
      <c r="M159" s="154" t="s">
        <v>1</v>
      </c>
      <c r="N159" s="155" t="s">
        <v>42</v>
      </c>
      <c r="P159" s="156">
        <f t="shared" si="11"/>
        <v>0</v>
      </c>
      <c r="Q159" s="156">
        <v>8.2777777777777797E-3</v>
      </c>
      <c r="R159" s="156">
        <f t="shared" si="12"/>
        <v>7.4500000000000018E-3</v>
      </c>
      <c r="S159" s="156">
        <v>0</v>
      </c>
      <c r="T159" s="157">
        <f t="shared" si="13"/>
        <v>0</v>
      </c>
      <c r="AR159" s="158" t="s">
        <v>587</v>
      </c>
      <c r="AT159" s="158" t="s">
        <v>309</v>
      </c>
      <c r="AU159" s="158" t="s">
        <v>89</v>
      </c>
      <c r="AY159" s="17" t="s">
        <v>307</v>
      </c>
      <c r="BE159" s="159">
        <f t="shared" si="14"/>
        <v>0</v>
      </c>
      <c r="BF159" s="159">
        <f t="shared" si="15"/>
        <v>0</v>
      </c>
      <c r="BG159" s="159">
        <f t="shared" si="16"/>
        <v>0</v>
      </c>
      <c r="BH159" s="159">
        <f t="shared" si="17"/>
        <v>0</v>
      </c>
      <c r="BI159" s="159">
        <f t="shared" si="18"/>
        <v>0</v>
      </c>
      <c r="BJ159" s="17" t="s">
        <v>89</v>
      </c>
      <c r="BK159" s="159">
        <f t="shared" si="19"/>
        <v>0</v>
      </c>
      <c r="BL159" s="17" t="s">
        <v>587</v>
      </c>
      <c r="BM159" s="158" t="s">
        <v>814</v>
      </c>
    </row>
    <row r="160" spans="2:65" s="1" customFormat="1" ht="33" customHeight="1">
      <c r="B160" s="145"/>
      <c r="C160" s="146" t="s">
        <v>644</v>
      </c>
      <c r="D160" s="146" t="s">
        <v>309</v>
      </c>
      <c r="E160" s="147" t="s">
        <v>5400</v>
      </c>
      <c r="F160" s="148" t="s">
        <v>5401</v>
      </c>
      <c r="G160" s="149" t="s">
        <v>693</v>
      </c>
      <c r="H160" s="150">
        <v>1</v>
      </c>
      <c r="I160" s="151"/>
      <c r="J160" s="152">
        <f t="shared" si="10"/>
        <v>0</v>
      </c>
      <c r="K160" s="153"/>
      <c r="L160" s="32"/>
      <c r="M160" s="154" t="s">
        <v>1</v>
      </c>
      <c r="N160" s="155" t="s">
        <v>42</v>
      </c>
      <c r="P160" s="156">
        <f t="shared" si="11"/>
        <v>0</v>
      </c>
      <c r="Q160" s="156">
        <v>4.6800000000000001E-3</v>
      </c>
      <c r="R160" s="156">
        <f t="shared" si="12"/>
        <v>4.6800000000000001E-3</v>
      </c>
      <c r="S160" s="156">
        <v>0</v>
      </c>
      <c r="T160" s="157">
        <f t="shared" si="13"/>
        <v>0</v>
      </c>
      <c r="AR160" s="158" t="s">
        <v>587</v>
      </c>
      <c r="AT160" s="158" t="s">
        <v>309</v>
      </c>
      <c r="AU160" s="158" t="s">
        <v>89</v>
      </c>
      <c r="AY160" s="17" t="s">
        <v>307</v>
      </c>
      <c r="BE160" s="159">
        <f t="shared" si="14"/>
        <v>0</v>
      </c>
      <c r="BF160" s="159">
        <f t="shared" si="15"/>
        <v>0</v>
      </c>
      <c r="BG160" s="159">
        <f t="shared" si="16"/>
        <v>0</v>
      </c>
      <c r="BH160" s="159">
        <f t="shared" si="17"/>
        <v>0</v>
      </c>
      <c r="BI160" s="159">
        <f t="shared" si="18"/>
        <v>0</v>
      </c>
      <c r="BJ160" s="17" t="s">
        <v>89</v>
      </c>
      <c r="BK160" s="159">
        <f t="shared" si="19"/>
        <v>0</v>
      </c>
      <c r="BL160" s="17" t="s">
        <v>587</v>
      </c>
      <c r="BM160" s="158" t="s">
        <v>827</v>
      </c>
    </row>
    <row r="161" spans="2:65" s="1" customFormat="1" ht="16.5" customHeight="1">
      <c r="B161" s="145"/>
      <c r="C161" s="146" t="s">
        <v>648</v>
      </c>
      <c r="D161" s="146" t="s">
        <v>309</v>
      </c>
      <c r="E161" s="147" t="s">
        <v>5402</v>
      </c>
      <c r="F161" s="148" t="s">
        <v>5403</v>
      </c>
      <c r="G161" s="149" t="s">
        <v>693</v>
      </c>
      <c r="H161" s="150">
        <v>2</v>
      </c>
      <c r="I161" s="151"/>
      <c r="J161" s="152">
        <f t="shared" si="10"/>
        <v>0</v>
      </c>
      <c r="K161" s="153"/>
      <c r="L161" s="32"/>
      <c r="M161" s="154" t="s">
        <v>1</v>
      </c>
      <c r="N161" s="155" t="s">
        <v>42</v>
      </c>
      <c r="P161" s="156">
        <f t="shared" si="11"/>
        <v>0</v>
      </c>
      <c r="Q161" s="156">
        <v>1.0000000000000001E-5</v>
      </c>
      <c r="R161" s="156">
        <f t="shared" si="12"/>
        <v>2.0000000000000002E-5</v>
      </c>
      <c r="S161" s="156">
        <v>0</v>
      </c>
      <c r="T161" s="157">
        <f t="shared" si="13"/>
        <v>0</v>
      </c>
      <c r="AR161" s="158" t="s">
        <v>587</v>
      </c>
      <c r="AT161" s="158" t="s">
        <v>309</v>
      </c>
      <c r="AU161" s="158" t="s">
        <v>89</v>
      </c>
      <c r="AY161" s="17" t="s">
        <v>307</v>
      </c>
      <c r="BE161" s="159">
        <f t="shared" si="14"/>
        <v>0</v>
      </c>
      <c r="BF161" s="159">
        <f t="shared" si="15"/>
        <v>0</v>
      </c>
      <c r="BG161" s="159">
        <f t="shared" si="16"/>
        <v>0</v>
      </c>
      <c r="BH161" s="159">
        <f t="shared" si="17"/>
        <v>0</v>
      </c>
      <c r="BI161" s="159">
        <f t="shared" si="18"/>
        <v>0</v>
      </c>
      <c r="BJ161" s="17" t="s">
        <v>89</v>
      </c>
      <c r="BK161" s="159">
        <f t="shared" si="19"/>
        <v>0</v>
      </c>
      <c r="BL161" s="17" t="s">
        <v>587</v>
      </c>
      <c r="BM161" s="158" t="s">
        <v>839</v>
      </c>
    </row>
    <row r="162" spans="2:65" s="1" customFormat="1" ht="24.2" customHeight="1">
      <c r="B162" s="145"/>
      <c r="C162" s="188" t="s">
        <v>7</v>
      </c>
      <c r="D162" s="188" t="s">
        <v>507</v>
      </c>
      <c r="E162" s="189" t="s">
        <v>5404</v>
      </c>
      <c r="F162" s="190" t="s">
        <v>5405</v>
      </c>
      <c r="G162" s="191" t="s">
        <v>693</v>
      </c>
      <c r="H162" s="192">
        <v>2</v>
      </c>
      <c r="I162" s="193"/>
      <c r="J162" s="194">
        <f t="shared" si="10"/>
        <v>0</v>
      </c>
      <c r="K162" s="195"/>
      <c r="L162" s="196"/>
      <c r="M162" s="197" t="s">
        <v>1</v>
      </c>
      <c r="N162" s="198" t="s">
        <v>42</v>
      </c>
      <c r="P162" s="156">
        <f t="shared" si="11"/>
        <v>0</v>
      </c>
      <c r="Q162" s="156">
        <v>6.7000000000000002E-4</v>
      </c>
      <c r="R162" s="156">
        <f t="shared" si="12"/>
        <v>1.34E-3</v>
      </c>
      <c r="S162" s="156">
        <v>0</v>
      </c>
      <c r="T162" s="157">
        <f t="shared" si="13"/>
        <v>0</v>
      </c>
      <c r="AR162" s="158" t="s">
        <v>732</v>
      </c>
      <c r="AT162" s="158" t="s">
        <v>507</v>
      </c>
      <c r="AU162" s="158" t="s">
        <v>89</v>
      </c>
      <c r="AY162" s="17" t="s">
        <v>307</v>
      </c>
      <c r="BE162" s="159">
        <f t="shared" si="14"/>
        <v>0</v>
      </c>
      <c r="BF162" s="159">
        <f t="shared" si="15"/>
        <v>0</v>
      </c>
      <c r="BG162" s="159">
        <f t="shared" si="16"/>
        <v>0</v>
      </c>
      <c r="BH162" s="159">
        <f t="shared" si="17"/>
        <v>0</v>
      </c>
      <c r="BI162" s="159">
        <f t="shared" si="18"/>
        <v>0</v>
      </c>
      <c r="BJ162" s="17" t="s">
        <v>89</v>
      </c>
      <c r="BK162" s="159">
        <f t="shared" si="19"/>
        <v>0</v>
      </c>
      <c r="BL162" s="17" t="s">
        <v>587</v>
      </c>
      <c r="BM162" s="158" t="s">
        <v>849</v>
      </c>
    </row>
    <row r="163" spans="2:65" s="1" customFormat="1" ht="16.5" customHeight="1">
      <c r="B163" s="145"/>
      <c r="C163" s="146" t="s">
        <v>659</v>
      </c>
      <c r="D163" s="146" t="s">
        <v>309</v>
      </c>
      <c r="E163" s="147" t="s">
        <v>5406</v>
      </c>
      <c r="F163" s="148" t="s">
        <v>5407</v>
      </c>
      <c r="G163" s="149" t="s">
        <v>788</v>
      </c>
      <c r="H163" s="150">
        <v>1</v>
      </c>
      <c r="I163" s="151"/>
      <c r="J163" s="152">
        <f t="shared" si="10"/>
        <v>0</v>
      </c>
      <c r="K163" s="153"/>
      <c r="L163" s="32"/>
      <c r="M163" s="154" t="s">
        <v>1</v>
      </c>
      <c r="N163" s="155" t="s">
        <v>42</v>
      </c>
      <c r="P163" s="156">
        <f t="shared" si="11"/>
        <v>0</v>
      </c>
      <c r="Q163" s="156">
        <v>3.0000000000000001E-5</v>
      </c>
      <c r="R163" s="156">
        <f t="shared" si="12"/>
        <v>3.0000000000000001E-5</v>
      </c>
      <c r="S163" s="156">
        <v>0</v>
      </c>
      <c r="T163" s="157">
        <f t="shared" si="13"/>
        <v>0</v>
      </c>
      <c r="AR163" s="158" t="s">
        <v>587</v>
      </c>
      <c r="AT163" s="158" t="s">
        <v>309</v>
      </c>
      <c r="AU163" s="158" t="s">
        <v>89</v>
      </c>
      <c r="AY163" s="17" t="s">
        <v>307</v>
      </c>
      <c r="BE163" s="159">
        <f t="shared" si="14"/>
        <v>0</v>
      </c>
      <c r="BF163" s="159">
        <f t="shared" si="15"/>
        <v>0</v>
      </c>
      <c r="BG163" s="159">
        <f t="shared" si="16"/>
        <v>0</v>
      </c>
      <c r="BH163" s="159">
        <f t="shared" si="17"/>
        <v>0</v>
      </c>
      <c r="BI163" s="159">
        <f t="shared" si="18"/>
        <v>0</v>
      </c>
      <c r="BJ163" s="17" t="s">
        <v>89</v>
      </c>
      <c r="BK163" s="159">
        <f t="shared" si="19"/>
        <v>0</v>
      </c>
      <c r="BL163" s="17" t="s">
        <v>587</v>
      </c>
      <c r="BM163" s="158" t="s">
        <v>859</v>
      </c>
    </row>
    <row r="164" spans="2:65" s="1" customFormat="1" ht="16.5" customHeight="1">
      <c r="B164" s="145"/>
      <c r="C164" s="188" t="s">
        <v>666</v>
      </c>
      <c r="D164" s="188" t="s">
        <v>507</v>
      </c>
      <c r="E164" s="189" t="s">
        <v>5408</v>
      </c>
      <c r="F164" s="190" t="s">
        <v>5409</v>
      </c>
      <c r="G164" s="191" t="s">
        <v>693</v>
      </c>
      <c r="H164" s="192">
        <v>1</v>
      </c>
      <c r="I164" s="193"/>
      <c r="J164" s="194">
        <f t="shared" si="10"/>
        <v>0</v>
      </c>
      <c r="K164" s="195"/>
      <c r="L164" s="196"/>
      <c r="M164" s="197" t="s">
        <v>1</v>
      </c>
      <c r="N164" s="198" t="s">
        <v>42</v>
      </c>
      <c r="P164" s="156">
        <f t="shared" si="11"/>
        <v>0</v>
      </c>
      <c r="Q164" s="156">
        <v>2.7E-4</v>
      </c>
      <c r="R164" s="156">
        <f t="shared" si="12"/>
        <v>2.7E-4</v>
      </c>
      <c r="S164" s="156">
        <v>0</v>
      </c>
      <c r="T164" s="157">
        <f t="shared" si="13"/>
        <v>0</v>
      </c>
      <c r="AR164" s="158" t="s">
        <v>732</v>
      </c>
      <c r="AT164" s="158" t="s">
        <v>507</v>
      </c>
      <c r="AU164" s="158" t="s">
        <v>89</v>
      </c>
      <c r="AY164" s="17" t="s">
        <v>307</v>
      </c>
      <c r="BE164" s="159">
        <f t="shared" si="14"/>
        <v>0</v>
      </c>
      <c r="BF164" s="159">
        <f t="shared" si="15"/>
        <v>0</v>
      </c>
      <c r="BG164" s="159">
        <f t="shared" si="16"/>
        <v>0</v>
      </c>
      <c r="BH164" s="159">
        <f t="shared" si="17"/>
        <v>0</v>
      </c>
      <c r="BI164" s="159">
        <f t="shared" si="18"/>
        <v>0</v>
      </c>
      <c r="BJ164" s="17" t="s">
        <v>89</v>
      </c>
      <c r="BK164" s="159">
        <f t="shared" si="19"/>
        <v>0</v>
      </c>
      <c r="BL164" s="17" t="s">
        <v>587</v>
      </c>
      <c r="BM164" s="158" t="s">
        <v>869</v>
      </c>
    </row>
    <row r="165" spans="2:65" s="1" customFormat="1" ht="24.2" customHeight="1">
      <c r="B165" s="145"/>
      <c r="C165" s="146" t="s">
        <v>673</v>
      </c>
      <c r="D165" s="146" t="s">
        <v>309</v>
      </c>
      <c r="E165" s="147" t="s">
        <v>5410</v>
      </c>
      <c r="F165" s="148" t="s">
        <v>5411</v>
      </c>
      <c r="G165" s="149" t="s">
        <v>788</v>
      </c>
      <c r="H165" s="150">
        <v>1</v>
      </c>
      <c r="I165" s="151"/>
      <c r="J165" s="152">
        <f t="shared" si="10"/>
        <v>0</v>
      </c>
      <c r="K165" s="153"/>
      <c r="L165" s="32"/>
      <c r="M165" s="154" t="s">
        <v>1</v>
      </c>
      <c r="N165" s="155" t="s">
        <v>42</v>
      </c>
      <c r="P165" s="156">
        <f t="shared" si="11"/>
        <v>0</v>
      </c>
      <c r="Q165" s="156">
        <v>1.9640000000000001E-2</v>
      </c>
      <c r="R165" s="156">
        <f t="shared" si="12"/>
        <v>1.9640000000000001E-2</v>
      </c>
      <c r="S165" s="156">
        <v>0</v>
      </c>
      <c r="T165" s="157">
        <f t="shared" si="13"/>
        <v>0</v>
      </c>
      <c r="AR165" s="158" t="s">
        <v>587</v>
      </c>
      <c r="AT165" s="158" t="s">
        <v>309</v>
      </c>
      <c r="AU165" s="158" t="s">
        <v>89</v>
      </c>
      <c r="AY165" s="17" t="s">
        <v>307</v>
      </c>
      <c r="BE165" s="159">
        <f t="shared" si="14"/>
        <v>0</v>
      </c>
      <c r="BF165" s="159">
        <f t="shared" si="15"/>
        <v>0</v>
      </c>
      <c r="BG165" s="159">
        <f t="shared" si="16"/>
        <v>0</v>
      </c>
      <c r="BH165" s="159">
        <f t="shared" si="17"/>
        <v>0</v>
      </c>
      <c r="BI165" s="159">
        <f t="shared" si="18"/>
        <v>0</v>
      </c>
      <c r="BJ165" s="17" t="s">
        <v>89</v>
      </c>
      <c r="BK165" s="159">
        <f t="shared" si="19"/>
        <v>0</v>
      </c>
      <c r="BL165" s="17" t="s">
        <v>587</v>
      </c>
      <c r="BM165" s="158" t="s">
        <v>880</v>
      </c>
    </row>
    <row r="166" spans="2:65" s="1" customFormat="1" ht="37.9" customHeight="1">
      <c r="B166" s="145"/>
      <c r="C166" s="188" t="s">
        <v>681</v>
      </c>
      <c r="D166" s="188" t="s">
        <v>507</v>
      </c>
      <c r="E166" s="189" t="s">
        <v>5412</v>
      </c>
      <c r="F166" s="190" t="s">
        <v>5413</v>
      </c>
      <c r="G166" s="191" t="s">
        <v>693</v>
      </c>
      <c r="H166" s="192">
        <v>1</v>
      </c>
      <c r="I166" s="193"/>
      <c r="J166" s="194">
        <f t="shared" si="10"/>
        <v>0</v>
      </c>
      <c r="K166" s="195"/>
      <c r="L166" s="196"/>
      <c r="M166" s="197" t="s">
        <v>1</v>
      </c>
      <c r="N166" s="198" t="s">
        <v>42</v>
      </c>
      <c r="P166" s="156">
        <f t="shared" si="11"/>
        <v>0</v>
      </c>
      <c r="Q166" s="156">
        <v>3.3000000000000002E-2</v>
      </c>
      <c r="R166" s="156">
        <f t="shared" si="12"/>
        <v>3.3000000000000002E-2</v>
      </c>
      <c r="S166" s="156">
        <v>0</v>
      </c>
      <c r="T166" s="157">
        <f t="shared" si="13"/>
        <v>0</v>
      </c>
      <c r="AR166" s="158" t="s">
        <v>732</v>
      </c>
      <c r="AT166" s="158" t="s">
        <v>507</v>
      </c>
      <c r="AU166" s="158" t="s">
        <v>89</v>
      </c>
      <c r="AY166" s="17" t="s">
        <v>307</v>
      </c>
      <c r="BE166" s="159">
        <f t="shared" si="14"/>
        <v>0</v>
      </c>
      <c r="BF166" s="159">
        <f t="shared" si="15"/>
        <v>0</v>
      </c>
      <c r="BG166" s="159">
        <f t="shared" si="16"/>
        <v>0</v>
      </c>
      <c r="BH166" s="159">
        <f t="shared" si="17"/>
        <v>0</v>
      </c>
      <c r="BI166" s="159">
        <f t="shared" si="18"/>
        <v>0</v>
      </c>
      <c r="BJ166" s="17" t="s">
        <v>89</v>
      </c>
      <c r="BK166" s="159">
        <f t="shared" si="19"/>
        <v>0</v>
      </c>
      <c r="BL166" s="17" t="s">
        <v>587</v>
      </c>
      <c r="BM166" s="158" t="s">
        <v>926</v>
      </c>
    </row>
    <row r="167" spans="2:65" s="1" customFormat="1" ht="16.5" customHeight="1">
      <c r="B167" s="145"/>
      <c r="C167" s="146" t="s">
        <v>685</v>
      </c>
      <c r="D167" s="146" t="s">
        <v>309</v>
      </c>
      <c r="E167" s="147" t="s">
        <v>5414</v>
      </c>
      <c r="F167" s="148" t="s">
        <v>5415</v>
      </c>
      <c r="G167" s="149" t="s">
        <v>788</v>
      </c>
      <c r="H167" s="150">
        <v>1</v>
      </c>
      <c r="I167" s="151"/>
      <c r="J167" s="152">
        <f t="shared" si="10"/>
        <v>0</v>
      </c>
      <c r="K167" s="153"/>
      <c r="L167" s="32"/>
      <c r="M167" s="154" t="s">
        <v>1</v>
      </c>
      <c r="N167" s="155" t="s">
        <v>42</v>
      </c>
      <c r="P167" s="156">
        <f t="shared" si="11"/>
        <v>0</v>
      </c>
      <c r="Q167" s="156">
        <v>1.9640000000000001E-2</v>
      </c>
      <c r="R167" s="156">
        <f t="shared" si="12"/>
        <v>1.9640000000000001E-2</v>
      </c>
      <c r="S167" s="156">
        <v>0</v>
      </c>
      <c r="T167" s="157">
        <f t="shared" si="13"/>
        <v>0</v>
      </c>
      <c r="AR167" s="158" t="s">
        <v>587</v>
      </c>
      <c r="AT167" s="158" t="s">
        <v>309</v>
      </c>
      <c r="AU167" s="158" t="s">
        <v>89</v>
      </c>
      <c r="AY167" s="17" t="s">
        <v>307</v>
      </c>
      <c r="BE167" s="159">
        <f t="shared" si="14"/>
        <v>0</v>
      </c>
      <c r="BF167" s="159">
        <f t="shared" si="15"/>
        <v>0</v>
      </c>
      <c r="BG167" s="159">
        <f t="shared" si="16"/>
        <v>0</v>
      </c>
      <c r="BH167" s="159">
        <f t="shared" si="17"/>
        <v>0</v>
      </c>
      <c r="BI167" s="159">
        <f t="shared" si="18"/>
        <v>0</v>
      </c>
      <c r="BJ167" s="17" t="s">
        <v>89</v>
      </c>
      <c r="BK167" s="159">
        <f t="shared" si="19"/>
        <v>0</v>
      </c>
      <c r="BL167" s="17" t="s">
        <v>587</v>
      </c>
      <c r="BM167" s="158" t="s">
        <v>939</v>
      </c>
    </row>
    <row r="168" spans="2:65" s="1" customFormat="1" ht="24.2" customHeight="1">
      <c r="B168" s="145"/>
      <c r="C168" s="188" t="s">
        <v>690</v>
      </c>
      <c r="D168" s="188" t="s">
        <v>507</v>
      </c>
      <c r="E168" s="189" t="s">
        <v>5416</v>
      </c>
      <c r="F168" s="190" t="s">
        <v>5417</v>
      </c>
      <c r="G168" s="191" t="s">
        <v>693</v>
      </c>
      <c r="H168" s="192">
        <v>1</v>
      </c>
      <c r="I168" s="193"/>
      <c r="J168" s="194">
        <f t="shared" si="10"/>
        <v>0</v>
      </c>
      <c r="K168" s="195"/>
      <c r="L168" s="196"/>
      <c r="M168" s="197" t="s">
        <v>1</v>
      </c>
      <c r="N168" s="198" t="s">
        <v>42</v>
      </c>
      <c r="P168" s="156">
        <f t="shared" si="11"/>
        <v>0</v>
      </c>
      <c r="Q168" s="156">
        <v>1.6E-2</v>
      </c>
      <c r="R168" s="156">
        <f t="shared" si="12"/>
        <v>1.6E-2</v>
      </c>
      <c r="S168" s="156">
        <v>0</v>
      </c>
      <c r="T168" s="157">
        <f t="shared" si="13"/>
        <v>0</v>
      </c>
      <c r="AR168" s="158" t="s">
        <v>732</v>
      </c>
      <c r="AT168" s="158" t="s">
        <v>507</v>
      </c>
      <c r="AU168" s="158" t="s">
        <v>89</v>
      </c>
      <c r="AY168" s="17" t="s">
        <v>307</v>
      </c>
      <c r="BE168" s="159">
        <f t="shared" si="14"/>
        <v>0</v>
      </c>
      <c r="BF168" s="159">
        <f t="shared" si="15"/>
        <v>0</v>
      </c>
      <c r="BG168" s="159">
        <f t="shared" si="16"/>
        <v>0</v>
      </c>
      <c r="BH168" s="159">
        <f t="shared" si="17"/>
        <v>0</v>
      </c>
      <c r="BI168" s="159">
        <f t="shared" si="18"/>
        <v>0</v>
      </c>
      <c r="BJ168" s="17" t="s">
        <v>89</v>
      </c>
      <c r="BK168" s="159">
        <f t="shared" si="19"/>
        <v>0</v>
      </c>
      <c r="BL168" s="17" t="s">
        <v>587</v>
      </c>
      <c r="BM168" s="158" t="s">
        <v>959</v>
      </c>
    </row>
    <row r="169" spans="2:65" s="1" customFormat="1" ht="24.2" customHeight="1">
      <c r="B169" s="145"/>
      <c r="C169" s="146" t="s">
        <v>174</v>
      </c>
      <c r="D169" s="146" t="s">
        <v>309</v>
      </c>
      <c r="E169" s="147" t="s">
        <v>3142</v>
      </c>
      <c r="F169" s="148" t="s">
        <v>3143</v>
      </c>
      <c r="G169" s="149" t="s">
        <v>1849</v>
      </c>
      <c r="H169" s="199"/>
      <c r="I169" s="151"/>
      <c r="J169" s="152">
        <f t="shared" si="10"/>
        <v>0</v>
      </c>
      <c r="K169" s="153"/>
      <c r="L169" s="32"/>
      <c r="M169" s="154" t="s">
        <v>1</v>
      </c>
      <c r="N169" s="155" t="s">
        <v>42</v>
      </c>
      <c r="P169" s="156">
        <f t="shared" si="11"/>
        <v>0</v>
      </c>
      <c r="Q169" s="156">
        <v>0</v>
      </c>
      <c r="R169" s="156">
        <f t="shared" si="12"/>
        <v>0</v>
      </c>
      <c r="S169" s="156">
        <v>0</v>
      </c>
      <c r="T169" s="157">
        <f t="shared" si="13"/>
        <v>0</v>
      </c>
      <c r="AR169" s="158" t="s">
        <v>587</v>
      </c>
      <c r="AT169" s="158" t="s">
        <v>309</v>
      </c>
      <c r="AU169" s="158" t="s">
        <v>89</v>
      </c>
      <c r="AY169" s="17" t="s">
        <v>307</v>
      </c>
      <c r="BE169" s="159">
        <f t="shared" si="14"/>
        <v>0</v>
      </c>
      <c r="BF169" s="159">
        <f t="shared" si="15"/>
        <v>0</v>
      </c>
      <c r="BG169" s="159">
        <f t="shared" si="16"/>
        <v>0</v>
      </c>
      <c r="BH169" s="159">
        <f t="shared" si="17"/>
        <v>0</v>
      </c>
      <c r="BI169" s="159">
        <f t="shared" si="18"/>
        <v>0</v>
      </c>
      <c r="BJ169" s="17" t="s">
        <v>89</v>
      </c>
      <c r="BK169" s="159">
        <f t="shared" si="19"/>
        <v>0</v>
      </c>
      <c r="BL169" s="17" t="s">
        <v>587</v>
      </c>
      <c r="BM169" s="158" t="s">
        <v>976</v>
      </c>
    </row>
    <row r="170" spans="2:65" s="11" customFormat="1" ht="25.9" customHeight="1">
      <c r="B170" s="133"/>
      <c r="D170" s="134" t="s">
        <v>75</v>
      </c>
      <c r="E170" s="135" t="s">
        <v>507</v>
      </c>
      <c r="F170" s="135" t="s">
        <v>5418</v>
      </c>
      <c r="I170" s="136"/>
      <c r="J170" s="137">
        <f>BK170</f>
        <v>0</v>
      </c>
      <c r="L170" s="133"/>
      <c r="M170" s="138"/>
      <c r="P170" s="139">
        <f>P171+P173</f>
        <v>0</v>
      </c>
      <c r="R170" s="139">
        <f>R171+R173</f>
        <v>0.25942058823529335</v>
      </c>
      <c r="T170" s="140">
        <f>T171+T173</f>
        <v>0</v>
      </c>
      <c r="AR170" s="134" t="s">
        <v>107</v>
      </c>
      <c r="AT170" s="141" t="s">
        <v>75</v>
      </c>
      <c r="AU170" s="141" t="s">
        <v>76</v>
      </c>
      <c r="AY170" s="134" t="s">
        <v>307</v>
      </c>
      <c r="BK170" s="142">
        <f>BK171+BK173</f>
        <v>0</v>
      </c>
    </row>
    <row r="171" spans="2:65" s="11" customFormat="1" ht="22.9" customHeight="1">
      <c r="B171" s="133"/>
      <c r="D171" s="134" t="s">
        <v>75</v>
      </c>
      <c r="E171" s="143" t="s">
        <v>4171</v>
      </c>
      <c r="F171" s="143" t="s">
        <v>5419</v>
      </c>
      <c r="I171" s="136"/>
      <c r="J171" s="144">
        <f>BK171</f>
        <v>0</v>
      </c>
      <c r="L171" s="133"/>
      <c r="M171" s="138"/>
      <c r="P171" s="139">
        <f>P172</f>
        <v>0</v>
      </c>
      <c r="R171" s="139">
        <f>R172</f>
        <v>0</v>
      </c>
      <c r="T171" s="140">
        <f>T172</f>
        <v>0</v>
      </c>
      <c r="AR171" s="134" t="s">
        <v>107</v>
      </c>
      <c r="AT171" s="141" t="s">
        <v>75</v>
      </c>
      <c r="AU171" s="141" t="s">
        <v>83</v>
      </c>
      <c r="AY171" s="134" t="s">
        <v>307</v>
      </c>
      <c r="BK171" s="142">
        <f>BK172</f>
        <v>0</v>
      </c>
    </row>
    <row r="172" spans="2:65" s="1" customFormat="1" ht="16.5" customHeight="1">
      <c r="B172" s="145"/>
      <c r="C172" s="146" t="s">
        <v>704</v>
      </c>
      <c r="D172" s="146" t="s">
        <v>309</v>
      </c>
      <c r="E172" s="147" t="s">
        <v>5420</v>
      </c>
      <c r="F172" s="148" t="s">
        <v>5421</v>
      </c>
      <c r="G172" s="149" t="s">
        <v>5422</v>
      </c>
      <c r="H172" s="150">
        <v>1</v>
      </c>
      <c r="I172" s="151"/>
      <c r="J172" s="152">
        <f>ROUND(I172*H172,2)</f>
        <v>0</v>
      </c>
      <c r="K172" s="153"/>
      <c r="L172" s="32"/>
      <c r="M172" s="154" t="s">
        <v>1</v>
      </c>
      <c r="N172" s="155" t="s">
        <v>42</v>
      </c>
      <c r="P172" s="156">
        <f>O172*H172</f>
        <v>0</v>
      </c>
      <c r="Q172" s="156">
        <v>0</v>
      </c>
      <c r="R172" s="156">
        <f>Q172*H172</f>
        <v>0</v>
      </c>
      <c r="S172" s="156">
        <v>0</v>
      </c>
      <c r="T172" s="157">
        <f>S172*H172</f>
        <v>0</v>
      </c>
      <c r="AR172" s="158" t="s">
        <v>1006</v>
      </c>
      <c r="AT172" s="158" t="s">
        <v>309</v>
      </c>
      <c r="AU172" s="158" t="s">
        <v>89</v>
      </c>
      <c r="AY172" s="17" t="s">
        <v>307</v>
      </c>
      <c r="BE172" s="159">
        <f>IF(N172="základná",J172,0)</f>
        <v>0</v>
      </c>
      <c r="BF172" s="159">
        <f>IF(N172="znížená",J172,0)</f>
        <v>0</v>
      </c>
      <c r="BG172" s="159">
        <f>IF(N172="zákl. prenesená",J172,0)</f>
        <v>0</v>
      </c>
      <c r="BH172" s="159">
        <f>IF(N172="zníž. prenesená",J172,0)</f>
        <v>0</v>
      </c>
      <c r="BI172" s="159">
        <f>IF(N172="nulová",J172,0)</f>
        <v>0</v>
      </c>
      <c r="BJ172" s="17" t="s">
        <v>89</v>
      </c>
      <c r="BK172" s="159">
        <f>ROUND(I172*H172,2)</f>
        <v>0</v>
      </c>
      <c r="BL172" s="17" t="s">
        <v>1006</v>
      </c>
      <c r="BM172" s="158" t="s">
        <v>991</v>
      </c>
    </row>
    <row r="173" spans="2:65" s="11" customFormat="1" ht="22.9" customHeight="1">
      <c r="B173" s="133"/>
      <c r="D173" s="134" t="s">
        <v>75</v>
      </c>
      <c r="E173" s="143" t="s">
        <v>4352</v>
      </c>
      <c r="F173" s="143" t="s">
        <v>5423</v>
      </c>
      <c r="I173" s="136"/>
      <c r="J173" s="144">
        <f>BK173</f>
        <v>0</v>
      </c>
      <c r="L173" s="133"/>
      <c r="M173" s="138"/>
      <c r="P173" s="139">
        <f>SUM(P174:P218)</f>
        <v>0</v>
      </c>
      <c r="R173" s="139">
        <f>SUM(R174:R218)</f>
        <v>0.25942058823529335</v>
      </c>
      <c r="T173" s="140">
        <f>SUM(T174:T218)</f>
        <v>0</v>
      </c>
      <c r="AR173" s="134" t="s">
        <v>107</v>
      </c>
      <c r="AT173" s="141" t="s">
        <v>75</v>
      </c>
      <c r="AU173" s="141" t="s">
        <v>83</v>
      </c>
      <c r="AY173" s="134" t="s">
        <v>307</v>
      </c>
      <c r="BK173" s="142">
        <f>SUM(BK174:BK218)</f>
        <v>0</v>
      </c>
    </row>
    <row r="174" spans="2:65" s="1" customFormat="1" ht="16.5" customHeight="1">
      <c r="B174" s="145"/>
      <c r="C174" s="146" t="s">
        <v>732</v>
      </c>
      <c r="D174" s="146" t="s">
        <v>309</v>
      </c>
      <c r="E174" s="147" t="s">
        <v>5424</v>
      </c>
      <c r="F174" s="148" t="s">
        <v>5425</v>
      </c>
      <c r="G174" s="149" t="s">
        <v>693</v>
      </c>
      <c r="H174" s="150">
        <v>2</v>
      </c>
      <c r="I174" s="151"/>
      <c r="J174" s="152">
        <f t="shared" ref="J174:J187" si="20">ROUND(I174*H174,2)</f>
        <v>0</v>
      </c>
      <c r="K174" s="153"/>
      <c r="L174" s="32"/>
      <c r="M174" s="154" t="s">
        <v>1</v>
      </c>
      <c r="N174" s="155" t="s">
        <v>42</v>
      </c>
      <c r="P174" s="156">
        <f t="shared" ref="P174:P187" si="21">O174*H174</f>
        <v>0</v>
      </c>
      <c r="Q174" s="156">
        <v>2.1000000000000001E-4</v>
      </c>
      <c r="R174" s="156">
        <f t="shared" ref="R174:R187" si="22">Q174*H174</f>
        <v>4.2000000000000002E-4</v>
      </c>
      <c r="S174" s="156">
        <v>0</v>
      </c>
      <c r="T174" s="157">
        <f t="shared" ref="T174:T187" si="23">S174*H174</f>
        <v>0</v>
      </c>
      <c r="AR174" s="158" t="s">
        <v>1006</v>
      </c>
      <c r="AT174" s="158" t="s">
        <v>309</v>
      </c>
      <c r="AU174" s="158" t="s">
        <v>89</v>
      </c>
      <c r="AY174" s="17" t="s">
        <v>307</v>
      </c>
      <c r="BE174" s="159">
        <f t="shared" ref="BE174:BE187" si="24">IF(N174="základná",J174,0)</f>
        <v>0</v>
      </c>
      <c r="BF174" s="159">
        <f t="shared" ref="BF174:BF187" si="25">IF(N174="znížená",J174,0)</f>
        <v>0</v>
      </c>
      <c r="BG174" s="159">
        <f t="shared" ref="BG174:BG187" si="26">IF(N174="zákl. prenesená",J174,0)</f>
        <v>0</v>
      </c>
      <c r="BH174" s="159">
        <f t="shared" ref="BH174:BH187" si="27">IF(N174="zníž. prenesená",J174,0)</f>
        <v>0</v>
      </c>
      <c r="BI174" s="159">
        <f t="shared" ref="BI174:BI187" si="28">IF(N174="nulová",J174,0)</f>
        <v>0</v>
      </c>
      <c r="BJ174" s="17" t="s">
        <v>89</v>
      </c>
      <c r="BK174" s="159">
        <f t="shared" ref="BK174:BK187" si="29">ROUND(I174*H174,2)</f>
        <v>0</v>
      </c>
      <c r="BL174" s="17" t="s">
        <v>1006</v>
      </c>
      <c r="BM174" s="158" t="s">
        <v>1006</v>
      </c>
    </row>
    <row r="175" spans="2:65" s="1" customFormat="1" ht="24.2" customHeight="1">
      <c r="B175" s="145"/>
      <c r="C175" s="188" t="s">
        <v>747</v>
      </c>
      <c r="D175" s="188" t="s">
        <v>507</v>
      </c>
      <c r="E175" s="189" t="s">
        <v>5426</v>
      </c>
      <c r="F175" s="190" t="s">
        <v>5427</v>
      </c>
      <c r="G175" s="191" t="s">
        <v>693</v>
      </c>
      <c r="H175" s="192">
        <v>2</v>
      </c>
      <c r="I175" s="193"/>
      <c r="J175" s="194">
        <f t="shared" si="20"/>
        <v>0</v>
      </c>
      <c r="K175" s="195"/>
      <c r="L175" s="196"/>
      <c r="M175" s="197" t="s">
        <v>1</v>
      </c>
      <c r="N175" s="198" t="s">
        <v>42</v>
      </c>
      <c r="P175" s="156">
        <f t="shared" si="21"/>
        <v>0</v>
      </c>
      <c r="Q175" s="156">
        <v>2.1000000000000001E-4</v>
      </c>
      <c r="R175" s="156">
        <f t="shared" si="22"/>
        <v>4.2000000000000002E-4</v>
      </c>
      <c r="S175" s="156">
        <v>0</v>
      </c>
      <c r="T175" s="157">
        <f t="shared" si="23"/>
        <v>0</v>
      </c>
      <c r="AR175" s="158" t="s">
        <v>2331</v>
      </c>
      <c r="AT175" s="158" t="s">
        <v>507</v>
      </c>
      <c r="AU175" s="158" t="s">
        <v>89</v>
      </c>
      <c r="AY175" s="17" t="s">
        <v>307</v>
      </c>
      <c r="BE175" s="159">
        <f t="shared" si="24"/>
        <v>0</v>
      </c>
      <c r="BF175" s="159">
        <f t="shared" si="25"/>
        <v>0</v>
      </c>
      <c r="BG175" s="159">
        <f t="shared" si="26"/>
        <v>0</v>
      </c>
      <c r="BH175" s="159">
        <f t="shared" si="27"/>
        <v>0</v>
      </c>
      <c r="BI175" s="159">
        <f t="shared" si="28"/>
        <v>0</v>
      </c>
      <c r="BJ175" s="17" t="s">
        <v>89</v>
      </c>
      <c r="BK175" s="159">
        <f t="shared" si="29"/>
        <v>0</v>
      </c>
      <c r="BL175" s="17" t="s">
        <v>1006</v>
      </c>
      <c r="BM175" s="158" t="s">
        <v>1026</v>
      </c>
    </row>
    <row r="176" spans="2:65" s="1" customFormat="1" ht="16.5" customHeight="1">
      <c r="B176" s="145"/>
      <c r="C176" s="146" t="s">
        <v>776</v>
      </c>
      <c r="D176" s="146" t="s">
        <v>309</v>
      </c>
      <c r="E176" s="147" t="s">
        <v>5428</v>
      </c>
      <c r="F176" s="148" t="s">
        <v>5429</v>
      </c>
      <c r="G176" s="149" t="s">
        <v>1071</v>
      </c>
      <c r="H176" s="150">
        <v>1.7</v>
      </c>
      <c r="I176" s="151"/>
      <c r="J176" s="152">
        <f t="shared" si="20"/>
        <v>0</v>
      </c>
      <c r="K176" s="153"/>
      <c r="L176" s="32"/>
      <c r="M176" s="154" t="s">
        <v>1</v>
      </c>
      <c r="N176" s="155" t="s">
        <v>42</v>
      </c>
      <c r="P176" s="156">
        <f t="shared" si="21"/>
        <v>0</v>
      </c>
      <c r="Q176" s="156">
        <v>5.8823529411764701E-6</v>
      </c>
      <c r="R176" s="156">
        <f t="shared" si="22"/>
        <v>9.9999999999999991E-6</v>
      </c>
      <c r="S176" s="156">
        <v>0</v>
      </c>
      <c r="T176" s="157">
        <f t="shared" si="23"/>
        <v>0</v>
      </c>
      <c r="AR176" s="158" t="s">
        <v>1006</v>
      </c>
      <c r="AT176" s="158" t="s">
        <v>309</v>
      </c>
      <c r="AU176" s="158" t="s">
        <v>89</v>
      </c>
      <c r="AY176" s="17" t="s">
        <v>307</v>
      </c>
      <c r="BE176" s="159">
        <f t="shared" si="24"/>
        <v>0</v>
      </c>
      <c r="BF176" s="159">
        <f t="shared" si="25"/>
        <v>0</v>
      </c>
      <c r="BG176" s="159">
        <f t="shared" si="26"/>
        <v>0</v>
      </c>
      <c r="BH176" s="159">
        <f t="shared" si="27"/>
        <v>0</v>
      </c>
      <c r="BI176" s="159">
        <f t="shared" si="28"/>
        <v>0</v>
      </c>
      <c r="BJ176" s="17" t="s">
        <v>89</v>
      </c>
      <c r="BK176" s="159">
        <f t="shared" si="29"/>
        <v>0</v>
      </c>
      <c r="BL176" s="17" t="s">
        <v>1006</v>
      </c>
      <c r="BM176" s="158" t="s">
        <v>1045</v>
      </c>
    </row>
    <row r="177" spans="2:65" s="1" customFormat="1" ht="24.2" customHeight="1">
      <c r="B177" s="145"/>
      <c r="C177" s="188" t="s">
        <v>785</v>
      </c>
      <c r="D177" s="188" t="s">
        <v>507</v>
      </c>
      <c r="E177" s="189" t="s">
        <v>5430</v>
      </c>
      <c r="F177" s="190" t="s">
        <v>5431</v>
      </c>
      <c r="G177" s="191" t="s">
        <v>1071</v>
      </c>
      <c r="H177" s="192">
        <v>1.7</v>
      </c>
      <c r="I177" s="193"/>
      <c r="J177" s="194">
        <f t="shared" si="20"/>
        <v>0</v>
      </c>
      <c r="K177" s="195"/>
      <c r="L177" s="196"/>
      <c r="M177" s="197" t="s">
        <v>1</v>
      </c>
      <c r="N177" s="198" t="s">
        <v>42</v>
      </c>
      <c r="P177" s="156">
        <f t="shared" si="21"/>
        <v>0</v>
      </c>
      <c r="Q177" s="156">
        <v>1.0588235294117601E-3</v>
      </c>
      <c r="R177" s="156">
        <f t="shared" si="22"/>
        <v>1.7999999999999921E-3</v>
      </c>
      <c r="S177" s="156">
        <v>0</v>
      </c>
      <c r="T177" s="157">
        <f t="shared" si="23"/>
        <v>0</v>
      </c>
      <c r="AR177" s="158" t="s">
        <v>2331</v>
      </c>
      <c r="AT177" s="158" t="s">
        <v>507</v>
      </c>
      <c r="AU177" s="158" t="s">
        <v>89</v>
      </c>
      <c r="AY177" s="17" t="s">
        <v>307</v>
      </c>
      <c r="BE177" s="159">
        <f t="shared" si="24"/>
        <v>0</v>
      </c>
      <c r="BF177" s="159">
        <f t="shared" si="25"/>
        <v>0</v>
      </c>
      <c r="BG177" s="159">
        <f t="shared" si="26"/>
        <v>0</v>
      </c>
      <c r="BH177" s="159">
        <f t="shared" si="27"/>
        <v>0</v>
      </c>
      <c r="BI177" s="159">
        <f t="shared" si="28"/>
        <v>0</v>
      </c>
      <c r="BJ177" s="17" t="s">
        <v>89</v>
      </c>
      <c r="BK177" s="159">
        <f t="shared" si="29"/>
        <v>0</v>
      </c>
      <c r="BL177" s="17" t="s">
        <v>1006</v>
      </c>
      <c r="BM177" s="158" t="s">
        <v>1058</v>
      </c>
    </row>
    <row r="178" spans="2:65" s="1" customFormat="1" ht="16.5" customHeight="1">
      <c r="B178" s="145"/>
      <c r="C178" s="146" t="s">
        <v>791</v>
      </c>
      <c r="D178" s="146" t="s">
        <v>309</v>
      </c>
      <c r="E178" s="147" t="s">
        <v>5432</v>
      </c>
      <c r="F178" s="148" t="s">
        <v>5433</v>
      </c>
      <c r="G178" s="149" t="s">
        <v>1071</v>
      </c>
      <c r="H178" s="150">
        <v>0.7</v>
      </c>
      <c r="I178" s="151"/>
      <c r="J178" s="152">
        <f t="shared" si="20"/>
        <v>0</v>
      </c>
      <c r="K178" s="153"/>
      <c r="L178" s="32"/>
      <c r="M178" s="154" t="s">
        <v>1</v>
      </c>
      <c r="N178" s="155" t="s">
        <v>42</v>
      </c>
      <c r="P178" s="156">
        <f t="shared" si="21"/>
        <v>0</v>
      </c>
      <c r="Q178" s="156">
        <v>1.4285714285714301E-5</v>
      </c>
      <c r="R178" s="156">
        <f t="shared" si="22"/>
        <v>1.0000000000000009E-5</v>
      </c>
      <c r="S178" s="156">
        <v>0</v>
      </c>
      <c r="T178" s="157">
        <f t="shared" si="23"/>
        <v>0</v>
      </c>
      <c r="AR178" s="158" t="s">
        <v>1006</v>
      </c>
      <c r="AT178" s="158" t="s">
        <v>309</v>
      </c>
      <c r="AU178" s="158" t="s">
        <v>89</v>
      </c>
      <c r="AY178" s="17" t="s">
        <v>307</v>
      </c>
      <c r="BE178" s="159">
        <f t="shared" si="24"/>
        <v>0</v>
      </c>
      <c r="BF178" s="159">
        <f t="shared" si="25"/>
        <v>0</v>
      </c>
      <c r="BG178" s="159">
        <f t="shared" si="26"/>
        <v>0</v>
      </c>
      <c r="BH178" s="159">
        <f t="shared" si="27"/>
        <v>0</v>
      </c>
      <c r="BI178" s="159">
        <f t="shared" si="28"/>
        <v>0</v>
      </c>
      <c r="BJ178" s="17" t="s">
        <v>89</v>
      </c>
      <c r="BK178" s="159">
        <f t="shared" si="29"/>
        <v>0</v>
      </c>
      <c r="BL178" s="17" t="s">
        <v>1006</v>
      </c>
      <c r="BM178" s="158" t="s">
        <v>1068</v>
      </c>
    </row>
    <row r="179" spans="2:65" s="1" customFormat="1" ht="24.2" customHeight="1">
      <c r="B179" s="145"/>
      <c r="C179" s="188" t="s">
        <v>798</v>
      </c>
      <c r="D179" s="188" t="s">
        <v>507</v>
      </c>
      <c r="E179" s="189" t="s">
        <v>5434</v>
      </c>
      <c r="F179" s="190" t="s">
        <v>5435</v>
      </c>
      <c r="G179" s="191" t="s">
        <v>1071</v>
      </c>
      <c r="H179" s="192">
        <v>0.7</v>
      </c>
      <c r="I179" s="193"/>
      <c r="J179" s="194">
        <f t="shared" si="20"/>
        <v>0</v>
      </c>
      <c r="K179" s="195"/>
      <c r="L179" s="196"/>
      <c r="M179" s="197" t="s">
        <v>1</v>
      </c>
      <c r="N179" s="198" t="s">
        <v>42</v>
      </c>
      <c r="P179" s="156">
        <f t="shared" si="21"/>
        <v>0</v>
      </c>
      <c r="Q179" s="156">
        <v>3.18571428571429E-3</v>
      </c>
      <c r="R179" s="156">
        <f t="shared" si="22"/>
        <v>2.2300000000000028E-3</v>
      </c>
      <c r="S179" s="156">
        <v>0</v>
      </c>
      <c r="T179" s="157">
        <f t="shared" si="23"/>
        <v>0</v>
      </c>
      <c r="AR179" s="158" t="s">
        <v>2331</v>
      </c>
      <c r="AT179" s="158" t="s">
        <v>507</v>
      </c>
      <c r="AU179" s="158" t="s">
        <v>89</v>
      </c>
      <c r="AY179" s="17" t="s">
        <v>307</v>
      </c>
      <c r="BE179" s="159">
        <f t="shared" si="24"/>
        <v>0</v>
      </c>
      <c r="BF179" s="159">
        <f t="shared" si="25"/>
        <v>0</v>
      </c>
      <c r="BG179" s="159">
        <f t="shared" si="26"/>
        <v>0</v>
      </c>
      <c r="BH179" s="159">
        <f t="shared" si="27"/>
        <v>0</v>
      </c>
      <c r="BI179" s="159">
        <f t="shared" si="28"/>
        <v>0</v>
      </c>
      <c r="BJ179" s="17" t="s">
        <v>89</v>
      </c>
      <c r="BK179" s="159">
        <f t="shared" si="29"/>
        <v>0</v>
      </c>
      <c r="BL179" s="17" t="s">
        <v>1006</v>
      </c>
      <c r="BM179" s="158" t="s">
        <v>1079</v>
      </c>
    </row>
    <row r="180" spans="2:65" s="1" customFormat="1" ht="24.2" customHeight="1">
      <c r="B180" s="145"/>
      <c r="C180" s="146" t="s">
        <v>803</v>
      </c>
      <c r="D180" s="146" t="s">
        <v>309</v>
      </c>
      <c r="E180" s="147" t="s">
        <v>5436</v>
      </c>
      <c r="F180" s="148" t="s">
        <v>5437</v>
      </c>
      <c r="G180" s="149" t="s">
        <v>1071</v>
      </c>
      <c r="H180" s="150">
        <v>2.7</v>
      </c>
      <c r="I180" s="151"/>
      <c r="J180" s="152">
        <f t="shared" si="20"/>
        <v>0</v>
      </c>
      <c r="K180" s="153"/>
      <c r="L180" s="32"/>
      <c r="M180" s="154" t="s">
        <v>1</v>
      </c>
      <c r="N180" s="155" t="s">
        <v>42</v>
      </c>
      <c r="P180" s="156">
        <f t="shared" si="21"/>
        <v>0</v>
      </c>
      <c r="Q180" s="156">
        <v>0</v>
      </c>
      <c r="R180" s="156">
        <f t="shared" si="22"/>
        <v>0</v>
      </c>
      <c r="S180" s="156">
        <v>0</v>
      </c>
      <c r="T180" s="157">
        <f t="shared" si="23"/>
        <v>0</v>
      </c>
      <c r="AR180" s="158" t="s">
        <v>1006</v>
      </c>
      <c r="AT180" s="158" t="s">
        <v>309</v>
      </c>
      <c r="AU180" s="158" t="s">
        <v>89</v>
      </c>
      <c r="AY180" s="17" t="s">
        <v>307</v>
      </c>
      <c r="BE180" s="159">
        <f t="shared" si="24"/>
        <v>0</v>
      </c>
      <c r="BF180" s="159">
        <f t="shared" si="25"/>
        <v>0</v>
      </c>
      <c r="BG180" s="159">
        <f t="shared" si="26"/>
        <v>0</v>
      </c>
      <c r="BH180" s="159">
        <f t="shared" si="27"/>
        <v>0</v>
      </c>
      <c r="BI180" s="159">
        <f t="shared" si="28"/>
        <v>0</v>
      </c>
      <c r="BJ180" s="17" t="s">
        <v>89</v>
      </c>
      <c r="BK180" s="159">
        <f t="shared" si="29"/>
        <v>0</v>
      </c>
      <c r="BL180" s="17" t="s">
        <v>1006</v>
      </c>
      <c r="BM180" s="158" t="s">
        <v>1090</v>
      </c>
    </row>
    <row r="181" spans="2:65" s="1" customFormat="1" ht="24.2" customHeight="1">
      <c r="B181" s="145"/>
      <c r="C181" s="188" t="s">
        <v>809</v>
      </c>
      <c r="D181" s="188" t="s">
        <v>507</v>
      </c>
      <c r="E181" s="189" t="s">
        <v>5438</v>
      </c>
      <c r="F181" s="190" t="s">
        <v>5439</v>
      </c>
      <c r="G181" s="191" t="s">
        <v>1071</v>
      </c>
      <c r="H181" s="192">
        <v>2.7</v>
      </c>
      <c r="I181" s="193"/>
      <c r="J181" s="194">
        <f t="shared" si="20"/>
        <v>0</v>
      </c>
      <c r="K181" s="195"/>
      <c r="L181" s="196"/>
      <c r="M181" s="197" t="s">
        <v>1</v>
      </c>
      <c r="N181" s="198" t="s">
        <v>42</v>
      </c>
      <c r="P181" s="156">
        <f t="shared" si="21"/>
        <v>0</v>
      </c>
      <c r="Q181" s="156">
        <v>2.8148148148148103E-4</v>
      </c>
      <c r="R181" s="156">
        <f t="shared" si="22"/>
        <v>7.5999999999999885E-4</v>
      </c>
      <c r="S181" s="156">
        <v>0</v>
      </c>
      <c r="T181" s="157">
        <f t="shared" si="23"/>
        <v>0</v>
      </c>
      <c r="AR181" s="158" t="s">
        <v>2331</v>
      </c>
      <c r="AT181" s="158" t="s">
        <v>507</v>
      </c>
      <c r="AU181" s="158" t="s">
        <v>89</v>
      </c>
      <c r="AY181" s="17" t="s">
        <v>307</v>
      </c>
      <c r="BE181" s="159">
        <f t="shared" si="24"/>
        <v>0</v>
      </c>
      <c r="BF181" s="159">
        <f t="shared" si="25"/>
        <v>0</v>
      </c>
      <c r="BG181" s="159">
        <f t="shared" si="26"/>
        <v>0</v>
      </c>
      <c r="BH181" s="159">
        <f t="shared" si="27"/>
        <v>0</v>
      </c>
      <c r="BI181" s="159">
        <f t="shared" si="28"/>
        <v>0</v>
      </c>
      <c r="BJ181" s="17" t="s">
        <v>89</v>
      </c>
      <c r="BK181" s="159">
        <f t="shared" si="29"/>
        <v>0</v>
      </c>
      <c r="BL181" s="17" t="s">
        <v>1006</v>
      </c>
      <c r="BM181" s="158" t="s">
        <v>1115</v>
      </c>
    </row>
    <row r="182" spans="2:65" s="1" customFormat="1" ht="24.2" customHeight="1">
      <c r="B182" s="145"/>
      <c r="C182" s="146" t="s">
        <v>814</v>
      </c>
      <c r="D182" s="146" t="s">
        <v>309</v>
      </c>
      <c r="E182" s="147" t="s">
        <v>5440</v>
      </c>
      <c r="F182" s="148" t="s">
        <v>5441</v>
      </c>
      <c r="G182" s="149" t="s">
        <v>1071</v>
      </c>
      <c r="H182" s="150">
        <v>79.400000000000006</v>
      </c>
      <c r="I182" s="151"/>
      <c r="J182" s="152">
        <f t="shared" si="20"/>
        <v>0</v>
      </c>
      <c r="K182" s="153"/>
      <c r="L182" s="32"/>
      <c r="M182" s="154" t="s">
        <v>1</v>
      </c>
      <c r="N182" s="155" t="s">
        <v>42</v>
      </c>
      <c r="P182" s="156">
        <f t="shared" si="21"/>
        <v>0</v>
      </c>
      <c r="Q182" s="156">
        <v>0</v>
      </c>
      <c r="R182" s="156">
        <f t="shared" si="22"/>
        <v>0</v>
      </c>
      <c r="S182" s="156">
        <v>0</v>
      </c>
      <c r="T182" s="157">
        <f t="shared" si="23"/>
        <v>0</v>
      </c>
      <c r="AR182" s="158" t="s">
        <v>1006</v>
      </c>
      <c r="AT182" s="158" t="s">
        <v>309</v>
      </c>
      <c r="AU182" s="158" t="s">
        <v>89</v>
      </c>
      <c r="AY182" s="17" t="s">
        <v>307</v>
      </c>
      <c r="BE182" s="159">
        <f t="shared" si="24"/>
        <v>0</v>
      </c>
      <c r="BF182" s="159">
        <f t="shared" si="25"/>
        <v>0</v>
      </c>
      <c r="BG182" s="159">
        <f t="shared" si="26"/>
        <v>0</v>
      </c>
      <c r="BH182" s="159">
        <f t="shared" si="27"/>
        <v>0</v>
      </c>
      <c r="BI182" s="159">
        <f t="shared" si="28"/>
        <v>0</v>
      </c>
      <c r="BJ182" s="17" t="s">
        <v>89</v>
      </c>
      <c r="BK182" s="159">
        <f t="shared" si="29"/>
        <v>0</v>
      </c>
      <c r="BL182" s="17" t="s">
        <v>1006</v>
      </c>
      <c r="BM182" s="158" t="s">
        <v>1125</v>
      </c>
    </row>
    <row r="183" spans="2:65" s="1" customFormat="1" ht="24.2" customHeight="1">
      <c r="B183" s="145"/>
      <c r="C183" s="188" t="s">
        <v>820</v>
      </c>
      <c r="D183" s="188" t="s">
        <v>507</v>
      </c>
      <c r="E183" s="189" t="s">
        <v>5430</v>
      </c>
      <c r="F183" s="190" t="s">
        <v>5431</v>
      </c>
      <c r="G183" s="191" t="s">
        <v>1071</v>
      </c>
      <c r="H183" s="192">
        <v>79.400000000000006</v>
      </c>
      <c r="I183" s="193"/>
      <c r="J183" s="194">
        <f t="shared" si="20"/>
        <v>0</v>
      </c>
      <c r="K183" s="195"/>
      <c r="L183" s="196"/>
      <c r="M183" s="197" t="s">
        <v>1</v>
      </c>
      <c r="N183" s="198" t="s">
        <v>42</v>
      </c>
      <c r="P183" s="156">
        <f t="shared" si="21"/>
        <v>0</v>
      </c>
      <c r="Q183" s="156">
        <v>1.0588235294117601E-3</v>
      </c>
      <c r="R183" s="156">
        <f t="shared" si="22"/>
        <v>8.4070588235293758E-2</v>
      </c>
      <c r="S183" s="156">
        <v>0</v>
      </c>
      <c r="T183" s="157">
        <f t="shared" si="23"/>
        <v>0</v>
      </c>
      <c r="AR183" s="158" t="s">
        <v>2331</v>
      </c>
      <c r="AT183" s="158" t="s">
        <v>507</v>
      </c>
      <c r="AU183" s="158" t="s">
        <v>89</v>
      </c>
      <c r="AY183" s="17" t="s">
        <v>307</v>
      </c>
      <c r="BE183" s="159">
        <f t="shared" si="24"/>
        <v>0</v>
      </c>
      <c r="BF183" s="159">
        <f t="shared" si="25"/>
        <v>0</v>
      </c>
      <c r="BG183" s="159">
        <f t="shared" si="26"/>
        <v>0</v>
      </c>
      <c r="BH183" s="159">
        <f t="shared" si="27"/>
        <v>0</v>
      </c>
      <c r="BI183" s="159">
        <f t="shared" si="28"/>
        <v>0</v>
      </c>
      <c r="BJ183" s="17" t="s">
        <v>89</v>
      </c>
      <c r="BK183" s="159">
        <f t="shared" si="29"/>
        <v>0</v>
      </c>
      <c r="BL183" s="17" t="s">
        <v>1006</v>
      </c>
      <c r="BM183" s="158" t="s">
        <v>1136</v>
      </c>
    </row>
    <row r="184" spans="2:65" s="1" customFormat="1" ht="24.2" customHeight="1">
      <c r="B184" s="145"/>
      <c r="C184" s="146" t="s">
        <v>827</v>
      </c>
      <c r="D184" s="146" t="s">
        <v>309</v>
      </c>
      <c r="E184" s="147" t="s">
        <v>5442</v>
      </c>
      <c r="F184" s="148" t="s">
        <v>5443</v>
      </c>
      <c r="G184" s="149" t="s">
        <v>1071</v>
      </c>
      <c r="H184" s="150">
        <v>72.400000000000006</v>
      </c>
      <c r="I184" s="151"/>
      <c r="J184" s="152">
        <f t="shared" si="20"/>
        <v>0</v>
      </c>
      <c r="K184" s="153"/>
      <c r="L184" s="32"/>
      <c r="M184" s="154" t="s">
        <v>1</v>
      </c>
      <c r="N184" s="155" t="s">
        <v>42</v>
      </c>
      <c r="P184" s="156">
        <f t="shared" si="21"/>
        <v>0</v>
      </c>
      <c r="Q184" s="156">
        <v>0</v>
      </c>
      <c r="R184" s="156">
        <f t="shared" si="22"/>
        <v>0</v>
      </c>
      <c r="S184" s="156">
        <v>0</v>
      </c>
      <c r="T184" s="157">
        <f t="shared" si="23"/>
        <v>0</v>
      </c>
      <c r="AR184" s="158" t="s">
        <v>1006</v>
      </c>
      <c r="AT184" s="158" t="s">
        <v>309</v>
      </c>
      <c r="AU184" s="158" t="s">
        <v>89</v>
      </c>
      <c r="AY184" s="17" t="s">
        <v>307</v>
      </c>
      <c r="BE184" s="159">
        <f t="shared" si="24"/>
        <v>0</v>
      </c>
      <c r="BF184" s="159">
        <f t="shared" si="25"/>
        <v>0</v>
      </c>
      <c r="BG184" s="159">
        <f t="shared" si="26"/>
        <v>0</v>
      </c>
      <c r="BH184" s="159">
        <f t="shared" si="27"/>
        <v>0</v>
      </c>
      <c r="BI184" s="159">
        <f t="shared" si="28"/>
        <v>0</v>
      </c>
      <c r="BJ184" s="17" t="s">
        <v>89</v>
      </c>
      <c r="BK184" s="159">
        <f t="shared" si="29"/>
        <v>0</v>
      </c>
      <c r="BL184" s="17" t="s">
        <v>1006</v>
      </c>
      <c r="BM184" s="158" t="s">
        <v>1169</v>
      </c>
    </row>
    <row r="185" spans="2:65" s="1" customFormat="1" ht="24.2" customHeight="1">
      <c r="B185" s="145"/>
      <c r="C185" s="188" t="s">
        <v>834</v>
      </c>
      <c r="D185" s="188" t="s">
        <v>507</v>
      </c>
      <c r="E185" s="189" t="s">
        <v>5444</v>
      </c>
      <c r="F185" s="190" t="s">
        <v>5445</v>
      </c>
      <c r="G185" s="191" t="s">
        <v>1071</v>
      </c>
      <c r="H185" s="192">
        <v>72.400000000000006</v>
      </c>
      <c r="I185" s="193"/>
      <c r="J185" s="194">
        <f t="shared" si="20"/>
        <v>0</v>
      </c>
      <c r="K185" s="195"/>
      <c r="L185" s="196"/>
      <c r="M185" s="197" t="s">
        <v>1</v>
      </c>
      <c r="N185" s="198" t="s">
        <v>42</v>
      </c>
      <c r="P185" s="156">
        <f t="shared" si="21"/>
        <v>0</v>
      </c>
      <c r="Q185" s="156">
        <v>2.1400552486187802E-3</v>
      </c>
      <c r="R185" s="156">
        <f t="shared" si="22"/>
        <v>0.15493999999999969</v>
      </c>
      <c r="S185" s="156">
        <v>0</v>
      </c>
      <c r="T185" s="157">
        <f t="shared" si="23"/>
        <v>0</v>
      </c>
      <c r="AR185" s="158" t="s">
        <v>2331</v>
      </c>
      <c r="AT185" s="158" t="s">
        <v>507</v>
      </c>
      <c r="AU185" s="158" t="s">
        <v>89</v>
      </c>
      <c r="AY185" s="17" t="s">
        <v>307</v>
      </c>
      <c r="BE185" s="159">
        <f t="shared" si="24"/>
        <v>0</v>
      </c>
      <c r="BF185" s="159">
        <f t="shared" si="25"/>
        <v>0</v>
      </c>
      <c r="BG185" s="159">
        <f t="shared" si="26"/>
        <v>0</v>
      </c>
      <c r="BH185" s="159">
        <f t="shared" si="27"/>
        <v>0</v>
      </c>
      <c r="BI185" s="159">
        <f t="shared" si="28"/>
        <v>0</v>
      </c>
      <c r="BJ185" s="17" t="s">
        <v>89</v>
      </c>
      <c r="BK185" s="159">
        <f t="shared" si="29"/>
        <v>0</v>
      </c>
      <c r="BL185" s="17" t="s">
        <v>1006</v>
      </c>
      <c r="BM185" s="158" t="s">
        <v>1179</v>
      </c>
    </row>
    <row r="186" spans="2:65" s="1" customFormat="1" ht="24.2" customHeight="1">
      <c r="B186" s="145"/>
      <c r="C186" s="146" t="s">
        <v>839</v>
      </c>
      <c r="D186" s="146" t="s">
        <v>309</v>
      </c>
      <c r="E186" s="147" t="s">
        <v>5446</v>
      </c>
      <c r="F186" s="148" t="s">
        <v>5447</v>
      </c>
      <c r="G186" s="149" t="s">
        <v>693</v>
      </c>
      <c r="H186" s="150">
        <v>2</v>
      </c>
      <c r="I186" s="151"/>
      <c r="J186" s="152">
        <f t="shared" si="20"/>
        <v>0</v>
      </c>
      <c r="K186" s="153"/>
      <c r="L186" s="32"/>
      <c r="M186" s="154" t="s">
        <v>1</v>
      </c>
      <c r="N186" s="155" t="s">
        <v>42</v>
      </c>
      <c r="P186" s="156">
        <f t="shared" si="21"/>
        <v>0</v>
      </c>
      <c r="Q186" s="156">
        <v>0</v>
      </c>
      <c r="R186" s="156">
        <f t="shared" si="22"/>
        <v>0</v>
      </c>
      <c r="S186" s="156">
        <v>0</v>
      </c>
      <c r="T186" s="157">
        <f t="shared" si="23"/>
        <v>0</v>
      </c>
      <c r="AR186" s="158" t="s">
        <v>1006</v>
      </c>
      <c r="AT186" s="158" t="s">
        <v>309</v>
      </c>
      <c r="AU186" s="158" t="s">
        <v>89</v>
      </c>
      <c r="AY186" s="17" t="s">
        <v>307</v>
      </c>
      <c r="BE186" s="159">
        <f t="shared" si="24"/>
        <v>0</v>
      </c>
      <c r="BF186" s="159">
        <f t="shared" si="25"/>
        <v>0</v>
      </c>
      <c r="BG186" s="159">
        <f t="shared" si="26"/>
        <v>0</v>
      </c>
      <c r="BH186" s="159">
        <f t="shared" si="27"/>
        <v>0</v>
      </c>
      <c r="BI186" s="159">
        <f t="shared" si="28"/>
        <v>0</v>
      </c>
      <c r="BJ186" s="17" t="s">
        <v>89</v>
      </c>
      <c r="BK186" s="159">
        <f t="shared" si="29"/>
        <v>0</v>
      </c>
      <c r="BL186" s="17" t="s">
        <v>1006</v>
      </c>
      <c r="BM186" s="158" t="s">
        <v>1301</v>
      </c>
    </row>
    <row r="187" spans="2:65" s="1" customFormat="1" ht="24.2" customHeight="1">
      <c r="B187" s="145"/>
      <c r="C187" s="188" t="s">
        <v>844</v>
      </c>
      <c r="D187" s="188" t="s">
        <v>507</v>
      </c>
      <c r="E187" s="189" t="s">
        <v>5448</v>
      </c>
      <c r="F187" s="190" t="s">
        <v>5449</v>
      </c>
      <c r="G187" s="191" t="s">
        <v>693</v>
      </c>
      <c r="H187" s="192">
        <v>2</v>
      </c>
      <c r="I187" s="193"/>
      <c r="J187" s="194">
        <f t="shared" si="20"/>
        <v>0</v>
      </c>
      <c r="K187" s="195"/>
      <c r="L187" s="196"/>
      <c r="M187" s="197" t="s">
        <v>1</v>
      </c>
      <c r="N187" s="198" t="s">
        <v>42</v>
      </c>
      <c r="P187" s="156">
        <f t="shared" si="21"/>
        <v>0</v>
      </c>
      <c r="Q187" s="156">
        <v>2.2000000000000001E-4</v>
      </c>
      <c r="R187" s="156">
        <f t="shared" si="22"/>
        <v>4.4000000000000002E-4</v>
      </c>
      <c r="S187" s="156">
        <v>0</v>
      </c>
      <c r="T187" s="157">
        <f t="shared" si="23"/>
        <v>0</v>
      </c>
      <c r="AR187" s="158" t="s">
        <v>2331</v>
      </c>
      <c r="AT187" s="158" t="s">
        <v>507</v>
      </c>
      <c r="AU187" s="158" t="s">
        <v>89</v>
      </c>
      <c r="AY187" s="17" t="s">
        <v>307</v>
      </c>
      <c r="BE187" s="159">
        <f t="shared" si="24"/>
        <v>0</v>
      </c>
      <c r="BF187" s="159">
        <f t="shared" si="25"/>
        <v>0</v>
      </c>
      <c r="BG187" s="159">
        <f t="shared" si="26"/>
        <v>0</v>
      </c>
      <c r="BH187" s="159">
        <f t="shared" si="27"/>
        <v>0</v>
      </c>
      <c r="BI187" s="159">
        <f t="shared" si="28"/>
        <v>0</v>
      </c>
      <c r="BJ187" s="17" t="s">
        <v>89</v>
      </c>
      <c r="BK187" s="159">
        <f t="shared" si="29"/>
        <v>0</v>
      </c>
      <c r="BL187" s="17" t="s">
        <v>1006</v>
      </c>
      <c r="BM187" s="158" t="s">
        <v>1332</v>
      </c>
    </row>
    <row r="188" spans="2:65" s="1" customFormat="1" ht="48.75">
      <c r="B188" s="32"/>
      <c r="D188" s="161" t="s">
        <v>3247</v>
      </c>
      <c r="F188" s="205" t="s">
        <v>5450</v>
      </c>
      <c r="I188" s="206"/>
      <c r="L188" s="32"/>
      <c r="M188" s="207"/>
      <c r="T188" s="59"/>
      <c r="AT188" s="17" t="s">
        <v>3247</v>
      </c>
      <c r="AU188" s="17" t="s">
        <v>89</v>
      </c>
    </row>
    <row r="189" spans="2:65" s="1" customFormat="1" ht="24.2" customHeight="1">
      <c r="B189" s="145"/>
      <c r="C189" s="146" t="s">
        <v>849</v>
      </c>
      <c r="D189" s="146" t="s">
        <v>309</v>
      </c>
      <c r="E189" s="147" t="s">
        <v>5451</v>
      </c>
      <c r="F189" s="148" t="s">
        <v>5452</v>
      </c>
      <c r="G189" s="149" t="s">
        <v>693</v>
      </c>
      <c r="H189" s="150">
        <v>3</v>
      </c>
      <c r="I189" s="151"/>
      <c r="J189" s="152">
        <f>ROUND(I189*H189,2)</f>
        <v>0</v>
      </c>
      <c r="K189" s="153"/>
      <c r="L189" s="32"/>
      <c r="M189" s="154" t="s">
        <v>1</v>
      </c>
      <c r="N189" s="155" t="s">
        <v>42</v>
      </c>
      <c r="P189" s="156">
        <f>O189*H189</f>
        <v>0</v>
      </c>
      <c r="Q189" s="156">
        <v>0</v>
      </c>
      <c r="R189" s="156">
        <f>Q189*H189</f>
        <v>0</v>
      </c>
      <c r="S189" s="156">
        <v>0</v>
      </c>
      <c r="T189" s="157">
        <f>S189*H189</f>
        <v>0</v>
      </c>
      <c r="AR189" s="158" t="s">
        <v>1006</v>
      </c>
      <c r="AT189" s="158" t="s">
        <v>309</v>
      </c>
      <c r="AU189" s="158" t="s">
        <v>89</v>
      </c>
      <c r="AY189" s="17" t="s">
        <v>307</v>
      </c>
      <c r="BE189" s="159">
        <f>IF(N189="základná",J189,0)</f>
        <v>0</v>
      </c>
      <c r="BF189" s="159">
        <f>IF(N189="znížená",J189,0)</f>
        <v>0</v>
      </c>
      <c r="BG189" s="159">
        <f>IF(N189="zákl. prenesená",J189,0)</f>
        <v>0</v>
      </c>
      <c r="BH189" s="159">
        <f>IF(N189="zníž. prenesená",J189,0)</f>
        <v>0</v>
      </c>
      <c r="BI189" s="159">
        <f>IF(N189="nulová",J189,0)</f>
        <v>0</v>
      </c>
      <c r="BJ189" s="17" t="s">
        <v>89</v>
      </c>
      <c r="BK189" s="159">
        <f>ROUND(I189*H189,2)</f>
        <v>0</v>
      </c>
      <c r="BL189" s="17" t="s">
        <v>1006</v>
      </c>
      <c r="BM189" s="158" t="s">
        <v>1344</v>
      </c>
    </row>
    <row r="190" spans="2:65" s="1" customFormat="1" ht="24.2" customHeight="1">
      <c r="B190" s="145"/>
      <c r="C190" s="188" t="s">
        <v>854</v>
      </c>
      <c r="D190" s="188" t="s">
        <v>507</v>
      </c>
      <c r="E190" s="189" t="s">
        <v>5453</v>
      </c>
      <c r="F190" s="190" t="s">
        <v>5454</v>
      </c>
      <c r="G190" s="191" t="s">
        <v>693</v>
      </c>
      <c r="H190" s="192">
        <v>3</v>
      </c>
      <c r="I190" s="193"/>
      <c r="J190" s="194">
        <f>ROUND(I190*H190,2)</f>
        <v>0</v>
      </c>
      <c r="K190" s="195"/>
      <c r="L190" s="196"/>
      <c r="M190" s="197" t="s">
        <v>1</v>
      </c>
      <c r="N190" s="198" t="s">
        <v>42</v>
      </c>
      <c r="P190" s="156">
        <f>O190*H190</f>
        <v>0</v>
      </c>
      <c r="Q190" s="156">
        <v>4.4000000000000002E-4</v>
      </c>
      <c r="R190" s="156">
        <f>Q190*H190</f>
        <v>1.32E-3</v>
      </c>
      <c r="S190" s="156">
        <v>0</v>
      </c>
      <c r="T190" s="157">
        <f>S190*H190</f>
        <v>0</v>
      </c>
      <c r="AR190" s="158" t="s">
        <v>2331</v>
      </c>
      <c r="AT190" s="158" t="s">
        <v>507</v>
      </c>
      <c r="AU190" s="158" t="s">
        <v>89</v>
      </c>
      <c r="AY190" s="17" t="s">
        <v>307</v>
      </c>
      <c r="BE190" s="159">
        <f>IF(N190="základná",J190,0)</f>
        <v>0</v>
      </c>
      <c r="BF190" s="159">
        <f>IF(N190="znížená",J190,0)</f>
        <v>0</v>
      </c>
      <c r="BG190" s="159">
        <f>IF(N190="zákl. prenesená",J190,0)</f>
        <v>0</v>
      </c>
      <c r="BH190" s="159">
        <f>IF(N190="zníž. prenesená",J190,0)</f>
        <v>0</v>
      </c>
      <c r="BI190" s="159">
        <f>IF(N190="nulová",J190,0)</f>
        <v>0</v>
      </c>
      <c r="BJ190" s="17" t="s">
        <v>89</v>
      </c>
      <c r="BK190" s="159">
        <f>ROUND(I190*H190,2)</f>
        <v>0</v>
      </c>
      <c r="BL190" s="17" t="s">
        <v>1006</v>
      </c>
      <c r="BM190" s="158" t="s">
        <v>1353</v>
      </c>
    </row>
    <row r="191" spans="2:65" s="1" customFormat="1" ht="48.75">
      <c r="B191" s="32"/>
      <c r="D191" s="161" t="s">
        <v>3247</v>
      </c>
      <c r="F191" s="205" t="s">
        <v>5450</v>
      </c>
      <c r="I191" s="206"/>
      <c r="L191" s="32"/>
      <c r="M191" s="207"/>
      <c r="T191" s="59"/>
      <c r="AT191" s="17" t="s">
        <v>3247</v>
      </c>
      <c r="AU191" s="17" t="s">
        <v>89</v>
      </c>
    </row>
    <row r="192" spans="2:65" s="1" customFormat="1" ht="24.2" customHeight="1">
      <c r="B192" s="145"/>
      <c r="C192" s="146" t="s">
        <v>859</v>
      </c>
      <c r="D192" s="146" t="s">
        <v>309</v>
      </c>
      <c r="E192" s="147" t="s">
        <v>5455</v>
      </c>
      <c r="F192" s="148" t="s">
        <v>5456</v>
      </c>
      <c r="G192" s="149" t="s">
        <v>693</v>
      </c>
      <c r="H192" s="150">
        <v>4</v>
      </c>
      <c r="I192" s="151"/>
      <c r="J192" s="152">
        <f t="shared" ref="J192:J201" si="30">ROUND(I192*H192,2)</f>
        <v>0</v>
      </c>
      <c r="K192" s="153"/>
      <c r="L192" s="32"/>
      <c r="M192" s="154" t="s">
        <v>1</v>
      </c>
      <c r="N192" s="155" t="s">
        <v>42</v>
      </c>
      <c r="P192" s="156">
        <f t="shared" ref="P192:P201" si="31">O192*H192</f>
        <v>0</v>
      </c>
      <c r="Q192" s="156">
        <v>0</v>
      </c>
      <c r="R192" s="156">
        <f t="shared" ref="R192:R201" si="32">Q192*H192</f>
        <v>0</v>
      </c>
      <c r="S192" s="156">
        <v>0</v>
      </c>
      <c r="T192" s="157">
        <f t="shared" ref="T192:T201" si="33">S192*H192</f>
        <v>0</v>
      </c>
      <c r="AR192" s="158" t="s">
        <v>1006</v>
      </c>
      <c r="AT192" s="158" t="s">
        <v>309</v>
      </c>
      <c r="AU192" s="158" t="s">
        <v>89</v>
      </c>
      <c r="AY192" s="17" t="s">
        <v>307</v>
      </c>
      <c r="BE192" s="159">
        <f t="shared" ref="BE192:BE201" si="34">IF(N192="základná",J192,0)</f>
        <v>0</v>
      </c>
      <c r="BF192" s="159">
        <f t="shared" ref="BF192:BF201" si="35">IF(N192="znížená",J192,0)</f>
        <v>0</v>
      </c>
      <c r="BG192" s="159">
        <f t="shared" ref="BG192:BG201" si="36">IF(N192="zákl. prenesená",J192,0)</f>
        <v>0</v>
      </c>
      <c r="BH192" s="159">
        <f t="shared" ref="BH192:BH201" si="37">IF(N192="zníž. prenesená",J192,0)</f>
        <v>0</v>
      </c>
      <c r="BI192" s="159">
        <f t="shared" ref="BI192:BI201" si="38">IF(N192="nulová",J192,0)</f>
        <v>0</v>
      </c>
      <c r="BJ192" s="17" t="s">
        <v>89</v>
      </c>
      <c r="BK192" s="159">
        <f t="shared" ref="BK192:BK201" si="39">ROUND(I192*H192,2)</f>
        <v>0</v>
      </c>
      <c r="BL192" s="17" t="s">
        <v>1006</v>
      </c>
      <c r="BM192" s="158" t="s">
        <v>1363</v>
      </c>
    </row>
    <row r="193" spans="2:65" s="1" customFormat="1" ht="24.2" customHeight="1">
      <c r="B193" s="145"/>
      <c r="C193" s="188" t="s">
        <v>864</v>
      </c>
      <c r="D193" s="188" t="s">
        <v>507</v>
      </c>
      <c r="E193" s="189" t="s">
        <v>5457</v>
      </c>
      <c r="F193" s="190" t="s">
        <v>5458</v>
      </c>
      <c r="G193" s="191" t="s">
        <v>693</v>
      </c>
      <c r="H193" s="192">
        <v>4</v>
      </c>
      <c r="I193" s="193"/>
      <c r="J193" s="194">
        <f t="shared" si="30"/>
        <v>0</v>
      </c>
      <c r="K193" s="195"/>
      <c r="L193" s="196"/>
      <c r="M193" s="197" t="s">
        <v>1</v>
      </c>
      <c r="N193" s="198" t="s">
        <v>42</v>
      </c>
      <c r="P193" s="156">
        <f t="shared" si="31"/>
        <v>0</v>
      </c>
      <c r="Q193" s="156">
        <v>8.0999999999999996E-4</v>
      </c>
      <c r="R193" s="156">
        <f t="shared" si="32"/>
        <v>3.2399999999999998E-3</v>
      </c>
      <c r="S193" s="156">
        <v>0</v>
      </c>
      <c r="T193" s="157">
        <f t="shared" si="33"/>
        <v>0</v>
      </c>
      <c r="AR193" s="158" t="s">
        <v>2331</v>
      </c>
      <c r="AT193" s="158" t="s">
        <v>507</v>
      </c>
      <c r="AU193" s="158" t="s">
        <v>89</v>
      </c>
      <c r="AY193" s="17" t="s">
        <v>307</v>
      </c>
      <c r="BE193" s="159">
        <f t="shared" si="34"/>
        <v>0</v>
      </c>
      <c r="BF193" s="159">
        <f t="shared" si="35"/>
        <v>0</v>
      </c>
      <c r="BG193" s="159">
        <f t="shared" si="36"/>
        <v>0</v>
      </c>
      <c r="BH193" s="159">
        <f t="shared" si="37"/>
        <v>0</v>
      </c>
      <c r="BI193" s="159">
        <f t="shared" si="38"/>
        <v>0</v>
      </c>
      <c r="BJ193" s="17" t="s">
        <v>89</v>
      </c>
      <c r="BK193" s="159">
        <f t="shared" si="39"/>
        <v>0</v>
      </c>
      <c r="BL193" s="17" t="s">
        <v>1006</v>
      </c>
      <c r="BM193" s="158" t="s">
        <v>1381</v>
      </c>
    </row>
    <row r="194" spans="2:65" s="1" customFormat="1" ht="24.2" customHeight="1">
      <c r="B194" s="145"/>
      <c r="C194" s="146" t="s">
        <v>869</v>
      </c>
      <c r="D194" s="146" t="s">
        <v>309</v>
      </c>
      <c r="E194" s="147" t="s">
        <v>5459</v>
      </c>
      <c r="F194" s="148" t="s">
        <v>5460</v>
      </c>
      <c r="G194" s="149" t="s">
        <v>693</v>
      </c>
      <c r="H194" s="150">
        <v>2</v>
      </c>
      <c r="I194" s="151"/>
      <c r="J194" s="152">
        <f t="shared" si="30"/>
        <v>0</v>
      </c>
      <c r="K194" s="153"/>
      <c r="L194" s="32"/>
      <c r="M194" s="154" t="s">
        <v>1</v>
      </c>
      <c r="N194" s="155" t="s">
        <v>42</v>
      </c>
      <c r="P194" s="156">
        <f t="shared" si="31"/>
        <v>0</v>
      </c>
      <c r="Q194" s="156">
        <v>0</v>
      </c>
      <c r="R194" s="156">
        <f t="shared" si="32"/>
        <v>0</v>
      </c>
      <c r="S194" s="156">
        <v>0</v>
      </c>
      <c r="T194" s="157">
        <f t="shared" si="33"/>
        <v>0</v>
      </c>
      <c r="AR194" s="158" t="s">
        <v>1006</v>
      </c>
      <c r="AT194" s="158" t="s">
        <v>309</v>
      </c>
      <c r="AU194" s="158" t="s">
        <v>89</v>
      </c>
      <c r="AY194" s="17" t="s">
        <v>307</v>
      </c>
      <c r="BE194" s="159">
        <f t="shared" si="34"/>
        <v>0</v>
      </c>
      <c r="BF194" s="159">
        <f t="shared" si="35"/>
        <v>0</v>
      </c>
      <c r="BG194" s="159">
        <f t="shared" si="36"/>
        <v>0</v>
      </c>
      <c r="BH194" s="159">
        <f t="shared" si="37"/>
        <v>0</v>
      </c>
      <c r="BI194" s="159">
        <f t="shared" si="38"/>
        <v>0</v>
      </c>
      <c r="BJ194" s="17" t="s">
        <v>89</v>
      </c>
      <c r="BK194" s="159">
        <f t="shared" si="39"/>
        <v>0</v>
      </c>
      <c r="BL194" s="17" t="s">
        <v>1006</v>
      </c>
      <c r="BM194" s="158" t="s">
        <v>1410</v>
      </c>
    </row>
    <row r="195" spans="2:65" s="1" customFormat="1" ht="24.2" customHeight="1">
      <c r="B195" s="145"/>
      <c r="C195" s="188" t="s">
        <v>874</v>
      </c>
      <c r="D195" s="188" t="s">
        <v>507</v>
      </c>
      <c r="E195" s="189" t="s">
        <v>5461</v>
      </c>
      <c r="F195" s="190" t="s">
        <v>5462</v>
      </c>
      <c r="G195" s="191" t="s">
        <v>693</v>
      </c>
      <c r="H195" s="192">
        <v>2</v>
      </c>
      <c r="I195" s="193"/>
      <c r="J195" s="194">
        <f t="shared" si="30"/>
        <v>0</v>
      </c>
      <c r="K195" s="195"/>
      <c r="L195" s="196"/>
      <c r="M195" s="197" t="s">
        <v>1</v>
      </c>
      <c r="N195" s="198" t="s">
        <v>42</v>
      </c>
      <c r="P195" s="156">
        <f t="shared" si="31"/>
        <v>0</v>
      </c>
      <c r="Q195" s="156">
        <v>6.9999999999999994E-5</v>
      </c>
      <c r="R195" s="156">
        <f t="shared" si="32"/>
        <v>1.3999999999999999E-4</v>
      </c>
      <c r="S195" s="156">
        <v>0</v>
      </c>
      <c r="T195" s="157">
        <f t="shared" si="33"/>
        <v>0</v>
      </c>
      <c r="AR195" s="158" t="s">
        <v>2331</v>
      </c>
      <c r="AT195" s="158" t="s">
        <v>507</v>
      </c>
      <c r="AU195" s="158" t="s">
        <v>89</v>
      </c>
      <c r="AY195" s="17" t="s">
        <v>307</v>
      </c>
      <c r="BE195" s="159">
        <f t="shared" si="34"/>
        <v>0</v>
      </c>
      <c r="BF195" s="159">
        <f t="shared" si="35"/>
        <v>0</v>
      </c>
      <c r="BG195" s="159">
        <f t="shared" si="36"/>
        <v>0</v>
      </c>
      <c r="BH195" s="159">
        <f t="shared" si="37"/>
        <v>0</v>
      </c>
      <c r="BI195" s="159">
        <f t="shared" si="38"/>
        <v>0</v>
      </c>
      <c r="BJ195" s="17" t="s">
        <v>89</v>
      </c>
      <c r="BK195" s="159">
        <f t="shared" si="39"/>
        <v>0</v>
      </c>
      <c r="BL195" s="17" t="s">
        <v>1006</v>
      </c>
      <c r="BM195" s="158" t="s">
        <v>1440</v>
      </c>
    </row>
    <row r="196" spans="2:65" s="1" customFormat="1" ht="24.2" customHeight="1">
      <c r="B196" s="145"/>
      <c r="C196" s="146" t="s">
        <v>880</v>
      </c>
      <c r="D196" s="146" t="s">
        <v>309</v>
      </c>
      <c r="E196" s="147" t="s">
        <v>5463</v>
      </c>
      <c r="F196" s="148" t="s">
        <v>5464</v>
      </c>
      <c r="G196" s="149" t="s">
        <v>693</v>
      </c>
      <c r="H196" s="150">
        <v>2</v>
      </c>
      <c r="I196" s="151"/>
      <c r="J196" s="152">
        <f t="shared" si="30"/>
        <v>0</v>
      </c>
      <c r="K196" s="153"/>
      <c r="L196" s="32"/>
      <c r="M196" s="154" t="s">
        <v>1</v>
      </c>
      <c r="N196" s="155" t="s">
        <v>42</v>
      </c>
      <c r="P196" s="156">
        <f t="shared" si="31"/>
        <v>0</v>
      </c>
      <c r="Q196" s="156">
        <v>0</v>
      </c>
      <c r="R196" s="156">
        <f t="shared" si="32"/>
        <v>0</v>
      </c>
      <c r="S196" s="156">
        <v>0</v>
      </c>
      <c r="T196" s="157">
        <f t="shared" si="33"/>
        <v>0</v>
      </c>
      <c r="AR196" s="158" t="s">
        <v>1006</v>
      </c>
      <c r="AT196" s="158" t="s">
        <v>309</v>
      </c>
      <c r="AU196" s="158" t="s">
        <v>89</v>
      </c>
      <c r="AY196" s="17" t="s">
        <v>307</v>
      </c>
      <c r="BE196" s="159">
        <f t="shared" si="34"/>
        <v>0</v>
      </c>
      <c r="BF196" s="159">
        <f t="shared" si="35"/>
        <v>0</v>
      </c>
      <c r="BG196" s="159">
        <f t="shared" si="36"/>
        <v>0</v>
      </c>
      <c r="BH196" s="159">
        <f t="shared" si="37"/>
        <v>0</v>
      </c>
      <c r="BI196" s="159">
        <f t="shared" si="38"/>
        <v>0</v>
      </c>
      <c r="BJ196" s="17" t="s">
        <v>89</v>
      </c>
      <c r="BK196" s="159">
        <f t="shared" si="39"/>
        <v>0</v>
      </c>
      <c r="BL196" s="17" t="s">
        <v>1006</v>
      </c>
      <c r="BM196" s="158" t="s">
        <v>1461</v>
      </c>
    </row>
    <row r="197" spans="2:65" s="1" customFormat="1" ht="24.2" customHeight="1">
      <c r="B197" s="145"/>
      <c r="C197" s="188" t="s">
        <v>885</v>
      </c>
      <c r="D197" s="188" t="s">
        <v>507</v>
      </c>
      <c r="E197" s="189" t="s">
        <v>5465</v>
      </c>
      <c r="F197" s="190" t="s">
        <v>5466</v>
      </c>
      <c r="G197" s="191" t="s">
        <v>693</v>
      </c>
      <c r="H197" s="192">
        <v>2</v>
      </c>
      <c r="I197" s="193"/>
      <c r="J197" s="194">
        <f t="shared" si="30"/>
        <v>0</v>
      </c>
      <c r="K197" s="195"/>
      <c r="L197" s="196"/>
      <c r="M197" s="197" t="s">
        <v>1</v>
      </c>
      <c r="N197" s="198" t="s">
        <v>42</v>
      </c>
      <c r="P197" s="156">
        <f t="shared" si="31"/>
        <v>0</v>
      </c>
      <c r="Q197" s="156">
        <v>3.4000000000000002E-4</v>
      </c>
      <c r="R197" s="156">
        <f t="shared" si="32"/>
        <v>6.8000000000000005E-4</v>
      </c>
      <c r="S197" s="156">
        <v>0</v>
      </c>
      <c r="T197" s="157">
        <f t="shared" si="33"/>
        <v>0</v>
      </c>
      <c r="AR197" s="158" t="s">
        <v>2331</v>
      </c>
      <c r="AT197" s="158" t="s">
        <v>507</v>
      </c>
      <c r="AU197" s="158" t="s">
        <v>89</v>
      </c>
      <c r="AY197" s="17" t="s">
        <v>307</v>
      </c>
      <c r="BE197" s="159">
        <f t="shared" si="34"/>
        <v>0</v>
      </c>
      <c r="BF197" s="159">
        <f t="shared" si="35"/>
        <v>0</v>
      </c>
      <c r="BG197" s="159">
        <f t="shared" si="36"/>
        <v>0</v>
      </c>
      <c r="BH197" s="159">
        <f t="shared" si="37"/>
        <v>0</v>
      </c>
      <c r="BI197" s="159">
        <f t="shared" si="38"/>
        <v>0</v>
      </c>
      <c r="BJ197" s="17" t="s">
        <v>89</v>
      </c>
      <c r="BK197" s="159">
        <f t="shared" si="39"/>
        <v>0</v>
      </c>
      <c r="BL197" s="17" t="s">
        <v>1006</v>
      </c>
      <c r="BM197" s="158" t="s">
        <v>1476</v>
      </c>
    </row>
    <row r="198" spans="2:65" s="1" customFormat="1" ht="24.2" customHeight="1">
      <c r="B198" s="145"/>
      <c r="C198" s="146" t="s">
        <v>926</v>
      </c>
      <c r="D198" s="146" t="s">
        <v>309</v>
      </c>
      <c r="E198" s="147" t="s">
        <v>5467</v>
      </c>
      <c r="F198" s="148" t="s">
        <v>5468</v>
      </c>
      <c r="G198" s="149" t="s">
        <v>693</v>
      </c>
      <c r="H198" s="150">
        <v>1</v>
      </c>
      <c r="I198" s="151"/>
      <c r="J198" s="152">
        <f t="shared" si="30"/>
        <v>0</v>
      </c>
      <c r="K198" s="153"/>
      <c r="L198" s="32"/>
      <c r="M198" s="154" t="s">
        <v>1</v>
      </c>
      <c r="N198" s="155" t="s">
        <v>42</v>
      </c>
      <c r="P198" s="156">
        <f t="shared" si="31"/>
        <v>0</v>
      </c>
      <c r="Q198" s="156">
        <v>0</v>
      </c>
      <c r="R198" s="156">
        <f t="shared" si="32"/>
        <v>0</v>
      </c>
      <c r="S198" s="156">
        <v>0</v>
      </c>
      <c r="T198" s="157">
        <f t="shared" si="33"/>
        <v>0</v>
      </c>
      <c r="AR198" s="158" t="s">
        <v>1006</v>
      </c>
      <c r="AT198" s="158" t="s">
        <v>309</v>
      </c>
      <c r="AU198" s="158" t="s">
        <v>89</v>
      </c>
      <c r="AY198" s="17" t="s">
        <v>307</v>
      </c>
      <c r="BE198" s="159">
        <f t="shared" si="34"/>
        <v>0</v>
      </c>
      <c r="BF198" s="159">
        <f t="shared" si="35"/>
        <v>0</v>
      </c>
      <c r="BG198" s="159">
        <f t="shared" si="36"/>
        <v>0</v>
      </c>
      <c r="BH198" s="159">
        <f t="shared" si="37"/>
        <v>0</v>
      </c>
      <c r="BI198" s="159">
        <f t="shared" si="38"/>
        <v>0</v>
      </c>
      <c r="BJ198" s="17" t="s">
        <v>89</v>
      </c>
      <c r="BK198" s="159">
        <f t="shared" si="39"/>
        <v>0</v>
      </c>
      <c r="BL198" s="17" t="s">
        <v>1006</v>
      </c>
      <c r="BM198" s="158" t="s">
        <v>1487</v>
      </c>
    </row>
    <row r="199" spans="2:65" s="1" customFormat="1" ht="24.2" customHeight="1">
      <c r="B199" s="145"/>
      <c r="C199" s="188" t="s">
        <v>931</v>
      </c>
      <c r="D199" s="188" t="s">
        <v>507</v>
      </c>
      <c r="E199" s="189" t="s">
        <v>5469</v>
      </c>
      <c r="F199" s="190" t="s">
        <v>5470</v>
      </c>
      <c r="G199" s="191" t="s">
        <v>693</v>
      </c>
      <c r="H199" s="192">
        <v>1</v>
      </c>
      <c r="I199" s="193"/>
      <c r="J199" s="194">
        <f t="shared" si="30"/>
        <v>0</v>
      </c>
      <c r="K199" s="195"/>
      <c r="L199" s="196"/>
      <c r="M199" s="197" t="s">
        <v>1</v>
      </c>
      <c r="N199" s="198" t="s">
        <v>42</v>
      </c>
      <c r="P199" s="156">
        <f t="shared" si="31"/>
        <v>0</v>
      </c>
      <c r="Q199" s="156">
        <v>9.5E-4</v>
      </c>
      <c r="R199" s="156">
        <f t="shared" si="32"/>
        <v>9.5E-4</v>
      </c>
      <c r="S199" s="156">
        <v>0</v>
      </c>
      <c r="T199" s="157">
        <f t="shared" si="33"/>
        <v>0</v>
      </c>
      <c r="AR199" s="158" t="s">
        <v>2331</v>
      </c>
      <c r="AT199" s="158" t="s">
        <v>507</v>
      </c>
      <c r="AU199" s="158" t="s">
        <v>89</v>
      </c>
      <c r="AY199" s="17" t="s">
        <v>307</v>
      </c>
      <c r="BE199" s="159">
        <f t="shared" si="34"/>
        <v>0</v>
      </c>
      <c r="BF199" s="159">
        <f t="shared" si="35"/>
        <v>0</v>
      </c>
      <c r="BG199" s="159">
        <f t="shared" si="36"/>
        <v>0</v>
      </c>
      <c r="BH199" s="159">
        <f t="shared" si="37"/>
        <v>0</v>
      </c>
      <c r="BI199" s="159">
        <f t="shared" si="38"/>
        <v>0</v>
      </c>
      <c r="BJ199" s="17" t="s">
        <v>89</v>
      </c>
      <c r="BK199" s="159">
        <f t="shared" si="39"/>
        <v>0</v>
      </c>
      <c r="BL199" s="17" t="s">
        <v>1006</v>
      </c>
      <c r="BM199" s="158" t="s">
        <v>1496</v>
      </c>
    </row>
    <row r="200" spans="2:65" s="1" customFormat="1" ht="24.2" customHeight="1">
      <c r="B200" s="145"/>
      <c r="C200" s="146" t="s">
        <v>939</v>
      </c>
      <c r="D200" s="146" t="s">
        <v>309</v>
      </c>
      <c r="E200" s="147" t="s">
        <v>5471</v>
      </c>
      <c r="F200" s="148" t="s">
        <v>5472</v>
      </c>
      <c r="G200" s="149" t="s">
        <v>693</v>
      </c>
      <c r="H200" s="150">
        <v>1</v>
      </c>
      <c r="I200" s="151"/>
      <c r="J200" s="152">
        <f t="shared" si="30"/>
        <v>0</v>
      </c>
      <c r="K200" s="153"/>
      <c r="L200" s="32"/>
      <c r="M200" s="154" t="s">
        <v>1</v>
      </c>
      <c r="N200" s="155" t="s">
        <v>42</v>
      </c>
      <c r="P200" s="156">
        <f t="shared" si="31"/>
        <v>0</v>
      </c>
      <c r="Q200" s="156">
        <v>1.3999999999999999E-4</v>
      </c>
      <c r="R200" s="156">
        <f t="shared" si="32"/>
        <v>1.3999999999999999E-4</v>
      </c>
      <c r="S200" s="156">
        <v>0</v>
      </c>
      <c r="T200" s="157">
        <f t="shared" si="33"/>
        <v>0</v>
      </c>
      <c r="AR200" s="158" t="s">
        <v>1006</v>
      </c>
      <c r="AT200" s="158" t="s">
        <v>309</v>
      </c>
      <c r="AU200" s="158" t="s">
        <v>89</v>
      </c>
      <c r="AY200" s="17" t="s">
        <v>307</v>
      </c>
      <c r="BE200" s="159">
        <f t="shared" si="34"/>
        <v>0</v>
      </c>
      <c r="BF200" s="159">
        <f t="shared" si="35"/>
        <v>0</v>
      </c>
      <c r="BG200" s="159">
        <f t="shared" si="36"/>
        <v>0</v>
      </c>
      <c r="BH200" s="159">
        <f t="shared" si="37"/>
        <v>0</v>
      </c>
      <c r="BI200" s="159">
        <f t="shared" si="38"/>
        <v>0</v>
      </c>
      <c r="BJ200" s="17" t="s">
        <v>89</v>
      </c>
      <c r="BK200" s="159">
        <f t="shared" si="39"/>
        <v>0</v>
      </c>
      <c r="BL200" s="17" t="s">
        <v>1006</v>
      </c>
      <c r="BM200" s="158" t="s">
        <v>1505</v>
      </c>
    </row>
    <row r="201" spans="2:65" s="1" customFormat="1" ht="24.2" customHeight="1">
      <c r="B201" s="145"/>
      <c r="C201" s="188" t="s">
        <v>954</v>
      </c>
      <c r="D201" s="188" t="s">
        <v>507</v>
      </c>
      <c r="E201" s="189" t="s">
        <v>5473</v>
      </c>
      <c r="F201" s="190" t="s">
        <v>5474</v>
      </c>
      <c r="G201" s="191" t="s">
        <v>693</v>
      </c>
      <c r="H201" s="192">
        <v>1</v>
      </c>
      <c r="I201" s="193"/>
      <c r="J201" s="194">
        <f t="shared" si="30"/>
        <v>0</v>
      </c>
      <c r="K201" s="195"/>
      <c r="L201" s="196"/>
      <c r="M201" s="197" t="s">
        <v>1</v>
      </c>
      <c r="N201" s="198" t="s">
        <v>42</v>
      </c>
      <c r="P201" s="156">
        <f t="shared" si="31"/>
        <v>0</v>
      </c>
      <c r="Q201" s="156">
        <v>5.3099999999999996E-3</v>
      </c>
      <c r="R201" s="156">
        <f t="shared" si="32"/>
        <v>5.3099999999999996E-3</v>
      </c>
      <c r="S201" s="156">
        <v>0</v>
      </c>
      <c r="T201" s="157">
        <f t="shared" si="33"/>
        <v>0</v>
      </c>
      <c r="AR201" s="158" t="s">
        <v>2331</v>
      </c>
      <c r="AT201" s="158" t="s">
        <v>507</v>
      </c>
      <c r="AU201" s="158" t="s">
        <v>89</v>
      </c>
      <c r="AY201" s="17" t="s">
        <v>307</v>
      </c>
      <c r="BE201" s="159">
        <f t="shared" si="34"/>
        <v>0</v>
      </c>
      <c r="BF201" s="159">
        <f t="shared" si="35"/>
        <v>0</v>
      </c>
      <c r="BG201" s="159">
        <f t="shared" si="36"/>
        <v>0</v>
      </c>
      <c r="BH201" s="159">
        <f t="shared" si="37"/>
        <v>0</v>
      </c>
      <c r="BI201" s="159">
        <f t="shared" si="38"/>
        <v>0</v>
      </c>
      <c r="BJ201" s="17" t="s">
        <v>89</v>
      </c>
      <c r="BK201" s="159">
        <f t="shared" si="39"/>
        <v>0</v>
      </c>
      <c r="BL201" s="17" t="s">
        <v>1006</v>
      </c>
      <c r="BM201" s="158" t="s">
        <v>1515</v>
      </c>
    </row>
    <row r="202" spans="2:65" s="1" customFormat="1" ht="68.25">
      <c r="B202" s="32"/>
      <c r="D202" s="161" t="s">
        <v>3247</v>
      </c>
      <c r="F202" s="205" t="s">
        <v>5475</v>
      </c>
      <c r="I202" s="206"/>
      <c r="L202" s="32"/>
      <c r="M202" s="207"/>
      <c r="T202" s="59"/>
      <c r="AT202" s="17" t="s">
        <v>3247</v>
      </c>
      <c r="AU202" s="17" t="s">
        <v>89</v>
      </c>
    </row>
    <row r="203" spans="2:65" s="1" customFormat="1" ht="24.2" customHeight="1">
      <c r="B203" s="145"/>
      <c r="C203" s="146" t="s">
        <v>959</v>
      </c>
      <c r="D203" s="146" t="s">
        <v>309</v>
      </c>
      <c r="E203" s="147" t="s">
        <v>5476</v>
      </c>
      <c r="F203" s="148" t="s">
        <v>5477</v>
      </c>
      <c r="G203" s="149" t="s">
        <v>693</v>
      </c>
      <c r="H203" s="150">
        <v>1</v>
      </c>
      <c r="I203" s="151"/>
      <c r="J203" s="152">
        <f t="shared" ref="J203:J208" si="40">ROUND(I203*H203,2)</f>
        <v>0</v>
      </c>
      <c r="K203" s="153"/>
      <c r="L203" s="32"/>
      <c r="M203" s="154" t="s">
        <v>1</v>
      </c>
      <c r="N203" s="155" t="s">
        <v>42</v>
      </c>
      <c r="P203" s="156">
        <f t="shared" ref="P203:P208" si="41">O203*H203</f>
        <v>0</v>
      </c>
      <c r="Q203" s="156">
        <v>0</v>
      </c>
      <c r="R203" s="156">
        <f t="shared" ref="R203:R208" si="42">Q203*H203</f>
        <v>0</v>
      </c>
      <c r="S203" s="156">
        <v>0</v>
      </c>
      <c r="T203" s="157">
        <f t="shared" ref="T203:T208" si="43">S203*H203</f>
        <v>0</v>
      </c>
      <c r="AR203" s="158" t="s">
        <v>1006</v>
      </c>
      <c r="AT203" s="158" t="s">
        <v>309</v>
      </c>
      <c r="AU203" s="158" t="s">
        <v>89</v>
      </c>
      <c r="AY203" s="17" t="s">
        <v>307</v>
      </c>
      <c r="BE203" s="159">
        <f t="shared" ref="BE203:BE208" si="44">IF(N203="základná",J203,0)</f>
        <v>0</v>
      </c>
      <c r="BF203" s="159">
        <f t="shared" ref="BF203:BF208" si="45">IF(N203="znížená",J203,0)</f>
        <v>0</v>
      </c>
      <c r="BG203" s="159">
        <f t="shared" ref="BG203:BG208" si="46">IF(N203="zákl. prenesená",J203,0)</f>
        <v>0</v>
      </c>
      <c r="BH203" s="159">
        <f t="shared" ref="BH203:BH208" si="47">IF(N203="zníž. prenesená",J203,0)</f>
        <v>0</v>
      </c>
      <c r="BI203" s="159">
        <f t="shared" ref="BI203:BI208" si="48">IF(N203="nulová",J203,0)</f>
        <v>0</v>
      </c>
      <c r="BJ203" s="17" t="s">
        <v>89</v>
      </c>
      <c r="BK203" s="159">
        <f t="shared" ref="BK203:BK208" si="49">ROUND(I203*H203,2)</f>
        <v>0</v>
      </c>
      <c r="BL203" s="17" t="s">
        <v>1006</v>
      </c>
      <c r="BM203" s="158" t="s">
        <v>1524</v>
      </c>
    </row>
    <row r="204" spans="2:65" s="1" customFormat="1" ht="24.2" customHeight="1">
      <c r="B204" s="145"/>
      <c r="C204" s="188" t="s">
        <v>965</v>
      </c>
      <c r="D204" s="188" t="s">
        <v>507</v>
      </c>
      <c r="E204" s="189" t="s">
        <v>5478</v>
      </c>
      <c r="F204" s="190" t="s">
        <v>5479</v>
      </c>
      <c r="G204" s="191" t="s">
        <v>693</v>
      </c>
      <c r="H204" s="192">
        <v>1</v>
      </c>
      <c r="I204" s="193"/>
      <c r="J204" s="194">
        <f t="shared" si="40"/>
        <v>0</v>
      </c>
      <c r="K204" s="195"/>
      <c r="L204" s="196"/>
      <c r="M204" s="197" t="s">
        <v>1</v>
      </c>
      <c r="N204" s="198" t="s">
        <v>42</v>
      </c>
      <c r="P204" s="156">
        <f t="shared" si="41"/>
        <v>0</v>
      </c>
      <c r="Q204" s="156">
        <v>3.5E-4</v>
      </c>
      <c r="R204" s="156">
        <f t="shared" si="42"/>
        <v>3.5E-4</v>
      </c>
      <c r="S204" s="156">
        <v>0</v>
      </c>
      <c r="T204" s="157">
        <f t="shared" si="43"/>
        <v>0</v>
      </c>
      <c r="AR204" s="158" t="s">
        <v>2331</v>
      </c>
      <c r="AT204" s="158" t="s">
        <v>507</v>
      </c>
      <c r="AU204" s="158" t="s">
        <v>89</v>
      </c>
      <c r="AY204" s="17" t="s">
        <v>307</v>
      </c>
      <c r="BE204" s="159">
        <f t="shared" si="44"/>
        <v>0</v>
      </c>
      <c r="BF204" s="159">
        <f t="shared" si="45"/>
        <v>0</v>
      </c>
      <c r="BG204" s="159">
        <f t="shared" si="46"/>
        <v>0</v>
      </c>
      <c r="BH204" s="159">
        <f t="shared" si="47"/>
        <v>0</v>
      </c>
      <c r="BI204" s="159">
        <f t="shared" si="48"/>
        <v>0</v>
      </c>
      <c r="BJ204" s="17" t="s">
        <v>89</v>
      </c>
      <c r="BK204" s="159">
        <f t="shared" si="49"/>
        <v>0</v>
      </c>
      <c r="BL204" s="17" t="s">
        <v>1006</v>
      </c>
      <c r="BM204" s="158" t="s">
        <v>1532</v>
      </c>
    </row>
    <row r="205" spans="2:65" s="1" customFormat="1" ht="24.2" customHeight="1">
      <c r="B205" s="145"/>
      <c r="C205" s="146" t="s">
        <v>976</v>
      </c>
      <c r="D205" s="146" t="s">
        <v>309</v>
      </c>
      <c r="E205" s="147" t="s">
        <v>5480</v>
      </c>
      <c r="F205" s="148" t="s">
        <v>5481</v>
      </c>
      <c r="G205" s="149" t="s">
        <v>693</v>
      </c>
      <c r="H205" s="150">
        <v>1</v>
      </c>
      <c r="I205" s="151"/>
      <c r="J205" s="152">
        <f t="shared" si="40"/>
        <v>0</v>
      </c>
      <c r="K205" s="153"/>
      <c r="L205" s="32"/>
      <c r="M205" s="154" t="s">
        <v>1</v>
      </c>
      <c r="N205" s="155" t="s">
        <v>42</v>
      </c>
      <c r="P205" s="156">
        <f t="shared" si="41"/>
        <v>0</v>
      </c>
      <c r="Q205" s="156">
        <v>0</v>
      </c>
      <c r="R205" s="156">
        <f t="shared" si="42"/>
        <v>0</v>
      </c>
      <c r="S205" s="156">
        <v>0</v>
      </c>
      <c r="T205" s="157">
        <f t="shared" si="43"/>
        <v>0</v>
      </c>
      <c r="AR205" s="158" t="s">
        <v>1006</v>
      </c>
      <c r="AT205" s="158" t="s">
        <v>309</v>
      </c>
      <c r="AU205" s="158" t="s">
        <v>89</v>
      </c>
      <c r="AY205" s="17" t="s">
        <v>307</v>
      </c>
      <c r="BE205" s="159">
        <f t="shared" si="44"/>
        <v>0</v>
      </c>
      <c r="BF205" s="159">
        <f t="shared" si="45"/>
        <v>0</v>
      </c>
      <c r="BG205" s="159">
        <f t="shared" si="46"/>
        <v>0</v>
      </c>
      <c r="BH205" s="159">
        <f t="shared" si="47"/>
        <v>0</v>
      </c>
      <c r="BI205" s="159">
        <f t="shared" si="48"/>
        <v>0</v>
      </c>
      <c r="BJ205" s="17" t="s">
        <v>89</v>
      </c>
      <c r="BK205" s="159">
        <f t="shared" si="49"/>
        <v>0</v>
      </c>
      <c r="BL205" s="17" t="s">
        <v>1006</v>
      </c>
      <c r="BM205" s="158" t="s">
        <v>1545</v>
      </c>
    </row>
    <row r="206" spans="2:65" s="1" customFormat="1" ht="24.2" customHeight="1">
      <c r="B206" s="145"/>
      <c r="C206" s="188" t="s">
        <v>987</v>
      </c>
      <c r="D206" s="188" t="s">
        <v>507</v>
      </c>
      <c r="E206" s="189" t="s">
        <v>5482</v>
      </c>
      <c r="F206" s="190" t="s">
        <v>5483</v>
      </c>
      <c r="G206" s="191" t="s">
        <v>693</v>
      </c>
      <c r="H206" s="192">
        <v>1</v>
      </c>
      <c r="I206" s="193"/>
      <c r="J206" s="194">
        <f t="shared" si="40"/>
        <v>0</v>
      </c>
      <c r="K206" s="195"/>
      <c r="L206" s="196"/>
      <c r="M206" s="197" t="s">
        <v>1</v>
      </c>
      <c r="N206" s="198" t="s">
        <v>42</v>
      </c>
      <c r="P206" s="156">
        <f t="shared" si="41"/>
        <v>0</v>
      </c>
      <c r="Q206" s="156">
        <v>1.0499999999999999E-3</v>
      </c>
      <c r="R206" s="156">
        <f t="shared" si="42"/>
        <v>1.0499999999999999E-3</v>
      </c>
      <c r="S206" s="156">
        <v>0</v>
      </c>
      <c r="T206" s="157">
        <f t="shared" si="43"/>
        <v>0</v>
      </c>
      <c r="AR206" s="158" t="s">
        <v>2331</v>
      </c>
      <c r="AT206" s="158" t="s">
        <v>507</v>
      </c>
      <c r="AU206" s="158" t="s">
        <v>89</v>
      </c>
      <c r="AY206" s="17" t="s">
        <v>307</v>
      </c>
      <c r="BE206" s="159">
        <f t="shared" si="44"/>
        <v>0</v>
      </c>
      <c r="BF206" s="159">
        <f t="shared" si="45"/>
        <v>0</v>
      </c>
      <c r="BG206" s="159">
        <f t="shared" si="46"/>
        <v>0</v>
      </c>
      <c r="BH206" s="159">
        <f t="shared" si="47"/>
        <v>0</v>
      </c>
      <c r="BI206" s="159">
        <f t="shared" si="48"/>
        <v>0</v>
      </c>
      <c r="BJ206" s="17" t="s">
        <v>89</v>
      </c>
      <c r="BK206" s="159">
        <f t="shared" si="49"/>
        <v>0</v>
      </c>
      <c r="BL206" s="17" t="s">
        <v>1006</v>
      </c>
      <c r="BM206" s="158" t="s">
        <v>1553</v>
      </c>
    </row>
    <row r="207" spans="2:65" s="1" customFormat="1" ht="24.2" customHeight="1">
      <c r="B207" s="145"/>
      <c r="C207" s="146" t="s">
        <v>991</v>
      </c>
      <c r="D207" s="146" t="s">
        <v>309</v>
      </c>
      <c r="E207" s="147" t="s">
        <v>5484</v>
      </c>
      <c r="F207" s="148" t="s">
        <v>5485</v>
      </c>
      <c r="G207" s="149" t="s">
        <v>693</v>
      </c>
      <c r="H207" s="150">
        <v>1</v>
      </c>
      <c r="I207" s="151"/>
      <c r="J207" s="152">
        <f t="shared" si="40"/>
        <v>0</v>
      </c>
      <c r="K207" s="153"/>
      <c r="L207" s="32"/>
      <c r="M207" s="154" t="s">
        <v>1</v>
      </c>
      <c r="N207" s="155" t="s">
        <v>42</v>
      </c>
      <c r="P207" s="156">
        <f t="shared" si="41"/>
        <v>0</v>
      </c>
      <c r="Q207" s="156">
        <v>0</v>
      </c>
      <c r="R207" s="156">
        <f t="shared" si="42"/>
        <v>0</v>
      </c>
      <c r="S207" s="156">
        <v>0</v>
      </c>
      <c r="T207" s="157">
        <f t="shared" si="43"/>
        <v>0</v>
      </c>
      <c r="AR207" s="158" t="s">
        <v>1006</v>
      </c>
      <c r="AT207" s="158" t="s">
        <v>309</v>
      </c>
      <c r="AU207" s="158" t="s">
        <v>89</v>
      </c>
      <c r="AY207" s="17" t="s">
        <v>307</v>
      </c>
      <c r="BE207" s="159">
        <f t="shared" si="44"/>
        <v>0</v>
      </c>
      <c r="BF207" s="159">
        <f t="shared" si="45"/>
        <v>0</v>
      </c>
      <c r="BG207" s="159">
        <f t="shared" si="46"/>
        <v>0</v>
      </c>
      <c r="BH207" s="159">
        <f t="shared" si="47"/>
        <v>0</v>
      </c>
      <c r="BI207" s="159">
        <f t="shared" si="48"/>
        <v>0</v>
      </c>
      <c r="BJ207" s="17" t="s">
        <v>89</v>
      </c>
      <c r="BK207" s="159">
        <f t="shared" si="49"/>
        <v>0</v>
      </c>
      <c r="BL207" s="17" t="s">
        <v>1006</v>
      </c>
      <c r="BM207" s="158" t="s">
        <v>1564</v>
      </c>
    </row>
    <row r="208" spans="2:65" s="1" customFormat="1" ht="24.2" customHeight="1">
      <c r="B208" s="145"/>
      <c r="C208" s="188" t="s">
        <v>1002</v>
      </c>
      <c r="D208" s="188" t="s">
        <v>507</v>
      </c>
      <c r="E208" s="189" t="s">
        <v>5486</v>
      </c>
      <c r="F208" s="190" t="s">
        <v>5487</v>
      </c>
      <c r="G208" s="191" t="s">
        <v>693</v>
      </c>
      <c r="H208" s="192">
        <v>1</v>
      </c>
      <c r="I208" s="193"/>
      <c r="J208" s="194">
        <f t="shared" si="40"/>
        <v>0</v>
      </c>
      <c r="K208" s="195"/>
      <c r="L208" s="196"/>
      <c r="M208" s="197" t="s">
        <v>1</v>
      </c>
      <c r="N208" s="198" t="s">
        <v>42</v>
      </c>
      <c r="P208" s="156">
        <f t="shared" si="41"/>
        <v>0</v>
      </c>
      <c r="Q208" s="156">
        <v>7.6000000000000004E-4</v>
      </c>
      <c r="R208" s="156">
        <f t="shared" si="42"/>
        <v>7.6000000000000004E-4</v>
      </c>
      <c r="S208" s="156">
        <v>0</v>
      </c>
      <c r="T208" s="157">
        <f t="shared" si="43"/>
        <v>0</v>
      </c>
      <c r="AR208" s="158" t="s">
        <v>2331</v>
      </c>
      <c r="AT208" s="158" t="s">
        <v>507</v>
      </c>
      <c r="AU208" s="158" t="s">
        <v>89</v>
      </c>
      <c r="AY208" s="17" t="s">
        <v>307</v>
      </c>
      <c r="BE208" s="159">
        <f t="shared" si="44"/>
        <v>0</v>
      </c>
      <c r="BF208" s="159">
        <f t="shared" si="45"/>
        <v>0</v>
      </c>
      <c r="BG208" s="159">
        <f t="shared" si="46"/>
        <v>0</v>
      </c>
      <c r="BH208" s="159">
        <f t="shared" si="47"/>
        <v>0</v>
      </c>
      <c r="BI208" s="159">
        <f t="shared" si="48"/>
        <v>0</v>
      </c>
      <c r="BJ208" s="17" t="s">
        <v>89</v>
      </c>
      <c r="BK208" s="159">
        <f t="shared" si="49"/>
        <v>0</v>
      </c>
      <c r="BL208" s="17" t="s">
        <v>1006</v>
      </c>
      <c r="BM208" s="158" t="s">
        <v>1572</v>
      </c>
    </row>
    <row r="209" spans="2:65" s="1" customFormat="1" ht="29.25">
      <c r="B209" s="32"/>
      <c r="D209" s="161" t="s">
        <v>3247</v>
      </c>
      <c r="F209" s="205" t="s">
        <v>5488</v>
      </c>
      <c r="I209" s="206"/>
      <c r="L209" s="32"/>
      <c r="M209" s="207"/>
      <c r="T209" s="59"/>
      <c r="AT209" s="17" t="s">
        <v>3247</v>
      </c>
      <c r="AU209" s="17" t="s">
        <v>89</v>
      </c>
    </row>
    <row r="210" spans="2:65" s="1" customFormat="1" ht="24.2" customHeight="1">
      <c r="B210" s="145"/>
      <c r="C210" s="146" t="s">
        <v>1006</v>
      </c>
      <c r="D210" s="146" t="s">
        <v>309</v>
      </c>
      <c r="E210" s="147" t="s">
        <v>5489</v>
      </c>
      <c r="F210" s="148" t="s">
        <v>5490</v>
      </c>
      <c r="G210" s="149" t="s">
        <v>693</v>
      </c>
      <c r="H210" s="150">
        <v>1</v>
      </c>
      <c r="I210" s="151"/>
      <c r="J210" s="152">
        <f>ROUND(I210*H210,2)</f>
        <v>0</v>
      </c>
      <c r="K210" s="153"/>
      <c r="L210" s="32"/>
      <c r="M210" s="154" t="s">
        <v>1</v>
      </c>
      <c r="N210" s="155" t="s">
        <v>42</v>
      </c>
      <c r="P210" s="156">
        <f>O210*H210</f>
        <v>0</v>
      </c>
      <c r="Q210" s="156">
        <v>0</v>
      </c>
      <c r="R210" s="156">
        <f>Q210*H210</f>
        <v>0</v>
      </c>
      <c r="S210" s="156">
        <v>0</v>
      </c>
      <c r="T210" s="157">
        <f>S210*H210</f>
        <v>0</v>
      </c>
      <c r="AR210" s="158" t="s">
        <v>1006</v>
      </c>
      <c r="AT210" s="158" t="s">
        <v>309</v>
      </c>
      <c r="AU210" s="158" t="s">
        <v>89</v>
      </c>
      <c r="AY210" s="17" t="s">
        <v>307</v>
      </c>
      <c r="BE210" s="159">
        <f>IF(N210="základná",J210,0)</f>
        <v>0</v>
      </c>
      <c r="BF210" s="159">
        <f>IF(N210="znížená",J210,0)</f>
        <v>0</v>
      </c>
      <c r="BG210" s="159">
        <f>IF(N210="zákl. prenesená",J210,0)</f>
        <v>0</v>
      </c>
      <c r="BH210" s="159">
        <f>IF(N210="zníž. prenesená",J210,0)</f>
        <v>0</v>
      </c>
      <c r="BI210" s="159">
        <f>IF(N210="nulová",J210,0)</f>
        <v>0</v>
      </c>
      <c r="BJ210" s="17" t="s">
        <v>89</v>
      </c>
      <c r="BK210" s="159">
        <f>ROUND(I210*H210,2)</f>
        <v>0</v>
      </c>
      <c r="BL210" s="17" t="s">
        <v>1006</v>
      </c>
      <c r="BM210" s="158" t="s">
        <v>1584</v>
      </c>
    </row>
    <row r="211" spans="2:65" s="1" customFormat="1" ht="24.2" customHeight="1">
      <c r="B211" s="145"/>
      <c r="C211" s="188" t="s">
        <v>1011</v>
      </c>
      <c r="D211" s="188" t="s">
        <v>507</v>
      </c>
      <c r="E211" s="189" t="s">
        <v>5491</v>
      </c>
      <c r="F211" s="190" t="s">
        <v>5492</v>
      </c>
      <c r="G211" s="191" t="s">
        <v>693</v>
      </c>
      <c r="H211" s="192">
        <v>1</v>
      </c>
      <c r="I211" s="193"/>
      <c r="J211" s="194">
        <f>ROUND(I211*H211,2)</f>
        <v>0</v>
      </c>
      <c r="K211" s="195"/>
      <c r="L211" s="196"/>
      <c r="M211" s="197" t="s">
        <v>1</v>
      </c>
      <c r="N211" s="198" t="s">
        <v>42</v>
      </c>
      <c r="P211" s="156">
        <f>O211*H211</f>
        <v>0</v>
      </c>
      <c r="Q211" s="156">
        <v>1.1E-4</v>
      </c>
      <c r="R211" s="156">
        <f>Q211*H211</f>
        <v>1.1E-4</v>
      </c>
      <c r="S211" s="156">
        <v>0</v>
      </c>
      <c r="T211" s="157">
        <f>S211*H211</f>
        <v>0</v>
      </c>
      <c r="AR211" s="158" t="s">
        <v>2331</v>
      </c>
      <c r="AT211" s="158" t="s">
        <v>507</v>
      </c>
      <c r="AU211" s="158" t="s">
        <v>89</v>
      </c>
      <c r="AY211" s="17" t="s">
        <v>307</v>
      </c>
      <c r="BE211" s="159">
        <f>IF(N211="základná",J211,0)</f>
        <v>0</v>
      </c>
      <c r="BF211" s="159">
        <f>IF(N211="znížená",J211,0)</f>
        <v>0</v>
      </c>
      <c r="BG211" s="159">
        <f>IF(N211="zákl. prenesená",J211,0)</f>
        <v>0</v>
      </c>
      <c r="BH211" s="159">
        <f>IF(N211="zníž. prenesená",J211,0)</f>
        <v>0</v>
      </c>
      <c r="BI211" s="159">
        <f>IF(N211="nulová",J211,0)</f>
        <v>0</v>
      </c>
      <c r="BJ211" s="17" t="s">
        <v>89</v>
      </c>
      <c r="BK211" s="159">
        <f>ROUND(I211*H211,2)</f>
        <v>0</v>
      </c>
      <c r="BL211" s="17" t="s">
        <v>1006</v>
      </c>
      <c r="BM211" s="158" t="s">
        <v>1594</v>
      </c>
    </row>
    <row r="212" spans="2:65" s="1" customFormat="1" ht="29.25">
      <c r="B212" s="32"/>
      <c r="D212" s="161" t="s">
        <v>3247</v>
      </c>
      <c r="F212" s="205" t="s">
        <v>5493</v>
      </c>
      <c r="I212" s="206"/>
      <c r="L212" s="32"/>
      <c r="M212" s="207"/>
      <c r="T212" s="59"/>
      <c r="AT212" s="17" t="s">
        <v>3247</v>
      </c>
      <c r="AU212" s="17" t="s">
        <v>89</v>
      </c>
    </row>
    <row r="213" spans="2:65" s="1" customFormat="1" ht="24.2" customHeight="1">
      <c r="B213" s="145"/>
      <c r="C213" s="146" t="s">
        <v>1026</v>
      </c>
      <c r="D213" s="146" t="s">
        <v>309</v>
      </c>
      <c r="E213" s="147" t="s">
        <v>5494</v>
      </c>
      <c r="F213" s="148" t="s">
        <v>5495</v>
      </c>
      <c r="G213" s="149" t="s">
        <v>693</v>
      </c>
      <c r="H213" s="150">
        <v>1</v>
      </c>
      <c r="I213" s="151"/>
      <c r="J213" s="152">
        <f>ROUND(I213*H213,2)</f>
        <v>0</v>
      </c>
      <c r="K213" s="153"/>
      <c r="L213" s="32"/>
      <c r="M213" s="154" t="s">
        <v>1</v>
      </c>
      <c r="N213" s="155" t="s">
        <v>42</v>
      </c>
      <c r="P213" s="156">
        <f>O213*H213</f>
        <v>0</v>
      </c>
      <c r="Q213" s="156">
        <v>0</v>
      </c>
      <c r="R213" s="156">
        <f>Q213*H213</f>
        <v>0</v>
      </c>
      <c r="S213" s="156">
        <v>0</v>
      </c>
      <c r="T213" s="157">
        <f>S213*H213</f>
        <v>0</v>
      </c>
      <c r="AR213" s="158" t="s">
        <v>1006</v>
      </c>
      <c r="AT213" s="158" t="s">
        <v>309</v>
      </c>
      <c r="AU213" s="158" t="s">
        <v>89</v>
      </c>
      <c r="AY213" s="17" t="s">
        <v>307</v>
      </c>
      <c r="BE213" s="159">
        <f>IF(N213="základná",J213,0)</f>
        <v>0</v>
      </c>
      <c r="BF213" s="159">
        <f>IF(N213="znížená",J213,0)</f>
        <v>0</v>
      </c>
      <c r="BG213" s="159">
        <f>IF(N213="zákl. prenesená",J213,0)</f>
        <v>0</v>
      </c>
      <c r="BH213" s="159">
        <f>IF(N213="zníž. prenesená",J213,0)</f>
        <v>0</v>
      </c>
      <c r="BI213" s="159">
        <f>IF(N213="nulová",J213,0)</f>
        <v>0</v>
      </c>
      <c r="BJ213" s="17" t="s">
        <v>89</v>
      </c>
      <c r="BK213" s="159">
        <f>ROUND(I213*H213,2)</f>
        <v>0</v>
      </c>
      <c r="BL213" s="17" t="s">
        <v>1006</v>
      </c>
      <c r="BM213" s="158" t="s">
        <v>1606</v>
      </c>
    </row>
    <row r="214" spans="2:65" s="1" customFormat="1" ht="24.2" customHeight="1">
      <c r="B214" s="145"/>
      <c r="C214" s="188" t="s">
        <v>1041</v>
      </c>
      <c r="D214" s="188" t="s">
        <v>507</v>
      </c>
      <c r="E214" s="189" t="s">
        <v>5496</v>
      </c>
      <c r="F214" s="190" t="s">
        <v>5497</v>
      </c>
      <c r="G214" s="191" t="s">
        <v>693</v>
      </c>
      <c r="H214" s="192">
        <v>1</v>
      </c>
      <c r="I214" s="193"/>
      <c r="J214" s="194">
        <f>ROUND(I214*H214,2)</f>
        <v>0</v>
      </c>
      <c r="K214" s="195"/>
      <c r="L214" s="196"/>
      <c r="M214" s="197" t="s">
        <v>1</v>
      </c>
      <c r="N214" s="198" t="s">
        <v>42</v>
      </c>
      <c r="P214" s="156">
        <f>O214*H214</f>
        <v>0</v>
      </c>
      <c r="Q214" s="156">
        <v>2.7E-4</v>
      </c>
      <c r="R214" s="156">
        <f>Q214*H214</f>
        <v>2.7E-4</v>
      </c>
      <c r="S214" s="156">
        <v>0</v>
      </c>
      <c r="T214" s="157">
        <f>S214*H214</f>
        <v>0</v>
      </c>
      <c r="AR214" s="158" t="s">
        <v>2331</v>
      </c>
      <c r="AT214" s="158" t="s">
        <v>507</v>
      </c>
      <c r="AU214" s="158" t="s">
        <v>89</v>
      </c>
      <c r="AY214" s="17" t="s">
        <v>307</v>
      </c>
      <c r="BE214" s="159">
        <f>IF(N214="základná",J214,0)</f>
        <v>0</v>
      </c>
      <c r="BF214" s="159">
        <f>IF(N214="znížená",J214,0)</f>
        <v>0</v>
      </c>
      <c r="BG214" s="159">
        <f>IF(N214="zákl. prenesená",J214,0)</f>
        <v>0</v>
      </c>
      <c r="BH214" s="159">
        <f>IF(N214="zníž. prenesená",J214,0)</f>
        <v>0</v>
      </c>
      <c r="BI214" s="159">
        <f>IF(N214="nulová",J214,0)</f>
        <v>0</v>
      </c>
      <c r="BJ214" s="17" t="s">
        <v>89</v>
      </c>
      <c r="BK214" s="159">
        <f>ROUND(I214*H214,2)</f>
        <v>0</v>
      </c>
      <c r="BL214" s="17" t="s">
        <v>1006</v>
      </c>
      <c r="BM214" s="158" t="s">
        <v>1615</v>
      </c>
    </row>
    <row r="215" spans="2:65" s="1" customFormat="1" ht="29.25">
      <c r="B215" s="32"/>
      <c r="D215" s="161" t="s">
        <v>3247</v>
      </c>
      <c r="F215" s="205" t="s">
        <v>5493</v>
      </c>
      <c r="I215" s="206"/>
      <c r="L215" s="32"/>
      <c r="M215" s="207"/>
      <c r="T215" s="59"/>
      <c r="AT215" s="17" t="s">
        <v>3247</v>
      </c>
      <c r="AU215" s="17" t="s">
        <v>89</v>
      </c>
    </row>
    <row r="216" spans="2:65" s="1" customFormat="1" ht="21.75" customHeight="1">
      <c r="B216" s="145"/>
      <c r="C216" s="146" t="s">
        <v>1045</v>
      </c>
      <c r="D216" s="146" t="s">
        <v>309</v>
      </c>
      <c r="E216" s="147" t="s">
        <v>5498</v>
      </c>
      <c r="F216" s="148" t="s">
        <v>5499</v>
      </c>
      <c r="G216" s="149" t="s">
        <v>1071</v>
      </c>
      <c r="H216" s="150">
        <v>154.5</v>
      </c>
      <c r="I216" s="151"/>
      <c r="J216" s="152">
        <f>ROUND(I216*H216,2)</f>
        <v>0</v>
      </c>
      <c r="K216" s="153"/>
      <c r="L216" s="32"/>
      <c r="M216" s="154" t="s">
        <v>1</v>
      </c>
      <c r="N216" s="155" t="s">
        <v>42</v>
      </c>
      <c r="P216" s="156">
        <f>O216*H216</f>
        <v>0</v>
      </c>
      <c r="Q216" s="156">
        <v>0</v>
      </c>
      <c r="R216" s="156">
        <f>Q216*H216</f>
        <v>0</v>
      </c>
      <c r="S216" s="156">
        <v>0</v>
      </c>
      <c r="T216" s="157">
        <f>S216*H216</f>
        <v>0</v>
      </c>
      <c r="AR216" s="158" t="s">
        <v>1006</v>
      </c>
      <c r="AT216" s="158" t="s">
        <v>309</v>
      </c>
      <c r="AU216" s="158" t="s">
        <v>89</v>
      </c>
      <c r="AY216" s="17" t="s">
        <v>307</v>
      </c>
      <c r="BE216" s="159">
        <f>IF(N216="základná",J216,0)</f>
        <v>0</v>
      </c>
      <c r="BF216" s="159">
        <f>IF(N216="znížená",J216,0)</f>
        <v>0</v>
      </c>
      <c r="BG216" s="159">
        <f>IF(N216="zákl. prenesená",J216,0)</f>
        <v>0</v>
      </c>
      <c r="BH216" s="159">
        <f>IF(N216="zníž. prenesená",J216,0)</f>
        <v>0</v>
      </c>
      <c r="BI216" s="159">
        <f>IF(N216="nulová",J216,0)</f>
        <v>0</v>
      </c>
      <c r="BJ216" s="17" t="s">
        <v>89</v>
      </c>
      <c r="BK216" s="159">
        <f>ROUND(I216*H216,2)</f>
        <v>0</v>
      </c>
      <c r="BL216" s="17" t="s">
        <v>1006</v>
      </c>
      <c r="BM216" s="158" t="s">
        <v>1625</v>
      </c>
    </row>
    <row r="217" spans="2:65" s="1" customFormat="1" ht="16.5" customHeight="1">
      <c r="B217" s="145"/>
      <c r="C217" s="146" t="s">
        <v>1050</v>
      </c>
      <c r="D217" s="146" t="s">
        <v>309</v>
      </c>
      <c r="E217" s="147" t="s">
        <v>5500</v>
      </c>
      <c r="F217" s="148" t="s">
        <v>5501</v>
      </c>
      <c r="G217" s="149" t="s">
        <v>1071</v>
      </c>
      <c r="H217" s="150">
        <v>154.5</v>
      </c>
      <c r="I217" s="151"/>
      <c r="J217" s="152">
        <f>ROUND(I217*H217,2)</f>
        <v>0</v>
      </c>
      <c r="K217" s="153"/>
      <c r="L217" s="32"/>
      <c r="M217" s="154" t="s">
        <v>1</v>
      </c>
      <c r="N217" s="155" t="s">
        <v>42</v>
      </c>
      <c r="P217" s="156">
        <f>O217*H217</f>
        <v>0</v>
      </c>
      <c r="Q217" s="156">
        <v>0</v>
      </c>
      <c r="R217" s="156">
        <f>Q217*H217</f>
        <v>0</v>
      </c>
      <c r="S217" s="156">
        <v>0</v>
      </c>
      <c r="T217" s="157">
        <f>S217*H217</f>
        <v>0</v>
      </c>
      <c r="AR217" s="158" t="s">
        <v>1006</v>
      </c>
      <c r="AT217" s="158" t="s">
        <v>309</v>
      </c>
      <c r="AU217" s="158" t="s">
        <v>89</v>
      </c>
      <c r="AY217" s="17" t="s">
        <v>307</v>
      </c>
      <c r="BE217" s="159">
        <f>IF(N217="základná",J217,0)</f>
        <v>0</v>
      </c>
      <c r="BF217" s="159">
        <f>IF(N217="znížená",J217,0)</f>
        <v>0</v>
      </c>
      <c r="BG217" s="159">
        <f>IF(N217="zákl. prenesená",J217,0)</f>
        <v>0</v>
      </c>
      <c r="BH217" s="159">
        <f>IF(N217="zníž. prenesená",J217,0)</f>
        <v>0</v>
      </c>
      <c r="BI217" s="159">
        <f>IF(N217="nulová",J217,0)</f>
        <v>0</v>
      </c>
      <c r="BJ217" s="17" t="s">
        <v>89</v>
      </c>
      <c r="BK217" s="159">
        <f>ROUND(I217*H217,2)</f>
        <v>0</v>
      </c>
      <c r="BL217" s="17" t="s">
        <v>1006</v>
      </c>
      <c r="BM217" s="158" t="s">
        <v>1636</v>
      </c>
    </row>
    <row r="218" spans="2:65" s="1" customFormat="1" ht="24.2" customHeight="1">
      <c r="B218" s="145"/>
      <c r="C218" s="146" t="s">
        <v>1058</v>
      </c>
      <c r="D218" s="146" t="s">
        <v>309</v>
      </c>
      <c r="E218" s="147" t="s">
        <v>5502</v>
      </c>
      <c r="F218" s="148" t="s">
        <v>5503</v>
      </c>
      <c r="G218" s="149" t="s">
        <v>5504</v>
      </c>
      <c r="H218" s="150">
        <v>1</v>
      </c>
      <c r="I218" s="151"/>
      <c r="J218" s="152">
        <f>ROUND(I218*H218,2)</f>
        <v>0</v>
      </c>
      <c r="K218" s="153"/>
      <c r="L218" s="32"/>
      <c r="M218" s="154" t="s">
        <v>1</v>
      </c>
      <c r="N218" s="155" t="s">
        <v>42</v>
      </c>
      <c r="P218" s="156">
        <f>O218*H218</f>
        <v>0</v>
      </c>
      <c r="Q218" s="156">
        <v>0</v>
      </c>
      <c r="R218" s="156">
        <f>Q218*H218</f>
        <v>0</v>
      </c>
      <c r="S218" s="156">
        <v>0</v>
      </c>
      <c r="T218" s="157">
        <f>S218*H218</f>
        <v>0</v>
      </c>
      <c r="AR218" s="158" t="s">
        <v>1006</v>
      </c>
      <c r="AT218" s="158" t="s">
        <v>309</v>
      </c>
      <c r="AU218" s="158" t="s">
        <v>89</v>
      </c>
      <c r="AY218" s="17" t="s">
        <v>307</v>
      </c>
      <c r="BE218" s="159">
        <f>IF(N218="základná",J218,0)</f>
        <v>0</v>
      </c>
      <c r="BF218" s="159">
        <f>IF(N218="znížená",J218,0)</f>
        <v>0</v>
      </c>
      <c r="BG218" s="159">
        <f>IF(N218="zákl. prenesená",J218,0)</f>
        <v>0</v>
      </c>
      <c r="BH218" s="159">
        <f>IF(N218="zníž. prenesená",J218,0)</f>
        <v>0</v>
      </c>
      <c r="BI218" s="159">
        <f>IF(N218="nulová",J218,0)</f>
        <v>0</v>
      </c>
      <c r="BJ218" s="17" t="s">
        <v>89</v>
      </c>
      <c r="BK218" s="159">
        <f>ROUND(I218*H218,2)</f>
        <v>0</v>
      </c>
      <c r="BL218" s="17" t="s">
        <v>1006</v>
      </c>
      <c r="BM218" s="158" t="s">
        <v>1644</v>
      </c>
    </row>
    <row r="219" spans="2:65" s="11" customFormat="1" ht="25.9" customHeight="1">
      <c r="B219" s="133"/>
      <c r="D219" s="134" t="s">
        <v>75</v>
      </c>
      <c r="E219" s="135" t="s">
        <v>3080</v>
      </c>
      <c r="F219" s="135" t="s">
        <v>3144</v>
      </c>
      <c r="I219" s="136"/>
      <c r="J219" s="137">
        <f>BK219</f>
        <v>0</v>
      </c>
      <c r="L219" s="133"/>
      <c r="M219" s="138"/>
      <c r="P219" s="139">
        <f>SUM(P220:P222)</f>
        <v>0</v>
      </c>
      <c r="R219" s="139">
        <f>SUM(R220:R222)</f>
        <v>0</v>
      </c>
      <c r="T219" s="140">
        <f>SUM(T220:T222)</f>
        <v>0</v>
      </c>
      <c r="AR219" s="134" t="s">
        <v>313</v>
      </c>
      <c r="AT219" s="141" t="s">
        <v>75</v>
      </c>
      <c r="AU219" s="141" t="s">
        <v>76</v>
      </c>
      <c r="AY219" s="134" t="s">
        <v>307</v>
      </c>
      <c r="BK219" s="142">
        <f>SUM(BK220:BK222)</f>
        <v>0</v>
      </c>
    </row>
    <row r="220" spans="2:65" s="1" customFormat="1" ht="44.25" customHeight="1">
      <c r="B220" s="145"/>
      <c r="C220" s="146" t="s">
        <v>1063</v>
      </c>
      <c r="D220" s="146" t="s">
        <v>309</v>
      </c>
      <c r="E220" s="147" t="s">
        <v>5505</v>
      </c>
      <c r="F220" s="148" t="s">
        <v>5506</v>
      </c>
      <c r="G220" s="149" t="s">
        <v>3085</v>
      </c>
      <c r="H220" s="150">
        <v>16</v>
      </c>
      <c r="I220" s="151"/>
      <c r="J220" s="152">
        <f>ROUND(I220*H220,2)</f>
        <v>0</v>
      </c>
      <c r="K220" s="153"/>
      <c r="L220" s="32"/>
      <c r="M220" s="154" t="s">
        <v>1</v>
      </c>
      <c r="N220" s="155" t="s">
        <v>42</v>
      </c>
      <c r="P220" s="156">
        <f>O220*H220</f>
        <v>0</v>
      </c>
      <c r="Q220" s="156">
        <v>0</v>
      </c>
      <c r="R220" s="156">
        <f>Q220*H220</f>
        <v>0</v>
      </c>
      <c r="S220" s="156">
        <v>0</v>
      </c>
      <c r="T220" s="157">
        <f>S220*H220</f>
        <v>0</v>
      </c>
      <c r="AR220" s="158" t="s">
        <v>3147</v>
      </c>
      <c r="AT220" s="158" t="s">
        <v>309</v>
      </c>
      <c r="AU220" s="158" t="s">
        <v>83</v>
      </c>
      <c r="AY220" s="17" t="s">
        <v>307</v>
      </c>
      <c r="BE220" s="159">
        <f>IF(N220="základná",J220,0)</f>
        <v>0</v>
      </c>
      <c r="BF220" s="159">
        <f>IF(N220="znížená",J220,0)</f>
        <v>0</v>
      </c>
      <c r="BG220" s="159">
        <f>IF(N220="zákl. prenesená",J220,0)</f>
        <v>0</v>
      </c>
      <c r="BH220" s="159">
        <f>IF(N220="zníž. prenesená",J220,0)</f>
        <v>0</v>
      </c>
      <c r="BI220" s="159">
        <f>IF(N220="nulová",J220,0)</f>
        <v>0</v>
      </c>
      <c r="BJ220" s="17" t="s">
        <v>89</v>
      </c>
      <c r="BK220" s="159">
        <f>ROUND(I220*H220,2)</f>
        <v>0</v>
      </c>
      <c r="BL220" s="17" t="s">
        <v>3147</v>
      </c>
      <c r="BM220" s="158" t="s">
        <v>1657</v>
      </c>
    </row>
    <row r="221" spans="2:65" s="1" customFormat="1" ht="49.15" customHeight="1">
      <c r="B221" s="145"/>
      <c r="C221" s="146" t="s">
        <v>1068</v>
      </c>
      <c r="D221" s="146" t="s">
        <v>309</v>
      </c>
      <c r="E221" s="147" t="s">
        <v>3145</v>
      </c>
      <c r="F221" s="148" t="s">
        <v>3146</v>
      </c>
      <c r="G221" s="149" t="s">
        <v>3085</v>
      </c>
      <c r="H221" s="150">
        <v>32</v>
      </c>
      <c r="I221" s="151"/>
      <c r="J221" s="152">
        <f>ROUND(I221*H221,2)</f>
        <v>0</v>
      </c>
      <c r="K221" s="153"/>
      <c r="L221" s="32"/>
      <c r="M221" s="154" t="s">
        <v>1</v>
      </c>
      <c r="N221" s="155" t="s">
        <v>42</v>
      </c>
      <c r="P221" s="156">
        <f>O221*H221</f>
        <v>0</v>
      </c>
      <c r="Q221" s="156">
        <v>0</v>
      </c>
      <c r="R221" s="156">
        <f>Q221*H221</f>
        <v>0</v>
      </c>
      <c r="S221" s="156">
        <v>0</v>
      </c>
      <c r="T221" s="157">
        <f>S221*H221</f>
        <v>0</v>
      </c>
      <c r="AR221" s="158" t="s">
        <v>3147</v>
      </c>
      <c r="AT221" s="158" t="s">
        <v>309</v>
      </c>
      <c r="AU221" s="158" t="s">
        <v>83</v>
      </c>
      <c r="AY221" s="17" t="s">
        <v>307</v>
      </c>
      <c r="BE221" s="159">
        <f>IF(N221="základná",J221,0)</f>
        <v>0</v>
      </c>
      <c r="BF221" s="159">
        <f>IF(N221="znížená",J221,0)</f>
        <v>0</v>
      </c>
      <c r="BG221" s="159">
        <f>IF(N221="zákl. prenesená",J221,0)</f>
        <v>0</v>
      </c>
      <c r="BH221" s="159">
        <f>IF(N221="zníž. prenesená",J221,0)</f>
        <v>0</v>
      </c>
      <c r="BI221" s="159">
        <f>IF(N221="nulová",J221,0)</f>
        <v>0</v>
      </c>
      <c r="BJ221" s="17" t="s">
        <v>89</v>
      </c>
      <c r="BK221" s="159">
        <f>ROUND(I221*H221,2)</f>
        <v>0</v>
      </c>
      <c r="BL221" s="17" t="s">
        <v>3147</v>
      </c>
      <c r="BM221" s="158" t="s">
        <v>1684</v>
      </c>
    </row>
    <row r="222" spans="2:65" s="1" customFormat="1" ht="44.25" customHeight="1">
      <c r="B222" s="145"/>
      <c r="C222" s="146" t="s">
        <v>1074</v>
      </c>
      <c r="D222" s="146" t="s">
        <v>309</v>
      </c>
      <c r="E222" s="147" t="s">
        <v>5507</v>
      </c>
      <c r="F222" s="148" t="s">
        <v>5508</v>
      </c>
      <c r="G222" s="149" t="s">
        <v>3085</v>
      </c>
      <c r="H222" s="150">
        <v>16</v>
      </c>
      <c r="I222" s="151"/>
      <c r="J222" s="152">
        <f>ROUND(I222*H222,2)</f>
        <v>0</v>
      </c>
      <c r="K222" s="153"/>
      <c r="L222" s="32"/>
      <c r="M222" s="154" t="s">
        <v>1</v>
      </c>
      <c r="N222" s="155" t="s">
        <v>42</v>
      </c>
      <c r="P222" s="156">
        <f>O222*H222</f>
        <v>0</v>
      </c>
      <c r="Q222" s="156">
        <v>0</v>
      </c>
      <c r="R222" s="156">
        <f>Q222*H222</f>
        <v>0</v>
      </c>
      <c r="S222" s="156">
        <v>0</v>
      </c>
      <c r="T222" s="157">
        <f>S222*H222</f>
        <v>0</v>
      </c>
      <c r="AR222" s="158" t="s">
        <v>3147</v>
      </c>
      <c r="AT222" s="158" t="s">
        <v>309</v>
      </c>
      <c r="AU222" s="158" t="s">
        <v>83</v>
      </c>
      <c r="AY222" s="17" t="s">
        <v>307</v>
      </c>
      <c r="BE222" s="159">
        <f>IF(N222="základná",J222,0)</f>
        <v>0</v>
      </c>
      <c r="BF222" s="159">
        <f>IF(N222="znížená",J222,0)</f>
        <v>0</v>
      </c>
      <c r="BG222" s="159">
        <f>IF(N222="zákl. prenesená",J222,0)</f>
        <v>0</v>
      </c>
      <c r="BH222" s="159">
        <f>IF(N222="zníž. prenesená",J222,0)</f>
        <v>0</v>
      </c>
      <c r="BI222" s="159">
        <f>IF(N222="nulová",J222,0)</f>
        <v>0</v>
      </c>
      <c r="BJ222" s="17" t="s">
        <v>89</v>
      </c>
      <c r="BK222" s="159">
        <f>ROUND(I222*H222,2)</f>
        <v>0</v>
      </c>
      <c r="BL222" s="17" t="s">
        <v>3147</v>
      </c>
      <c r="BM222" s="158" t="s">
        <v>1720</v>
      </c>
    </row>
    <row r="223" spans="2:65" s="11" customFormat="1" ht="25.9" customHeight="1">
      <c r="B223" s="133"/>
      <c r="D223" s="134" t="s">
        <v>75</v>
      </c>
      <c r="E223" s="135" t="s">
        <v>3090</v>
      </c>
      <c r="F223" s="135" t="s">
        <v>5509</v>
      </c>
      <c r="I223" s="136"/>
      <c r="J223" s="137">
        <f>BK223</f>
        <v>0</v>
      </c>
      <c r="L223" s="133"/>
      <c r="M223" s="138"/>
      <c r="P223" s="139">
        <f>SUM(P224:P226)</f>
        <v>0</v>
      </c>
      <c r="R223" s="139">
        <f>SUM(R224:R226)</f>
        <v>0</v>
      </c>
      <c r="T223" s="140">
        <f>SUM(T224:T226)</f>
        <v>0</v>
      </c>
      <c r="AR223" s="134" t="s">
        <v>433</v>
      </c>
      <c r="AT223" s="141" t="s">
        <v>75</v>
      </c>
      <c r="AU223" s="141" t="s">
        <v>76</v>
      </c>
      <c r="AY223" s="134" t="s">
        <v>307</v>
      </c>
      <c r="BK223" s="142">
        <f>SUM(BK224:BK226)</f>
        <v>0</v>
      </c>
    </row>
    <row r="224" spans="2:65" s="1" customFormat="1" ht="24.2" customHeight="1">
      <c r="B224" s="145"/>
      <c r="C224" s="146" t="s">
        <v>1079</v>
      </c>
      <c r="D224" s="146" t="s">
        <v>309</v>
      </c>
      <c r="E224" s="147" t="s">
        <v>5510</v>
      </c>
      <c r="F224" s="148" t="s">
        <v>5511</v>
      </c>
      <c r="G224" s="149" t="s">
        <v>3095</v>
      </c>
      <c r="H224" s="150">
        <v>1</v>
      </c>
      <c r="I224" s="151"/>
      <c r="J224" s="152">
        <f>ROUND(I224*H224,2)</f>
        <v>0</v>
      </c>
      <c r="K224" s="153"/>
      <c r="L224" s="32"/>
      <c r="M224" s="154" t="s">
        <v>1</v>
      </c>
      <c r="N224" s="155" t="s">
        <v>42</v>
      </c>
      <c r="P224" s="156">
        <f>O224*H224</f>
        <v>0</v>
      </c>
      <c r="Q224" s="156">
        <v>0</v>
      </c>
      <c r="R224" s="156">
        <f>Q224*H224</f>
        <v>0</v>
      </c>
      <c r="S224" s="156">
        <v>0</v>
      </c>
      <c r="T224" s="157">
        <f>S224*H224</f>
        <v>0</v>
      </c>
      <c r="AR224" s="158" t="s">
        <v>313</v>
      </c>
      <c r="AT224" s="158" t="s">
        <v>309</v>
      </c>
      <c r="AU224" s="158" t="s">
        <v>83</v>
      </c>
      <c r="AY224" s="17" t="s">
        <v>307</v>
      </c>
      <c r="BE224" s="159">
        <f>IF(N224="základná",J224,0)</f>
        <v>0</v>
      </c>
      <c r="BF224" s="159">
        <f>IF(N224="znížená",J224,0)</f>
        <v>0</v>
      </c>
      <c r="BG224" s="159">
        <f>IF(N224="zákl. prenesená",J224,0)</f>
        <v>0</v>
      </c>
      <c r="BH224" s="159">
        <f>IF(N224="zníž. prenesená",J224,0)</f>
        <v>0</v>
      </c>
      <c r="BI224" s="159">
        <f>IF(N224="nulová",J224,0)</f>
        <v>0</v>
      </c>
      <c r="BJ224" s="17" t="s">
        <v>89</v>
      </c>
      <c r="BK224" s="159">
        <f>ROUND(I224*H224,2)</f>
        <v>0</v>
      </c>
      <c r="BL224" s="17" t="s">
        <v>313</v>
      </c>
      <c r="BM224" s="158" t="s">
        <v>1731</v>
      </c>
    </row>
    <row r="225" spans="2:65" s="1" customFormat="1" ht="16.5" customHeight="1">
      <c r="B225" s="145"/>
      <c r="C225" s="146" t="s">
        <v>1083</v>
      </c>
      <c r="D225" s="146" t="s">
        <v>309</v>
      </c>
      <c r="E225" s="147" t="s">
        <v>5512</v>
      </c>
      <c r="F225" s="148" t="s">
        <v>5513</v>
      </c>
      <c r="G225" s="149" t="s">
        <v>3095</v>
      </c>
      <c r="H225" s="150">
        <v>1</v>
      </c>
      <c r="I225" s="151"/>
      <c r="J225" s="152">
        <f>ROUND(I225*H225,2)</f>
        <v>0</v>
      </c>
      <c r="K225" s="153"/>
      <c r="L225" s="32"/>
      <c r="M225" s="154" t="s">
        <v>1</v>
      </c>
      <c r="N225" s="155" t="s">
        <v>42</v>
      </c>
      <c r="P225" s="156">
        <f>O225*H225</f>
        <v>0</v>
      </c>
      <c r="Q225" s="156">
        <v>0</v>
      </c>
      <c r="R225" s="156">
        <f>Q225*H225</f>
        <v>0</v>
      </c>
      <c r="S225" s="156">
        <v>0</v>
      </c>
      <c r="T225" s="157">
        <f>S225*H225</f>
        <v>0</v>
      </c>
      <c r="AR225" s="158" t="s">
        <v>313</v>
      </c>
      <c r="AT225" s="158" t="s">
        <v>309</v>
      </c>
      <c r="AU225" s="158" t="s">
        <v>83</v>
      </c>
      <c r="AY225" s="17" t="s">
        <v>307</v>
      </c>
      <c r="BE225" s="159">
        <f>IF(N225="základná",J225,0)</f>
        <v>0</v>
      </c>
      <c r="BF225" s="159">
        <f>IF(N225="znížená",J225,0)</f>
        <v>0</v>
      </c>
      <c r="BG225" s="159">
        <f>IF(N225="zákl. prenesená",J225,0)</f>
        <v>0</v>
      </c>
      <c r="BH225" s="159">
        <f>IF(N225="zníž. prenesená",J225,0)</f>
        <v>0</v>
      </c>
      <c r="BI225" s="159">
        <f>IF(N225="nulová",J225,0)</f>
        <v>0</v>
      </c>
      <c r="BJ225" s="17" t="s">
        <v>89</v>
      </c>
      <c r="BK225" s="159">
        <f>ROUND(I225*H225,2)</f>
        <v>0</v>
      </c>
      <c r="BL225" s="17" t="s">
        <v>313</v>
      </c>
      <c r="BM225" s="158" t="s">
        <v>1747</v>
      </c>
    </row>
    <row r="226" spans="2:65" s="1" customFormat="1" ht="16.5" customHeight="1">
      <c r="B226" s="145"/>
      <c r="C226" s="146" t="s">
        <v>1090</v>
      </c>
      <c r="D226" s="146" t="s">
        <v>309</v>
      </c>
      <c r="E226" s="147" t="s">
        <v>5514</v>
      </c>
      <c r="F226" s="148" t="s">
        <v>5515</v>
      </c>
      <c r="G226" s="149" t="s">
        <v>3095</v>
      </c>
      <c r="H226" s="150">
        <v>1</v>
      </c>
      <c r="I226" s="151"/>
      <c r="J226" s="152">
        <f>ROUND(I226*H226,2)</f>
        <v>0</v>
      </c>
      <c r="K226" s="153"/>
      <c r="L226" s="32"/>
      <c r="M226" s="200" t="s">
        <v>1</v>
      </c>
      <c r="N226" s="201" t="s">
        <v>42</v>
      </c>
      <c r="O226" s="202"/>
      <c r="P226" s="203">
        <f>O226*H226</f>
        <v>0</v>
      </c>
      <c r="Q226" s="203">
        <v>0</v>
      </c>
      <c r="R226" s="203">
        <f>Q226*H226</f>
        <v>0</v>
      </c>
      <c r="S226" s="203">
        <v>0</v>
      </c>
      <c r="T226" s="204">
        <f>S226*H226</f>
        <v>0</v>
      </c>
      <c r="AR226" s="158" t="s">
        <v>313</v>
      </c>
      <c r="AT226" s="158" t="s">
        <v>309</v>
      </c>
      <c r="AU226" s="158" t="s">
        <v>83</v>
      </c>
      <c r="AY226" s="17" t="s">
        <v>307</v>
      </c>
      <c r="BE226" s="159">
        <f>IF(N226="základná",J226,0)</f>
        <v>0</v>
      </c>
      <c r="BF226" s="159">
        <f>IF(N226="znížená",J226,0)</f>
        <v>0</v>
      </c>
      <c r="BG226" s="159">
        <f>IF(N226="zákl. prenesená",J226,0)</f>
        <v>0</v>
      </c>
      <c r="BH226" s="159">
        <f>IF(N226="zníž. prenesená",J226,0)</f>
        <v>0</v>
      </c>
      <c r="BI226" s="159">
        <f>IF(N226="nulová",J226,0)</f>
        <v>0</v>
      </c>
      <c r="BJ226" s="17" t="s">
        <v>89</v>
      </c>
      <c r="BK226" s="159">
        <f>ROUND(I226*H226,2)</f>
        <v>0</v>
      </c>
      <c r="BL226" s="17" t="s">
        <v>313</v>
      </c>
      <c r="BM226" s="158" t="s">
        <v>1761</v>
      </c>
    </row>
    <row r="227" spans="2:65" s="1" customFormat="1" ht="6.95" customHeight="1">
      <c r="B227" s="47"/>
      <c r="C227" s="48"/>
      <c r="D227" s="48"/>
      <c r="E227" s="48"/>
      <c r="F227" s="48"/>
      <c r="G227" s="48"/>
      <c r="H227" s="48"/>
      <c r="I227" s="48"/>
      <c r="J227" s="48"/>
      <c r="K227" s="48"/>
      <c r="L227" s="32"/>
    </row>
  </sheetData>
  <autoFilter ref="C131:K226" xr:uid="{00000000-0009-0000-0000-00000A000000}"/>
  <mergeCells count="12">
    <mergeCell ref="E124:H124"/>
    <mergeCell ref="L2:V2"/>
    <mergeCell ref="E85:H85"/>
    <mergeCell ref="E87:H87"/>
    <mergeCell ref="E89:H89"/>
    <mergeCell ref="E120:H120"/>
    <mergeCell ref="E122:H122"/>
    <mergeCell ref="E7:H7"/>
    <mergeCell ref="E9:H9"/>
    <mergeCell ref="E11:H11"/>
    <mergeCell ref="E20:H20"/>
    <mergeCell ref="E29:H29"/>
  </mergeCells>
  <pageMargins left="0.39374999999999999" right="0.39374999999999999" top="0.39374999999999999" bottom="0.39374999999999999" header="0" footer="0"/>
  <pageSetup paperSize="9" scale="88" fitToHeight="100" orientation="portrait" blackAndWhite="1" r:id="rId1"/>
  <headerFooter>
    <oddFooter>&amp;CStrana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2:BM176"/>
  <sheetViews>
    <sheetView showGridLines="0" workbookViewId="0">
      <selection activeCell="E35" sqref="E35:J36"/>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22" t="s">
        <v>5</v>
      </c>
      <c r="M2" s="266"/>
      <c r="N2" s="266"/>
      <c r="O2" s="266"/>
      <c r="P2" s="266"/>
      <c r="Q2" s="266"/>
      <c r="R2" s="266"/>
      <c r="S2" s="266"/>
      <c r="T2" s="266"/>
      <c r="U2" s="266"/>
      <c r="V2" s="266"/>
      <c r="AT2" s="17" t="s">
        <v>128</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63" t="str">
        <f>'Rekapitulácia stavby'!K6</f>
        <v>DD a DSS Terany - novostavba ubytovacieho bloku - CÚ 2025/II</v>
      </c>
      <c r="F7" s="264"/>
      <c r="G7" s="264"/>
      <c r="H7" s="264"/>
      <c r="L7" s="20"/>
    </row>
    <row r="8" spans="2:46" ht="12" customHeight="1">
      <c r="B8" s="20"/>
      <c r="D8" s="27" t="s">
        <v>163</v>
      </c>
      <c r="L8" s="20"/>
    </row>
    <row r="9" spans="2:46" s="1" customFormat="1" ht="16.5" customHeight="1">
      <c r="B9" s="32"/>
      <c r="E9" s="263" t="s">
        <v>5368</v>
      </c>
      <c r="F9" s="262"/>
      <c r="G9" s="262"/>
      <c r="H9" s="262"/>
      <c r="L9" s="32"/>
    </row>
    <row r="10" spans="2:46" s="1" customFormat="1" ht="12" customHeight="1">
      <c r="B10" s="32"/>
      <c r="D10" s="27" t="s">
        <v>169</v>
      </c>
      <c r="L10" s="32"/>
    </row>
    <row r="11" spans="2:46" s="1" customFormat="1" ht="30" customHeight="1">
      <c r="B11" s="32"/>
      <c r="E11" s="234" t="s">
        <v>5516</v>
      </c>
      <c r="F11" s="262"/>
      <c r="G11" s="262"/>
      <c r="H11" s="262"/>
      <c r="L11" s="32"/>
    </row>
    <row r="12" spans="2:46" s="1" customFormat="1">
      <c r="B12" s="32"/>
      <c r="L12" s="32"/>
    </row>
    <row r="13" spans="2:46" s="1" customFormat="1" ht="12" customHeight="1">
      <c r="B13" s="32"/>
      <c r="D13" s="27" t="s">
        <v>17</v>
      </c>
      <c r="F13" s="25" t="s">
        <v>1</v>
      </c>
      <c r="I13" s="27" t="s">
        <v>18</v>
      </c>
      <c r="J13" s="25" t="s">
        <v>1</v>
      </c>
      <c r="L13" s="32"/>
    </row>
    <row r="14" spans="2:46" s="1" customFormat="1" ht="12" customHeight="1">
      <c r="B14" s="32"/>
      <c r="D14" s="27" t="s">
        <v>19</v>
      </c>
      <c r="F14" s="25" t="s">
        <v>20</v>
      </c>
      <c r="I14" s="27" t="s">
        <v>21</v>
      </c>
      <c r="J14" s="55" t="str">
        <f>'Rekapitulácia stavby'!AN8</f>
        <v>5. 12. 2025</v>
      </c>
      <c r="L14" s="32"/>
    </row>
    <row r="15" spans="2:46" s="1" customFormat="1" ht="10.9" customHeight="1">
      <c r="B15" s="32"/>
      <c r="L15" s="32"/>
    </row>
    <row r="16" spans="2:46" s="1" customFormat="1" ht="12" customHeight="1">
      <c r="B16" s="32"/>
      <c r="D16" s="27" t="s">
        <v>23</v>
      </c>
      <c r="I16" s="27" t="s">
        <v>24</v>
      </c>
      <c r="J16" s="25" t="s">
        <v>1</v>
      </c>
      <c r="L16" s="32"/>
    </row>
    <row r="17" spans="2:12" s="1" customFormat="1" ht="18" customHeight="1">
      <c r="B17" s="32"/>
      <c r="E17" s="25" t="s">
        <v>25</v>
      </c>
      <c r="I17" s="27" t="s">
        <v>26</v>
      </c>
      <c r="J17" s="25" t="s">
        <v>1</v>
      </c>
      <c r="L17" s="32"/>
    </row>
    <row r="18" spans="2:12" s="1" customFormat="1" ht="6.95" customHeight="1">
      <c r="B18" s="32"/>
      <c r="L18" s="32"/>
    </row>
    <row r="19" spans="2:12" s="1" customFormat="1" ht="12" customHeight="1">
      <c r="B19" s="32"/>
      <c r="D19" s="27" t="s">
        <v>27</v>
      </c>
      <c r="I19" s="27" t="s">
        <v>24</v>
      </c>
      <c r="J19" s="28" t="str">
        <f>'Rekapitulácia stavby'!AN13</f>
        <v>Vyplň údaj</v>
      </c>
      <c r="L19" s="32"/>
    </row>
    <row r="20" spans="2:12" s="1" customFormat="1" ht="18" customHeight="1">
      <c r="B20" s="32"/>
      <c r="E20" s="265" t="str">
        <f>'Rekapitulácia stavby'!E14</f>
        <v>Vyplň údaj</v>
      </c>
      <c r="F20" s="250"/>
      <c r="G20" s="250"/>
      <c r="H20" s="250"/>
      <c r="I20" s="27" t="s">
        <v>26</v>
      </c>
      <c r="J20" s="28" t="str">
        <f>'Rekapitulácia stavby'!AN14</f>
        <v>Vyplň údaj</v>
      </c>
      <c r="L20" s="32"/>
    </row>
    <row r="21" spans="2:12" s="1" customFormat="1" ht="6.95" customHeight="1">
      <c r="B21" s="32"/>
      <c r="L21" s="32"/>
    </row>
    <row r="22" spans="2:12" s="1" customFormat="1" ht="12" customHeight="1">
      <c r="B22" s="32"/>
      <c r="D22" s="27" t="s">
        <v>29</v>
      </c>
      <c r="I22" s="27" t="s">
        <v>24</v>
      </c>
      <c r="J22" s="25" t="s">
        <v>1</v>
      </c>
      <c r="L22" s="32"/>
    </row>
    <row r="23" spans="2:12" s="1" customFormat="1" ht="18" customHeight="1">
      <c r="B23" s="32"/>
      <c r="E23" s="25" t="s">
        <v>30</v>
      </c>
      <c r="I23" s="27" t="s">
        <v>26</v>
      </c>
      <c r="J23" s="25" t="s">
        <v>1</v>
      </c>
      <c r="L23" s="32"/>
    </row>
    <row r="24" spans="2:12" s="1" customFormat="1" ht="6.95" customHeight="1">
      <c r="B24" s="32"/>
      <c r="L24" s="32"/>
    </row>
    <row r="25" spans="2:12" s="1" customFormat="1" ht="12" customHeight="1">
      <c r="B25" s="32"/>
      <c r="D25" s="27" t="s">
        <v>32</v>
      </c>
      <c r="I25" s="27" t="s">
        <v>24</v>
      </c>
      <c r="J25" s="25" t="s">
        <v>1</v>
      </c>
      <c r="L25" s="32"/>
    </row>
    <row r="26" spans="2:12" s="1" customFormat="1" ht="18" customHeight="1">
      <c r="B26" s="32"/>
      <c r="E26" s="25" t="s">
        <v>5370</v>
      </c>
      <c r="I26" s="27" t="s">
        <v>26</v>
      </c>
      <c r="J26" s="25" t="s">
        <v>1</v>
      </c>
      <c r="L26" s="32"/>
    </row>
    <row r="27" spans="2:12" s="1" customFormat="1" ht="6.95" customHeight="1">
      <c r="B27" s="32"/>
      <c r="L27" s="32"/>
    </row>
    <row r="28" spans="2:12" s="1" customFormat="1" ht="12" customHeight="1">
      <c r="B28" s="32"/>
      <c r="D28" s="27" t="s">
        <v>34</v>
      </c>
      <c r="L28" s="32"/>
    </row>
    <row r="29" spans="2:12" s="7" customFormat="1" ht="16.5" customHeight="1">
      <c r="B29" s="98"/>
      <c r="E29" s="254" t="s">
        <v>1</v>
      </c>
      <c r="F29" s="254"/>
      <c r="G29" s="254"/>
      <c r="H29" s="254"/>
      <c r="L29" s="98"/>
    </row>
    <row r="30" spans="2:12" s="1" customFormat="1" ht="6.95" customHeight="1">
      <c r="B30" s="32"/>
      <c r="L30" s="32"/>
    </row>
    <row r="31" spans="2:12" s="1" customFormat="1" ht="6.95" customHeight="1">
      <c r="B31" s="32"/>
      <c r="D31" s="56"/>
      <c r="E31" s="56"/>
      <c r="F31" s="56"/>
      <c r="G31" s="56"/>
      <c r="H31" s="56"/>
      <c r="I31" s="56"/>
      <c r="J31" s="56"/>
      <c r="K31" s="56"/>
      <c r="L31" s="32"/>
    </row>
    <row r="32" spans="2:12" s="1" customFormat="1" ht="25.35" customHeight="1">
      <c r="B32" s="32"/>
      <c r="D32" s="100" t="s">
        <v>36</v>
      </c>
      <c r="J32" s="69">
        <f>ROUND(J126, 2)</f>
        <v>0</v>
      </c>
      <c r="L32" s="32"/>
    </row>
    <row r="33" spans="2:12" s="1" customFormat="1" ht="6.95" customHeight="1">
      <c r="B33" s="32"/>
      <c r="D33" s="56"/>
      <c r="E33" s="56"/>
      <c r="F33" s="56"/>
      <c r="G33" s="56"/>
      <c r="H33" s="56"/>
      <c r="I33" s="56"/>
      <c r="J33" s="56"/>
      <c r="K33" s="56"/>
      <c r="L33" s="32"/>
    </row>
    <row r="34" spans="2:12" s="1" customFormat="1" ht="14.45" customHeight="1">
      <c r="B34" s="32"/>
      <c r="F34" s="35" t="s">
        <v>38</v>
      </c>
      <c r="I34" s="35" t="s">
        <v>37</v>
      </c>
      <c r="J34" s="35" t="s">
        <v>39</v>
      </c>
      <c r="L34" s="32"/>
    </row>
    <row r="35" spans="2:12" s="1" customFormat="1" ht="14.45" customHeight="1">
      <c r="B35" s="32"/>
      <c r="D35" s="58" t="s">
        <v>40</v>
      </c>
      <c r="E35" s="25" t="s">
        <v>41</v>
      </c>
      <c r="F35" s="211">
        <f>ROUND((SUM(BE126:BE175)),  2)</f>
        <v>0</v>
      </c>
      <c r="G35" s="212"/>
      <c r="H35" s="212"/>
      <c r="I35" s="213">
        <v>0.23</v>
      </c>
      <c r="J35" s="211">
        <f>ROUND(((SUM(BE126:BE175))*I35),  2)</f>
        <v>0</v>
      </c>
      <c r="L35" s="32"/>
    </row>
    <row r="36" spans="2:12" s="1" customFormat="1" ht="14.45" customHeight="1">
      <c r="B36" s="32"/>
      <c r="E36" s="25" t="s">
        <v>42</v>
      </c>
      <c r="F36" s="211">
        <f>ROUND((SUM(BF126:BF175)),  2)</f>
        <v>0</v>
      </c>
      <c r="G36" s="212"/>
      <c r="H36" s="212"/>
      <c r="I36" s="213">
        <v>0.23</v>
      </c>
      <c r="J36" s="211">
        <f>ROUND(((SUM(BF126:BF175))*I36),  2)</f>
        <v>0</v>
      </c>
      <c r="L36" s="32"/>
    </row>
    <row r="37" spans="2:12" s="1" customFormat="1" ht="14.45" hidden="1" customHeight="1">
      <c r="B37" s="32"/>
      <c r="E37" s="27" t="s">
        <v>43</v>
      </c>
      <c r="F37" s="89">
        <f>ROUND((SUM(BG126:BG175)),  2)</f>
        <v>0</v>
      </c>
      <c r="I37" s="104">
        <v>0.23</v>
      </c>
      <c r="J37" s="89">
        <f>0</f>
        <v>0</v>
      </c>
      <c r="L37" s="32"/>
    </row>
    <row r="38" spans="2:12" s="1" customFormat="1" ht="14.45" hidden="1" customHeight="1">
      <c r="B38" s="32"/>
      <c r="E38" s="27" t="s">
        <v>44</v>
      </c>
      <c r="F38" s="89">
        <f>ROUND((SUM(BH126:BH175)),  2)</f>
        <v>0</v>
      </c>
      <c r="I38" s="104">
        <v>0.23</v>
      </c>
      <c r="J38" s="89">
        <f>0</f>
        <v>0</v>
      </c>
      <c r="L38" s="32"/>
    </row>
    <row r="39" spans="2:12" s="1" customFormat="1" ht="14.45" hidden="1" customHeight="1">
      <c r="B39" s="32"/>
      <c r="E39" s="37" t="s">
        <v>45</v>
      </c>
      <c r="F39" s="101">
        <f>ROUND((SUM(BI126:BI175)),  2)</f>
        <v>0</v>
      </c>
      <c r="G39" s="102"/>
      <c r="H39" s="102"/>
      <c r="I39" s="103">
        <v>0</v>
      </c>
      <c r="J39" s="101">
        <f>0</f>
        <v>0</v>
      </c>
      <c r="L39" s="32"/>
    </row>
    <row r="40" spans="2:12" s="1" customFormat="1" ht="6.95" customHeight="1">
      <c r="B40" s="32"/>
      <c r="L40" s="32"/>
    </row>
    <row r="41" spans="2:12" s="1" customFormat="1" ht="25.35" customHeight="1">
      <c r="B41" s="32"/>
      <c r="C41" s="105"/>
      <c r="D41" s="106" t="s">
        <v>46</v>
      </c>
      <c r="E41" s="60"/>
      <c r="F41" s="60"/>
      <c r="G41" s="107" t="s">
        <v>47</v>
      </c>
      <c r="H41" s="108" t="s">
        <v>48</v>
      </c>
      <c r="I41" s="60"/>
      <c r="J41" s="109">
        <f>SUM(J32:J39)</f>
        <v>0</v>
      </c>
      <c r="K41" s="110"/>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12" s="1" customFormat="1" ht="6.95" customHeight="1">
      <c r="B81" s="49"/>
      <c r="C81" s="50"/>
      <c r="D81" s="50"/>
      <c r="E81" s="50"/>
      <c r="F81" s="50"/>
      <c r="G81" s="50"/>
      <c r="H81" s="50"/>
      <c r="I81" s="50"/>
      <c r="J81" s="50"/>
      <c r="K81" s="50"/>
      <c r="L81" s="32"/>
    </row>
    <row r="82" spans="2:12" s="1" customFormat="1" ht="24.95" customHeight="1">
      <c r="B82" s="32"/>
      <c r="C82" s="21" t="s">
        <v>257</v>
      </c>
      <c r="L82" s="32"/>
    </row>
    <row r="83" spans="2:12" s="1" customFormat="1" ht="6.95" customHeight="1">
      <c r="B83" s="32"/>
      <c r="L83" s="32"/>
    </row>
    <row r="84" spans="2:12" s="1" customFormat="1" ht="12" customHeight="1">
      <c r="B84" s="32"/>
      <c r="C84" s="27" t="s">
        <v>15</v>
      </c>
      <c r="L84" s="32"/>
    </row>
    <row r="85" spans="2:12" s="1" customFormat="1" ht="16.5" customHeight="1">
      <c r="B85" s="32"/>
      <c r="E85" s="263" t="str">
        <f>E7</f>
        <v>DD a DSS Terany - novostavba ubytovacieho bloku - CÚ 2025/II</v>
      </c>
      <c r="F85" s="264"/>
      <c r="G85" s="264"/>
      <c r="H85" s="264"/>
      <c r="L85" s="32"/>
    </row>
    <row r="86" spans="2:12" ht="12" customHeight="1">
      <c r="B86" s="20"/>
      <c r="C86" s="27" t="s">
        <v>163</v>
      </c>
      <c r="L86" s="20"/>
    </row>
    <row r="87" spans="2:12" s="1" customFormat="1" ht="16.5" customHeight="1">
      <c r="B87" s="32"/>
      <c r="E87" s="263" t="s">
        <v>5368</v>
      </c>
      <c r="F87" s="262"/>
      <c r="G87" s="262"/>
      <c r="H87" s="262"/>
      <c r="L87" s="32"/>
    </row>
    <row r="88" spans="2:12" s="1" customFormat="1" ht="12" customHeight="1">
      <c r="B88" s="32"/>
      <c r="C88" s="27" t="s">
        <v>169</v>
      </c>
      <c r="L88" s="32"/>
    </row>
    <row r="89" spans="2:12" s="1" customFormat="1" ht="30" customHeight="1">
      <c r="B89" s="32"/>
      <c r="E89" s="234" t="str">
        <f>E11</f>
        <v>SO 02.2 - MaRZ - Uzemnenie, elektrostatické pospájanie a bleskozvod</v>
      </c>
      <c r="F89" s="262"/>
      <c r="G89" s="262"/>
      <c r="H89" s="262"/>
      <c r="L89" s="32"/>
    </row>
    <row r="90" spans="2:12" s="1" customFormat="1" ht="6.95" customHeight="1">
      <c r="B90" s="32"/>
      <c r="L90" s="32"/>
    </row>
    <row r="91" spans="2:12" s="1" customFormat="1" ht="12" customHeight="1">
      <c r="B91" s="32"/>
      <c r="C91" s="27" t="s">
        <v>19</v>
      </c>
      <c r="F91" s="25" t="str">
        <f>F14</f>
        <v>Terany</v>
      </c>
      <c r="I91" s="27" t="s">
        <v>21</v>
      </c>
      <c r="J91" s="55" t="str">
        <f>IF(J14="","",J14)</f>
        <v>5. 12. 2025</v>
      </c>
      <c r="L91" s="32"/>
    </row>
    <row r="92" spans="2:12" s="1" customFormat="1" ht="6.95" customHeight="1">
      <c r="B92" s="32"/>
      <c r="L92" s="32"/>
    </row>
    <row r="93" spans="2:12" s="1" customFormat="1" ht="15.2" customHeight="1">
      <c r="B93" s="32"/>
      <c r="C93" s="27" t="s">
        <v>23</v>
      </c>
      <c r="F93" s="25" t="str">
        <f>E17</f>
        <v>DD DSS Terany 1, Hontianske Tesáre</v>
      </c>
      <c r="I93" s="27" t="s">
        <v>29</v>
      </c>
      <c r="J93" s="30" t="str">
        <f>E23</f>
        <v>Ing.Attila Farkaš</v>
      </c>
      <c r="L93" s="32"/>
    </row>
    <row r="94" spans="2:12" s="1" customFormat="1" ht="15.2" customHeight="1">
      <c r="B94" s="32"/>
      <c r="C94" s="27" t="s">
        <v>27</v>
      </c>
      <c r="F94" s="25" t="str">
        <f>IF(E20="","",E20)</f>
        <v>Vyplň údaj</v>
      </c>
      <c r="I94" s="27" t="s">
        <v>32</v>
      </c>
      <c r="J94" s="30" t="str">
        <f>E26</f>
        <v>Ing.Erika Kovácsová</v>
      </c>
      <c r="L94" s="32"/>
    </row>
    <row r="95" spans="2:12" s="1" customFormat="1" ht="10.35" customHeight="1">
      <c r="B95" s="32"/>
      <c r="L95" s="32"/>
    </row>
    <row r="96" spans="2:12" s="1" customFormat="1" ht="29.25" customHeight="1">
      <c r="B96" s="32"/>
      <c r="C96" s="113" t="s">
        <v>258</v>
      </c>
      <c r="D96" s="105"/>
      <c r="E96" s="105"/>
      <c r="F96" s="105"/>
      <c r="G96" s="105"/>
      <c r="H96" s="105"/>
      <c r="I96" s="105"/>
      <c r="J96" s="114" t="s">
        <v>259</v>
      </c>
      <c r="K96" s="105"/>
      <c r="L96" s="32"/>
    </row>
    <row r="97" spans="2:47" s="1" customFormat="1" ht="10.35" customHeight="1">
      <c r="B97" s="32"/>
      <c r="L97" s="32"/>
    </row>
    <row r="98" spans="2:47" s="1" customFormat="1" ht="22.9" customHeight="1">
      <c r="B98" s="32"/>
      <c r="C98" s="115" t="s">
        <v>260</v>
      </c>
      <c r="J98" s="69">
        <f>J126</f>
        <v>0</v>
      </c>
      <c r="L98" s="32"/>
      <c r="AU98" s="17" t="s">
        <v>261</v>
      </c>
    </row>
    <row r="99" spans="2:47" s="8" customFormat="1" ht="24.95" customHeight="1">
      <c r="B99" s="116"/>
      <c r="D99" s="117" t="s">
        <v>5371</v>
      </c>
      <c r="E99" s="118"/>
      <c r="F99" s="118"/>
      <c r="G99" s="118"/>
      <c r="H99" s="118"/>
      <c r="I99" s="118"/>
      <c r="J99" s="119">
        <f>J127</f>
        <v>0</v>
      </c>
      <c r="L99" s="116"/>
    </row>
    <row r="100" spans="2:47" s="9" customFormat="1" ht="19.899999999999999" customHeight="1">
      <c r="B100" s="120"/>
      <c r="D100" s="121" t="s">
        <v>5372</v>
      </c>
      <c r="E100" s="122"/>
      <c r="F100" s="122"/>
      <c r="G100" s="122"/>
      <c r="H100" s="122"/>
      <c r="I100" s="122"/>
      <c r="J100" s="123">
        <f>J128</f>
        <v>0</v>
      </c>
      <c r="L100" s="120"/>
    </row>
    <row r="101" spans="2:47" s="9" customFormat="1" ht="19.899999999999999" customHeight="1">
      <c r="B101" s="120"/>
      <c r="D101" s="121" t="s">
        <v>5517</v>
      </c>
      <c r="E101" s="122"/>
      <c r="F101" s="122"/>
      <c r="G101" s="122"/>
      <c r="H101" s="122"/>
      <c r="I101" s="122"/>
      <c r="J101" s="123">
        <f>J166</f>
        <v>0</v>
      </c>
      <c r="L101" s="120"/>
    </row>
    <row r="102" spans="2:47" s="9" customFormat="1" ht="19.899999999999999" customHeight="1">
      <c r="B102" s="120"/>
      <c r="D102" s="121" t="s">
        <v>5275</v>
      </c>
      <c r="E102" s="122"/>
      <c r="F102" s="122"/>
      <c r="G102" s="122"/>
      <c r="H102" s="122"/>
      <c r="I102" s="122"/>
      <c r="J102" s="123">
        <f>J170</f>
        <v>0</v>
      </c>
      <c r="L102" s="120"/>
    </row>
    <row r="103" spans="2:47" s="8" customFormat="1" ht="24.95" customHeight="1">
      <c r="B103" s="116"/>
      <c r="D103" s="117" t="s">
        <v>3528</v>
      </c>
      <c r="E103" s="118"/>
      <c r="F103" s="118"/>
      <c r="G103" s="118"/>
      <c r="H103" s="118"/>
      <c r="I103" s="118"/>
      <c r="J103" s="119">
        <f>J172</f>
        <v>0</v>
      </c>
      <c r="L103" s="116"/>
    </row>
    <row r="104" spans="2:47" s="9" customFormat="1" ht="19.899999999999999" customHeight="1">
      <c r="B104" s="120"/>
      <c r="D104" s="121" t="s">
        <v>5518</v>
      </c>
      <c r="E104" s="122"/>
      <c r="F104" s="122"/>
      <c r="G104" s="122"/>
      <c r="H104" s="122"/>
      <c r="I104" s="122"/>
      <c r="J104" s="123">
        <f>J173</f>
        <v>0</v>
      </c>
      <c r="L104" s="120"/>
    </row>
    <row r="105" spans="2:47" s="1" customFormat="1" ht="21.75" customHeight="1">
      <c r="B105" s="32"/>
      <c r="L105" s="32"/>
    </row>
    <row r="106" spans="2:47" s="1" customFormat="1" ht="6.95" customHeight="1">
      <c r="B106" s="47"/>
      <c r="C106" s="48"/>
      <c r="D106" s="48"/>
      <c r="E106" s="48"/>
      <c r="F106" s="48"/>
      <c r="G106" s="48"/>
      <c r="H106" s="48"/>
      <c r="I106" s="48"/>
      <c r="J106" s="48"/>
      <c r="K106" s="48"/>
      <c r="L106" s="32"/>
    </row>
    <row r="110" spans="2:47" s="1" customFormat="1" ht="6.95" customHeight="1">
      <c r="B110" s="49"/>
      <c r="C110" s="50"/>
      <c r="D110" s="50"/>
      <c r="E110" s="50"/>
      <c r="F110" s="50"/>
      <c r="G110" s="50"/>
      <c r="H110" s="50"/>
      <c r="I110" s="50"/>
      <c r="J110" s="50"/>
      <c r="K110" s="50"/>
      <c r="L110" s="32"/>
    </row>
    <row r="111" spans="2:47" s="1" customFormat="1" ht="24.95" customHeight="1">
      <c r="B111" s="32"/>
      <c r="C111" s="21" t="s">
        <v>293</v>
      </c>
      <c r="L111" s="32"/>
    </row>
    <row r="112" spans="2:47" s="1" customFormat="1" ht="6.95" customHeight="1">
      <c r="B112" s="32"/>
      <c r="L112" s="32"/>
    </row>
    <row r="113" spans="2:63" s="1" customFormat="1" ht="12" customHeight="1">
      <c r="B113" s="32"/>
      <c r="C113" s="27" t="s">
        <v>15</v>
      </c>
      <c r="L113" s="32"/>
    </row>
    <row r="114" spans="2:63" s="1" customFormat="1" ht="16.5" customHeight="1">
      <c r="B114" s="32"/>
      <c r="E114" s="263" t="str">
        <f>E7</f>
        <v>DD a DSS Terany - novostavba ubytovacieho bloku - CÚ 2025/II</v>
      </c>
      <c r="F114" s="264"/>
      <c r="G114" s="264"/>
      <c r="H114" s="264"/>
      <c r="L114" s="32"/>
    </row>
    <row r="115" spans="2:63" ht="12" customHeight="1">
      <c r="B115" s="20"/>
      <c r="C115" s="27" t="s">
        <v>163</v>
      </c>
      <c r="L115" s="20"/>
    </row>
    <row r="116" spans="2:63" s="1" customFormat="1" ht="16.5" customHeight="1">
      <c r="B116" s="32"/>
      <c r="E116" s="263" t="s">
        <v>5368</v>
      </c>
      <c r="F116" s="262"/>
      <c r="G116" s="262"/>
      <c r="H116" s="262"/>
      <c r="L116" s="32"/>
    </row>
    <row r="117" spans="2:63" s="1" customFormat="1" ht="12" customHeight="1">
      <c r="B117" s="32"/>
      <c r="C117" s="27" t="s">
        <v>169</v>
      </c>
      <c r="L117" s="32"/>
    </row>
    <row r="118" spans="2:63" s="1" customFormat="1" ht="30" customHeight="1">
      <c r="B118" s="32"/>
      <c r="E118" s="234" t="str">
        <f>E11</f>
        <v>SO 02.2 - MaRZ - Uzemnenie, elektrostatické pospájanie a bleskozvod</v>
      </c>
      <c r="F118" s="262"/>
      <c r="G118" s="262"/>
      <c r="H118" s="262"/>
      <c r="L118" s="32"/>
    </row>
    <row r="119" spans="2:63" s="1" customFormat="1" ht="6.95" customHeight="1">
      <c r="B119" s="32"/>
      <c r="L119" s="32"/>
    </row>
    <row r="120" spans="2:63" s="1" customFormat="1" ht="12" customHeight="1">
      <c r="B120" s="32"/>
      <c r="C120" s="27" t="s">
        <v>19</v>
      </c>
      <c r="F120" s="25" t="str">
        <f>F14</f>
        <v>Terany</v>
      </c>
      <c r="I120" s="27" t="s">
        <v>21</v>
      </c>
      <c r="J120" s="55" t="str">
        <f>IF(J14="","",J14)</f>
        <v>5. 12. 2025</v>
      </c>
      <c r="L120" s="32"/>
    </row>
    <row r="121" spans="2:63" s="1" customFormat="1" ht="6.95" customHeight="1">
      <c r="B121" s="32"/>
      <c r="L121" s="32"/>
    </row>
    <row r="122" spans="2:63" s="1" customFormat="1" ht="15.2" customHeight="1">
      <c r="B122" s="32"/>
      <c r="C122" s="27" t="s">
        <v>23</v>
      </c>
      <c r="F122" s="25" t="str">
        <f>E17</f>
        <v>DD DSS Terany 1, Hontianske Tesáre</v>
      </c>
      <c r="I122" s="27" t="s">
        <v>29</v>
      </c>
      <c r="J122" s="30" t="str">
        <f>E23</f>
        <v>Ing.Attila Farkaš</v>
      </c>
      <c r="L122" s="32"/>
    </row>
    <row r="123" spans="2:63" s="1" customFormat="1" ht="15.2" customHeight="1">
      <c r="B123" s="32"/>
      <c r="C123" s="27" t="s">
        <v>27</v>
      </c>
      <c r="F123" s="25" t="str">
        <f>IF(E20="","",E20)</f>
        <v>Vyplň údaj</v>
      </c>
      <c r="I123" s="27" t="s">
        <v>32</v>
      </c>
      <c r="J123" s="30" t="str">
        <f>E26</f>
        <v>Ing.Erika Kovácsová</v>
      </c>
      <c r="L123" s="32"/>
    </row>
    <row r="124" spans="2:63" s="1" customFormat="1" ht="10.35" customHeight="1">
      <c r="B124" s="32"/>
      <c r="L124" s="32"/>
    </row>
    <row r="125" spans="2:63" s="10" customFormat="1" ht="29.25" customHeight="1">
      <c r="B125" s="124"/>
      <c r="C125" s="125" t="s">
        <v>294</v>
      </c>
      <c r="D125" s="126" t="s">
        <v>61</v>
      </c>
      <c r="E125" s="126" t="s">
        <v>57</v>
      </c>
      <c r="F125" s="126" t="s">
        <v>58</v>
      </c>
      <c r="G125" s="126" t="s">
        <v>295</v>
      </c>
      <c r="H125" s="126" t="s">
        <v>296</v>
      </c>
      <c r="I125" s="126" t="s">
        <v>297</v>
      </c>
      <c r="J125" s="127" t="s">
        <v>259</v>
      </c>
      <c r="K125" s="128" t="s">
        <v>298</v>
      </c>
      <c r="L125" s="124"/>
      <c r="M125" s="62" t="s">
        <v>1</v>
      </c>
      <c r="N125" s="63" t="s">
        <v>40</v>
      </c>
      <c r="O125" s="63" t="s">
        <v>299</v>
      </c>
      <c r="P125" s="63" t="s">
        <v>300</v>
      </c>
      <c r="Q125" s="63" t="s">
        <v>301</v>
      </c>
      <c r="R125" s="63" t="s">
        <v>302</v>
      </c>
      <c r="S125" s="63" t="s">
        <v>303</v>
      </c>
      <c r="T125" s="64" t="s">
        <v>304</v>
      </c>
    </row>
    <row r="126" spans="2:63" s="1" customFormat="1" ht="22.9" customHeight="1">
      <c r="B126" s="32"/>
      <c r="C126" s="67" t="s">
        <v>260</v>
      </c>
      <c r="J126" s="129">
        <f>BK126</f>
        <v>0</v>
      </c>
      <c r="L126" s="32"/>
      <c r="M126" s="65"/>
      <c r="N126" s="56"/>
      <c r="O126" s="56"/>
      <c r="P126" s="130">
        <f>P127+P172</f>
        <v>0</v>
      </c>
      <c r="Q126" s="56"/>
      <c r="R126" s="130">
        <f>R127+R172</f>
        <v>9.5489999999999992E-2</v>
      </c>
      <c r="S126" s="56"/>
      <c r="T126" s="131">
        <f>T127+T172</f>
        <v>0</v>
      </c>
      <c r="AT126" s="17" t="s">
        <v>75</v>
      </c>
      <c r="AU126" s="17" t="s">
        <v>261</v>
      </c>
      <c r="BK126" s="132">
        <f>BK127+BK172</f>
        <v>0</v>
      </c>
    </row>
    <row r="127" spans="2:63" s="11" customFormat="1" ht="25.9" customHeight="1">
      <c r="B127" s="133"/>
      <c r="D127" s="134" t="s">
        <v>75</v>
      </c>
      <c r="E127" s="135" t="s">
        <v>507</v>
      </c>
      <c r="F127" s="135" t="s">
        <v>5418</v>
      </c>
      <c r="I127" s="136"/>
      <c r="J127" s="137">
        <f>BK127</f>
        <v>0</v>
      </c>
      <c r="L127" s="133"/>
      <c r="M127" s="138"/>
      <c r="P127" s="139">
        <f>P128+P166+P170</f>
        <v>0</v>
      </c>
      <c r="R127" s="139">
        <f>R128+R166+R170</f>
        <v>9.5489999999999992E-2</v>
      </c>
      <c r="T127" s="140">
        <f>T128+T166+T170</f>
        <v>0</v>
      </c>
      <c r="AR127" s="134" t="s">
        <v>107</v>
      </c>
      <c r="AT127" s="141" t="s">
        <v>75</v>
      </c>
      <c r="AU127" s="141" t="s">
        <v>76</v>
      </c>
      <c r="AY127" s="134" t="s">
        <v>307</v>
      </c>
      <c r="BK127" s="142">
        <f>BK128+BK166+BK170</f>
        <v>0</v>
      </c>
    </row>
    <row r="128" spans="2:63" s="11" customFormat="1" ht="22.9" customHeight="1">
      <c r="B128" s="133"/>
      <c r="D128" s="134" t="s">
        <v>75</v>
      </c>
      <c r="E128" s="143" t="s">
        <v>4171</v>
      </c>
      <c r="F128" s="143" t="s">
        <v>5419</v>
      </c>
      <c r="I128" s="136"/>
      <c r="J128" s="144">
        <f>BK128</f>
        <v>0</v>
      </c>
      <c r="L128" s="133"/>
      <c r="M128" s="138"/>
      <c r="P128" s="139">
        <f>SUM(P129:P165)</f>
        <v>0</v>
      </c>
      <c r="R128" s="139">
        <f>SUM(R129:R165)</f>
        <v>9.5489999999999992E-2</v>
      </c>
      <c r="T128" s="140">
        <f>SUM(T129:T165)</f>
        <v>0</v>
      </c>
      <c r="AR128" s="134" t="s">
        <v>107</v>
      </c>
      <c r="AT128" s="141" t="s">
        <v>75</v>
      </c>
      <c r="AU128" s="141" t="s">
        <v>83</v>
      </c>
      <c r="AY128" s="134" t="s">
        <v>307</v>
      </c>
      <c r="BK128" s="142">
        <f>SUM(BK129:BK165)</f>
        <v>0</v>
      </c>
    </row>
    <row r="129" spans="2:65" s="1" customFormat="1" ht="24.2" customHeight="1">
      <c r="B129" s="145"/>
      <c r="C129" s="146" t="s">
        <v>83</v>
      </c>
      <c r="D129" s="146" t="s">
        <v>309</v>
      </c>
      <c r="E129" s="147" t="s">
        <v>4757</v>
      </c>
      <c r="F129" s="148" t="s">
        <v>4758</v>
      </c>
      <c r="G129" s="149" t="s">
        <v>1071</v>
      </c>
      <c r="H129" s="150">
        <v>18</v>
      </c>
      <c r="I129" s="151"/>
      <c r="J129" s="152">
        <f t="shared" ref="J129:J165" si="0">ROUND(I129*H129,2)</f>
        <v>0</v>
      </c>
      <c r="K129" s="153"/>
      <c r="L129" s="32"/>
      <c r="M129" s="154" t="s">
        <v>1</v>
      </c>
      <c r="N129" s="155" t="s">
        <v>42</v>
      </c>
      <c r="P129" s="156">
        <f t="shared" ref="P129:P165" si="1">O129*H129</f>
        <v>0</v>
      </c>
      <c r="Q129" s="156">
        <v>0</v>
      </c>
      <c r="R129" s="156">
        <f t="shared" ref="R129:R165" si="2">Q129*H129</f>
        <v>0</v>
      </c>
      <c r="S129" s="156">
        <v>0</v>
      </c>
      <c r="T129" s="157">
        <f t="shared" ref="T129:T165" si="3">S129*H129</f>
        <v>0</v>
      </c>
      <c r="AR129" s="158" t="s">
        <v>1006</v>
      </c>
      <c r="AT129" s="158" t="s">
        <v>309</v>
      </c>
      <c r="AU129" s="158" t="s">
        <v>89</v>
      </c>
      <c r="AY129" s="17" t="s">
        <v>307</v>
      </c>
      <c r="BE129" s="159">
        <f t="shared" ref="BE129:BE165" si="4">IF(N129="základná",J129,0)</f>
        <v>0</v>
      </c>
      <c r="BF129" s="159">
        <f t="shared" ref="BF129:BF165" si="5">IF(N129="znížená",J129,0)</f>
        <v>0</v>
      </c>
      <c r="BG129" s="159">
        <f t="shared" ref="BG129:BG165" si="6">IF(N129="zákl. prenesená",J129,0)</f>
        <v>0</v>
      </c>
      <c r="BH129" s="159">
        <f t="shared" ref="BH129:BH165" si="7">IF(N129="zníž. prenesená",J129,0)</f>
        <v>0</v>
      </c>
      <c r="BI129" s="159">
        <f t="shared" ref="BI129:BI165" si="8">IF(N129="nulová",J129,0)</f>
        <v>0</v>
      </c>
      <c r="BJ129" s="17" t="s">
        <v>89</v>
      </c>
      <c r="BK129" s="159">
        <f t="shared" ref="BK129:BK165" si="9">ROUND(I129*H129,2)</f>
        <v>0</v>
      </c>
      <c r="BL129" s="17" t="s">
        <v>1006</v>
      </c>
      <c r="BM129" s="158" t="s">
        <v>89</v>
      </c>
    </row>
    <row r="130" spans="2:65" s="1" customFormat="1" ht="16.5" customHeight="1">
      <c r="B130" s="145"/>
      <c r="C130" s="188" t="s">
        <v>89</v>
      </c>
      <c r="D130" s="188" t="s">
        <v>507</v>
      </c>
      <c r="E130" s="189" t="s">
        <v>4760</v>
      </c>
      <c r="F130" s="190" t="s">
        <v>4761</v>
      </c>
      <c r="G130" s="191" t="s">
        <v>1513</v>
      </c>
      <c r="H130" s="192">
        <v>18</v>
      </c>
      <c r="I130" s="193"/>
      <c r="J130" s="194">
        <f t="shared" si="0"/>
        <v>0</v>
      </c>
      <c r="K130" s="195"/>
      <c r="L130" s="196"/>
      <c r="M130" s="197" t="s">
        <v>1</v>
      </c>
      <c r="N130" s="198" t="s">
        <v>42</v>
      </c>
      <c r="P130" s="156">
        <f t="shared" si="1"/>
        <v>0</v>
      </c>
      <c r="Q130" s="156">
        <v>1E-3</v>
      </c>
      <c r="R130" s="156">
        <f t="shared" si="2"/>
        <v>1.8000000000000002E-2</v>
      </c>
      <c r="S130" s="156">
        <v>0</v>
      </c>
      <c r="T130" s="157">
        <f t="shared" si="3"/>
        <v>0</v>
      </c>
      <c r="AR130" s="158" t="s">
        <v>2331</v>
      </c>
      <c r="AT130" s="158" t="s">
        <v>507</v>
      </c>
      <c r="AU130" s="158" t="s">
        <v>89</v>
      </c>
      <c r="AY130" s="17" t="s">
        <v>307</v>
      </c>
      <c r="BE130" s="159">
        <f t="shared" si="4"/>
        <v>0</v>
      </c>
      <c r="BF130" s="159">
        <f t="shared" si="5"/>
        <v>0</v>
      </c>
      <c r="BG130" s="159">
        <f t="shared" si="6"/>
        <v>0</v>
      </c>
      <c r="BH130" s="159">
        <f t="shared" si="7"/>
        <v>0</v>
      </c>
      <c r="BI130" s="159">
        <f t="shared" si="8"/>
        <v>0</v>
      </c>
      <c r="BJ130" s="17" t="s">
        <v>89</v>
      </c>
      <c r="BK130" s="159">
        <f t="shared" si="9"/>
        <v>0</v>
      </c>
      <c r="BL130" s="17" t="s">
        <v>1006</v>
      </c>
      <c r="BM130" s="158" t="s">
        <v>313</v>
      </c>
    </row>
    <row r="131" spans="2:65" s="1" customFormat="1" ht="16.5" customHeight="1">
      <c r="B131" s="145"/>
      <c r="C131" s="146" t="s">
        <v>107</v>
      </c>
      <c r="D131" s="146" t="s">
        <v>309</v>
      </c>
      <c r="E131" s="147" t="s">
        <v>4558</v>
      </c>
      <c r="F131" s="148" t="s">
        <v>5519</v>
      </c>
      <c r="G131" s="149" t="s">
        <v>693</v>
      </c>
      <c r="H131" s="150">
        <v>1</v>
      </c>
      <c r="I131" s="151"/>
      <c r="J131" s="152">
        <f t="shared" si="0"/>
        <v>0</v>
      </c>
      <c r="K131" s="153"/>
      <c r="L131" s="32"/>
      <c r="M131" s="154" t="s">
        <v>1</v>
      </c>
      <c r="N131" s="155" t="s">
        <v>42</v>
      </c>
      <c r="P131" s="156">
        <f t="shared" si="1"/>
        <v>0</v>
      </c>
      <c r="Q131" s="156">
        <v>0</v>
      </c>
      <c r="R131" s="156">
        <f t="shared" si="2"/>
        <v>0</v>
      </c>
      <c r="S131" s="156">
        <v>0</v>
      </c>
      <c r="T131" s="157">
        <f t="shared" si="3"/>
        <v>0</v>
      </c>
      <c r="AR131" s="158" t="s">
        <v>1006</v>
      </c>
      <c r="AT131" s="158" t="s">
        <v>309</v>
      </c>
      <c r="AU131" s="158" t="s">
        <v>89</v>
      </c>
      <c r="AY131" s="17" t="s">
        <v>307</v>
      </c>
      <c r="BE131" s="159">
        <f t="shared" si="4"/>
        <v>0</v>
      </c>
      <c r="BF131" s="159">
        <f t="shared" si="5"/>
        <v>0</v>
      </c>
      <c r="BG131" s="159">
        <f t="shared" si="6"/>
        <v>0</v>
      </c>
      <c r="BH131" s="159">
        <f t="shared" si="7"/>
        <v>0</v>
      </c>
      <c r="BI131" s="159">
        <f t="shared" si="8"/>
        <v>0</v>
      </c>
      <c r="BJ131" s="17" t="s">
        <v>89</v>
      </c>
      <c r="BK131" s="159">
        <f t="shared" si="9"/>
        <v>0</v>
      </c>
      <c r="BL131" s="17" t="s">
        <v>1006</v>
      </c>
      <c r="BM131" s="158" t="s">
        <v>439</v>
      </c>
    </row>
    <row r="132" spans="2:65" s="1" customFormat="1" ht="16.5" customHeight="1">
      <c r="B132" s="145"/>
      <c r="C132" s="188" t="s">
        <v>313</v>
      </c>
      <c r="D132" s="188" t="s">
        <v>507</v>
      </c>
      <c r="E132" s="189" t="s">
        <v>5520</v>
      </c>
      <c r="F132" s="190" t="s">
        <v>5521</v>
      </c>
      <c r="G132" s="191" t="s">
        <v>3650</v>
      </c>
      <c r="H132" s="192">
        <v>1</v>
      </c>
      <c r="I132" s="193"/>
      <c r="J132" s="194">
        <f t="shared" si="0"/>
        <v>0</v>
      </c>
      <c r="K132" s="195"/>
      <c r="L132" s="196"/>
      <c r="M132" s="197" t="s">
        <v>1</v>
      </c>
      <c r="N132" s="198" t="s">
        <v>42</v>
      </c>
      <c r="P132" s="156">
        <f t="shared" si="1"/>
        <v>0</v>
      </c>
      <c r="Q132" s="156">
        <v>0</v>
      </c>
      <c r="R132" s="156">
        <f t="shared" si="2"/>
        <v>0</v>
      </c>
      <c r="S132" s="156">
        <v>0</v>
      </c>
      <c r="T132" s="157">
        <f t="shared" si="3"/>
        <v>0</v>
      </c>
      <c r="AR132" s="158" t="s">
        <v>2331</v>
      </c>
      <c r="AT132" s="158" t="s">
        <v>507</v>
      </c>
      <c r="AU132" s="158" t="s">
        <v>89</v>
      </c>
      <c r="AY132" s="17" t="s">
        <v>307</v>
      </c>
      <c r="BE132" s="159">
        <f t="shared" si="4"/>
        <v>0</v>
      </c>
      <c r="BF132" s="159">
        <f t="shared" si="5"/>
        <v>0</v>
      </c>
      <c r="BG132" s="159">
        <f t="shared" si="6"/>
        <v>0</v>
      </c>
      <c r="BH132" s="159">
        <f t="shared" si="7"/>
        <v>0</v>
      </c>
      <c r="BI132" s="159">
        <f t="shared" si="8"/>
        <v>0</v>
      </c>
      <c r="BJ132" s="17" t="s">
        <v>89</v>
      </c>
      <c r="BK132" s="159">
        <f t="shared" si="9"/>
        <v>0</v>
      </c>
      <c r="BL132" s="17" t="s">
        <v>1006</v>
      </c>
      <c r="BM132" s="158" t="s">
        <v>449</v>
      </c>
    </row>
    <row r="133" spans="2:65" s="1" customFormat="1" ht="16.5" customHeight="1">
      <c r="B133" s="145"/>
      <c r="C133" s="146" t="s">
        <v>433</v>
      </c>
      <c r="D133" s="146" t="s">
        <v>309</v>
      </c>
      <c r="E133" s="147" t="s">
        <v>4567</v>
      </c>
      <c r="F133" s="148" t="s">
        <v>4568</v>
      </c>
      <c r="G133" s="149" t="s">
        <v>693</v>
      </c>
      <c r="H133" s="150">
        <v>6</v>
      </c>
      <c r="I133" s="151"/>
      <c r="J133" s="152">
        <f t="shared" si="0"/>
        <v>0</v>
      </c>
      <c r="K133" s="153"/>
      <c r="L133" s="32"/>
      <c r="M133" s="154" t="s">
        <v>1</v>
      </c>
      <c r="N133" s="155" t="s">
        <v>42</v>
      </c>
      <c r="P133" s="156">
        <f t="shared" si="1"/>
        <v>0</v>
      </c>
      <c r="Q133" s="156">
        <v>0</v>
      </c>
      <c r="R133" s="156">
        <f t="shared" si="2"/>
        <v>0</v>
      </c>
      <c r="S133" s="156">
        <v>0</v>
      </c>
      <c r="T133" s="157">
        <f t="shared" si="3"/>
        <v>0</v>
      </c>
      <c r="AR133" s="158" t="s">
        <v>1006</v>
      </c>
      <c r="AT133" s="158" t="s">
        <v>309</v>
      </c>
      <c r="AU133" s="158" t="s">
        <v>89</v>
      </c>
      <c r="AY133" s="17" t="s">
        <v>307</v>
      </c>
      <c r="BE133" s="159">
        <f t="shared" si="4"/>
        <v>0</v>
      </c>
      <c r="BF133" s="159">
        <f t="shared" si="5"/>
        <v>0</v>
      </c>
      <c r="BG133" s="159">
        <f t="shared" si="6"/>
        <v>0</v>
      </c>
      <c r="BH133" s="159">
        <f t="shared" si="7"/>
        <v>0</v>
      </c>
      <c r="BI133" s="159">
        <f t="shared" si="8"/>
        <v>0</v>
      </c>
      <c r="BJ133" s="17" t="s">
        <v>89</v>
      </c>
      <c r="BK133" s="159">
        <f t="shared" si="9"/>
        <v>0</v>
      </c>
      <c r="BL133" s="17" t="s">
        <v>1006</v>
      </c>
      <c r="BM133" s="158" t="s">
        <v>514</v>
      </c>
    </row>
    <row r="134" spans="2:65" s="1" customFormat="1" ht="16.5" customHeight="1">
      <c r="B134" s="145"/>
      <c r="C134" s="188" t="s">
        <v>439</v>
      </c>
      <c r="D134" s="188" t="s">
        <v>507</v>
      </c>
      <c r="E134" s="189" t="s">
        <v>4570</v>
      </c>
      <c r="F134" s="190" t="s">
        <v>4571</v>
      </c>
      <c r="G134" s="191" t="s">
        <v>693</v>
      </c>
      <c r="H134" s="192">
        <v>6</v>
      </c>
      <c r="I134" s="193"/>
      <c r="J134" s="194">
        <f t="shared" si="0"/>
        <v>0</v>
      </c>
      <c r="K134" s="195"/>
      <c r="L134" s="196"/>
      <c r="M134" s="197" t="s">
        <v>1</v>
      </c>
      <c r="N134" s="198" t="s">
        <v>42</v>
      </c>
      <c r="P134" s="156">
        <f t="shared" si="1"/>
        <v>0</v>
      </c>
      <c r="Q134" s="156">
        <v>1E-4</v>
      </c>
      <c r="R134" s="156">
        <f t="shared" si="2"/>
        <v>6.0000000000000006E-4</v>
      </c>
      <c r="S134" s="156">
        <v>0</v>
      </c>
      <c r="T134" s="157">
        <f t="shared" si="3"/>
        <v>0</v>
      </c>
      <c r="AR134" s="158" t="s">
        <v>2331</v>
      </c>
      <c r="AT134" s="158" t="s">
        <v>507</v>
      </c>
      <c r="AU134" s="158" t="s">
        <v>89</v>
      </c>
      <c r="AY134" s="17" t="s">
        <v>307</v>
      </c>
      <c r="BE134" s="159">
        <f t="shared" si="4"/>
        <v>0</v>
      </c>
      <c r="BF134" s="159">
        <f t="shared" si="5"/>
        <v>0</v>
      </c>
      <c r="BG134" s="159">
        <f t="shared" si="6"/>
        <v>0</v>
      </c>
      <c r="BH134" s="159">
        <f t="shared" si="7"/>
        <v>0</v>
      </c>
      <c r="BI134" s="159">
        <f t="shared" si="8"/>
        <v>0</v>
      </c>
      <c r="BJ134" s="17" t="s">
        <v>89</v>
      </c>
      <c r="BK134" s="159">
        <f t="shared" si="9"/>
        <v>0</v>
      </c>
      <c r="BL134" s="17" t="s">
        <v>1006</v>
      </c>
      <c r="BM134" s="158" t="s">
        <v>526</v>
      </c>
    </row>
    <row r="135" spans="2:65" s="1" customFormat="1" ht="24.2" customHeight="1">
      <c r="B135" s="145"/>
      <c r="C135" s="188" t="s">
        <v>444</v>
      </c>
      <c r="D135" s="188" t="s">
        <v>507</v>
      </c>
      <c r="E135" s="189" t="s">
        <v>4573</v>
      </c>
      <c r="F135" s="190" t="s">
        <v>4574</v>
      </c>
      <c r="G135" s="191" t="s">
        <v>693</v>
      </c>
      <c r="H135" s="192">
        <v>6</v>
      </c>
      <c r="I135" s="193"/>
      <c r="J135" s="194">
        <f t="shared" si="0"/>
        <v>0</v>
      </c>
      <c r="K135" s="195"/>
      <c r="L135" s="196"/>
      <c r="M135" s="197" t="s">
        <v>1</v>
      </c>
      <c r="N135" s="198" t="s">
        <v>42</v>
      </c>
      <c r="P135" s="156">
        <f t="shared" si="1"/>
        <v>0</v>
      </c>
      <c r="Q135" s="156">
        <v>3.0000000000000001E-5</v>
      </c>
      <c r="R135" s="156">
        <f t="shared" si="2"/>
        <v>1.8000000000000001E-4</v>
      </c>
      <c r="S135" s="156">
        <v>0</v>
      </c>
      <c r="T135" s="157">
        <f t="shared" si="3"/>
        <v>0</v>
      </c>
      <c r="AR135" s="158" t="s">
        <v>2331</v>
      </c>
      <c r="AT135" s="158" t="s">
        <v>507</v>
      </c>
      <c r="AU135" s="158" t="s">
        <v>89</v>
      </c>
      <c r="AY135" s="17" t="s">
        <v>307</v>
      </c>
      <c r="BE135" s="159">
        <f t="shared" si="4"/>
        <v>0</v>
      </c>
      <c r="BF135" s="159">
        <f t="shared" si="5"/>
        <v>0</v>
      </c>
      <c r="BG135" s="159">
        <f t="shared" si="6"/>
        <v>0</v>
      </c>
      <c r="BH135" s="159">
        <f t="shared" si="7"/>
        <v>0</v>
      </c>
      <c r="BI135" s="159">
        <f t="shared" si="8"/>
        <v>0</v>
      </c>
      <c r="BJ135" s="17" t="s">
        <v>89</v>
      </c>
      <c r="BK135" s="159">
        <f t="shared" si="9"/>
        <v>0</v>
      </c>
      <c r="BL135" s="17" t="s">
        <v>1006</v>
      </c>
      <c r="BM135" s="158" t="s">
        <v>578</v>
      </c>
    </row>
    <row r="136" spans="2:65" s="1" customFormat="1" ht="24.2" customHeight="1">
      <c r="B136" s="145"/>
      <c r="C136" s="146" t="s">
        <v>449</v>
      </c>
      <c r="D136" s="146" t="s">
        <v>309</v>
      </c>
      <c r="E136" s="147" t="s">
        <v>5522</v>
      </c>
      <c r="F136" s="148" t="s">
        <v>5523</v>
      </c>
      <c r="G136" s="149" t="s">
        <v>693</v>
      </c>
      <c r="H136" s="150">
        <v>2</v>
      </c>
      <c r="I136" s="151"/>
      <c r="J136" s="152">
        <f t="shared" si="0"/>
        <v>0</v>
      </c>
      <c r="K136" s="153"/>
      <c r="L136" s="32"/>
      <c r="M136" s="154" t="s">
        <v>1</v>
      </c>
      <c r="N136" s="155" t="s">
        <v>42</v>
      </c>
      <c r="P136" s="156">
        <f t="shared" si="1"/>
        <v>0</v>
      </c>
      <c r="Q136" s="156">
        <v>0</v>
      </c>
      <c r="R136" s="156">
        <f t="shared" si="2"/>
        <v>0</v>
      </c>
      <c r="S136" s="156">
        <v>0</v>
      </c>
      <c r="T136" s="157">
        <f t="shared" si="3"/>
        <v>0</v>
      </c>
      <c r="AR136" s="158" t="s">
        <v>1006</v>
      </c>
      <c r="AT136" s="158" t="s">
        <v>309</v>
      </c>
      <c r="AU136" s="158" t="s">
        <v>89</v>
      </c>
      <c r="AY136" s="17" t="s">
        <v>307</v>
      </c>
      <c r="BE136" s="159">
        <f t="shared" si="4"/>
        <v>0</v>
      </c>
      <c r="BF136" s="159">
        <f t="shared" si="5"/>
        <v>0</v>
      </c>
      <c r="BG136" s="159">
        <f t="shared" si="6"/>
        <v>0</v>
      </c>
      <c r="BH136" s="159">
        <f t="shared" si="7"/>
        <v>0</v>
      </c>
      <c r="BI136" s="159">
        <f t="shared" si="8"/>
        <v>0</v>
      </c>
      <c r="BJ136" s="17" t="s">
        <v>89</v>
      </c>
      <c r="BK136" s="159">
        <f t="shared" si="9"/>
        <v>0</v>
      </c>
      <c r="BL136" s="17" t="s">
        <v>1006</v>
      </c>
      <c r="BM136" s="158" t="s">
        <v>587</v>
      </c>
    </row>
    <row r="137" spans="2:65" s="1" customFormat="1" ht="24.2" customHeight="1">
      <c r="B137" s="145"/>
      <c r="C137" s="188" t="s">
        <v>506</v>
      </c>
      <c r="D137" s="188" t="s">
        <v>507</v>
      </c>
      <c r="E137" s="189" t="s">
        <v>5524</v>
      </c>
      <c r="F137" s="190" t="s">
        <v>5525</v>
      </c>
      <c r="G137" s="191" t="s">
        <v>693</v>
      </c>
      <c r="H137" s="192">
        <v>2</v>
      </c>
      <c r="I137" s="193"/>
      <c r="J137" s="194">
        <f t="shared" si="0"/>
        <v>0</v>
      </c>
      <c r="K137" s="195"/>
      <c r="L137" s="196"/>
      <c r="M137" s="197" t="s">
        <v>1</v>
      </c>
      <c r="N137" s="198" t="s">
        <v>42</v>
      </c>
      <c r="P137" s="156">
        <f t="shared" si="1"/>
        <v>0</v>
      </c>
      <c r="Q137" s="156">
        <v>0</v>
      </c>
      <c r="R137" s="156">
        <f t="shared" si="2"/>
        <v>0</v>
      </c>
      <c r="S137" s="156">
        <v>0</v>
      </c>
      <c r="T137" s="157">
        <f t="shared" si="3"/>
        <v>0</v>
      </c>
      <c r="AR137" s="158" t="s">
        <v>2331</v>
      </c>
      <c r="AT137" s="158" t="s">
        <v>507</v>
      </c>
      <c r="AU137" s="158" t="s">
        <v>89</v>
      </c>
      <c r="AY137" s="17" t="s">
        <v>307</v>
      </c>
      <c r="BE137" s="159">
        <f t="shared" si="4"/>
        <v>0</v>
      </c>
      <c r="BF137" s="159">
        <f t="shared" si="5"/>
        <v>0</v>
      </c>
      <c r="BG137" s="159">
        <f t="shared" si="6"/>
        <v>0</v>
      </c>
      <c r="BH137" s="159">
        <f t="shared" si="7"/>
        <v>0</v>
      </c>
      <c r="BI137" s="159">
        <f t="shared" si="8"/>
        <v>0</v>
      </c>
      <c r="BJ137" s="17" t="s">
        <v>89</v>
      </c>
      <c r="BK137" s="159">
        <f t="shared" si="9"/>
        <v>0</v>
      </c>
      <c r="BL137" s="17" t="s">
        <v>1006</v>
      </c>
      <c r="BM137" s="158" t="s">
        <v>597</v>
      </c>
    </row>
    <row r="138" spans="2:65" s="1" customFormat="1" ht="16.5" customHeight="1">
      <c r="B138" s="145"/>
      <c r="C138" s="146" t="s">
        <v>514</v>
      </c>
      <c r="D138" s="146" t="s">
        <v>309</v>
      </c>
      <c r="E138" s="147" t="s">
        <v>4576</v>
      </c>
      <c r="F138" s="148" t="s">
        <v>5526</v>
      </c>
      <c r="G138" s="149" t="s">
        <v>693</v>
      </c>
      <c r="H138" s="150">
        <v>4</v>
      </c>
      <c r="I138" s="151"/>
      <c r="J138" s="152">
        <f t="shared" si="0"/>
        <v>0</v>
      </c>
      <c r="K138" s="153"/>
      <c r="L138" s="32"/>
      <c r="M138" s="154" t="s">
        <v>1</v>
      </c>
      <c r="N138" s="155" t="s">
        <v>42</v>
      </c>
      <c r="P138" s="156">
        <f t="shared" si="1"/>
        <v>0</v>
      </c>
      <c r="Q138" s="156">
        <v>0</v>
      </c>
      <c r="R138" s="156">
        <f t="shared" si="2"/>
        <v>0</v>
      </c>
      <c r="S138" s="156">
        <v>0</v>
      </c>
      <c r="T138" s="157">
        <f t="shared" si="3"/>
        <v>0</v>
      </c>
      <c r="AR138" s="158" t="s">
        <v>1006</v>
      </c>
      <c r="AT138" s="158" t="s">
        <v>309</v>
      </c>
      <c r="AU138" s="158" t="s">
        <v>89</v>
      </c>
      <c r="AY138" s="17" t="s">
        <v>307</v>
      </c>
      <c r="BE138" s="159">
        <f t="shared" si="4"/>
        <v>0</v>
      </c>
      <c r="BF138" s="159">
        <f t="shared" si="5"/>
        <v>0</v>
      </c>
      <c r="BG138" s="159">
        <f t="shared" si="6"/>
        <v>0</v>
      </c>
      <c r="BH138" s="159">
        <f t="shared" si="7"/>
        <v>0</v>
      </c>
      <c r="BI138" s="159">
        <f t="shared" si="8"/>
        <v>0</v>
      </c>
      <c r="BJ138" s="17" t="s">
        <v>89</v>
      </c>
      <c r="BK138" s="159">
        <f t="shared" si="9"/>
        <v>0</v>
      </c>
      <c r="BL138" s="17" t="s">
        <v>1006</v>
      </c>
      <c r="BM138" s="158" t="s">
        <v>637</v>
      </c>
    </row>
    <row r="139" spans="2:65" s="1" customFormat="1" ht="16.5" customHeight="1">
      <c r="B139" s="145"/>
      <c r="C139" s="188" t="s">
        <v>520</v>
      </c>
      <c r="D139" s="188" t="s">
        <v>507</v>
      </c>
      <c r="E139" s="189" t="s">
        <v>4579</v>
      </c>
      <c r="F139" s="190" t="s">
        <v>4580</v>
      </c>
      <c r="G139" s="191" t="s">
        <v>3650</v>
      </c>
      <c r="H139" s="192">
        <v>4</v>
      </c>
      <c r="I139" s="193"/>
      <c r="J139" s="194">
        <f t="shared" si="0"/>
        <v>0</v>
      </c>
      <c r="K139" s="195"/>
      <c r="L139" s="196"/>
      <c r="M139" s="197" t="s">
        <v>1</v>
      </c>
      <c r="N139" s="198" t="s">
        <v>42</v>
      </c>
      <c r="P139" s="156">
        <f t="shared" si="1"/>
        <v>0</v>
      </c>
      <c r="Q139" s="156">
        <v>0</v>
      </c>
      <c r="R139" s="156">
        <f t="shared" si="2"/>
        <v>0</v>
      </c>
      <c r="S139" s="156">
        <v>0</v>
      </c>
      <c r="T139" s="157">
        <f t="shared" si="3"/>
        <v>0</v>
      </c>
      <c r="AR139" s="158" t="s">
        <v>2331</v>
      </c>
      <c r="AT139" s="158" t="s">
        <v>507</v>
      </c>
      <c r="AU139" s="158" t="s">
        <v>89</v>
      </c>
      <c r="AY139" s="17" t="s">
        <v>307</v>
      </c>
      <c r="BE139" s="159">
        <f t="shared" si="4"/>
        <v>0</v>
      </c>
      <c r="BF139" s="159">
        <f t="shared" si="5"/>
        <v>0</v>
      </c>
      <c r="BG139" s="159">
        <f t="shared" si="6"/>
        <v>0</v>
      </c>
      <c r="BH139" s="159">
        <f t="shared" si="7"/>
        <v>0</v>
      </c>
      <c r="BI139" s="159">
        <f t="shared" si="8"/>
        <v>0</v>
      </c>
      <c r="BJ139" s="17" t="s">
        <v>89</v>
      </c>
      <c r="BK139" s="159">
        <f t="shared" si="9"/>
        <v>0</v>
      </c>
      <c r="BL139" s="17" t="s">
        <v>1006</v>
      </c>
      <c r="BM139" s="158" t="s">
        <v>648</v>
      </c>
    </row>
    <row r="140" spans="2:65" s="1" customFormat="1" ht="16.5" customHeight="1">
      <c r="B140" s="145"/>
      <c r="C140" s="146" t="s">
        <v>526</v>
      </c>
      <c r="D140" s="146" t="s">
        <v>309</v>
      </c>
      <c r="E140" s="147" t="s">
        <v>5527</v>
      </c>
      <c r="F140" s="148" t="s">
        <v>5528</v>
      </c>
      <c r="G140" s="149" t="s">
        <v>1513</v>
      </c>
      <c r="H140" s="150">
        <v>7</v>
      </c>
      <c r="I140" s="151"/>
      <c r="J140" s="152">
        <f t="shared" si="0"/>
        <v>0</v>
      </c>
      <c r="K140" s="153"/>
      <c r="L140" s="32"/>
      <c r="M140" s="154" t="s">
        <v>1</v>
      </c>
      <c r="N140" s="155" t="s">
        <v>42</v>
      </c>
      <c r="P140" s="156">
        <f t="shared" si="1"/>
        <v>0</v>
      </c>
      <c r="Q140" s="156">
        <v>0</v>
      </c>
      <c r="R140" s="156">
        <f t="shared" si="2"/>
        <v>0</v>
      </c>
      <c r="S140" s="156">
        <v>0</v>
      </c>
      <c r="T140" s="157">
        <f t="shared" si="3"/>
        <v>0</v>
      </c>
      <c r="AR140" s="158" t="s">
        <v>1006</v>
      </c>
      <c r="AT140" s="158" t="s">
        <v>309</v>
      </c>
      <c r="AU140" s="158" t="s">
        <v>89</v>
      </c>
      <c r="AY140" s="17" t="s">
        <v>307</v>
      </c>
      <c r="BE140" s="159">
        <f t="shared" si="4"/>
        <v>0</v>
      </c>
      <c r="BF140" s="159">
        <f t="shared" si="5"/>
        <v>0</v>
      </c>
      <c r="BG140" s="159">
        <f t="shared" si="6"/>
        <v>0</v>
      </c>
      <c r="BH140" s="159">
        <f t="shared" si="7"/>
        <v>0</v>
      </c>
      <c r="BI140" s="159">
        <f t="shared" si="8"/>
        <v>0</v>
      </c>
      <c r="BJ140" s="17" t="s">
        <v>89</v>
      </c>
      <c r="BK140" s="159">
        <f t="shared" si="9"/>
        <v>0</v>
      </c>
      <c r="BL140" s="17" t="s">
        <v>1006</v>
      </c>
      <c r="BM140" s="158" t="s">
        <v>659</v>
      </c>
    </row>
    <row r="141" spans="2:65" s="1" customFormat="1" ht="16.5" customHeight="1">
      <c r="B141" s="145"/>
      <c r="C141" s="188" t="s">
        <v>572</v>
      </c>
      <c r="D141" s="188" t="s">
        <v>507</v>
      </c>
      <c r="E141" s="189" t="s">
        <v>5529</v>
      </c>
      <c r="F141" s="190" t="s">
        <v>5530</v>
      </c>
      <c r="G141" s="191" t="s">
        <v>510</v>
      </c>
      <c r="H141" s="192">
        <v>7.0000000000000001E-3</v>
      </c>
      <c r="I141" s="193"/>
      <c r="J141" s="194">
        <f t="shared" si="0"/>
        <v>0</v>
      </c>
      <c r="K141" s="195"/>
      <c r="L141" s="196"/>
      <c r="M141" s="197" t="s">
        <v>1</v>
      </c>
      <c r="N141" s="198" t="s">
        <v>42</v>
      </c>
      <c r="P141" s="156">
        <f t="shared" si="1"/>
        <v>0</v>
      </c>
      <c r="Q141" s="156">
        <v>1</v>
      </c>
      <c r="R141" s="156">
        <f t="shared" si="2"/>
        <v>7.0000000000000001E-3</v>
      </c>
      <c r="S141" s="156">
        <v>0</v>
      </c>
      <c r="T141" s="157">
        <f t="shared" si="3"/>
        <v>0</v>
      </c>
      <c r="AR141" s="158" t="s">
        <v>2331</v>
      </c>
      <c r="AT141" s="158" t="s">
        <v>507</v>
      </c>
      <c r="AU141" s="158" t="s">
        <v>89</v>
      </c>
      <c r="AY141" s="17" t="s">
        <v>307</v>
      </c>
      <c r="BE141" s="159">
        <f t="shared" si="4"/>
        <v>0</v>
      </c>
      <c r="BF141" s="159">
        <f t="shared" si="5"/>
        <v>0</v>
      </c>
      <c r="BG141" s="159">
        <f t="shared" si="6"/>
        <v>0</v>
      </c>
      <c r="BH141" s="159">
        <f t="shared" si="7"/>
        <v>0</v>
      </c>
      <c r="BI141" s="159">
        <f t="shared" si="8"/>
        <v>0</v>
      </c>
      <c r="BJ141" s="17" t="s">
        <v>89</v>
      </c>
      <c r="BK141" s="159">
        <f t="shared" si="9"/>
        <v>0</v>
      </c>
      <c r="BL141" s="17" t="s">
        <v>1006</v>
      </c>
      <c r="BM141" s="158" t="s">
        <v>673</v>
      </c>
    </row>
    <row r="142" spans="2:65" s="1" customFormat="1" ht="16.5" customHeight="1">
      <c r="B142" s="145"/>
      <c r="C142" s="146" t="s">
        <v>578</v>
      </c>
      <c r="D142" s="146" t="s">
        <v>309</v>
      </c>
      <c r="E142" s="147" t="s">
        <v>4772</v>
      </c>
      <c r="F142" s="148" t="s">
        <v>5531</v>
      </c>
      <c r="G142" s="149" t="s">
        <v>1071</v>
      </c>
      <c r="H142" s="150">
        <v>3</v>
      </c>
      <c r="I142" s="151"/>
      <c r="J142" s="152">
        <f t="shared" si="0"/>
        <v>0</v>
      </c>
      <c r="K142" s="153"/>
      <c r="L142" s="32"/>
      <c r="M142" s="154" t="s">
        <v>1</v>
      </c>
      <c r="N142" s="155" t="s">
        <v>42</v>
      </c>
      <c r="P142" s="156">
        <f t="shared" si="1"/>
        <v>0</v>
      </c>
      <c r="Q142" s="156">
        <v>0</v>
      </c>
      <c r="R142" s="156">
        <f t="shared" si="2"/>
        <v>0</v>
      </c>
      <c r="S142" s="156">
        <v>0</v>
      </c>
      <c r="T142" s="157">
        <f t="shared" si="3"/>
        <v>0</v>
      </c>
      <c r="AR142" s="158" t="s">
        <v>1006</v>
      </c>
      <c r="AT142" s="158" t="s">
        <v>309</v>
      </c>
      <c r="AU142" s="158" t="s">
        <v>89</v>
      </c>
      <c r="AY142" s="17" t="s">
        <v>307</v>
      </c>
      <c r="BE142" s="159">
        <f t="shared" si="4"/>
        <v>0</v>
      </c>
      <c r="BF142" s="159">
        <f t="shared" si="5"/>
        <v>0</v>
      </c>
      <c r="BG142" s="159">
        <f t="shared" si="6"/>
        <v>0</v>
      </c>
      <c r="BH142" s="159">
        <f t="shared" si="7"/>
        <v>0</v>
      </c>
      <c r="BI142" s="159">
        <f t="shared" si="8"/>
        <v>0</v>
      </c>
      <c r="BJ142" s="17" t="s">
        <v>89</v>
      </c>
      <c r="BK142" s="159">
        <f t="shared" si="9"/>
        <v>0</v>
      </c>
      <c r="BL142" s="17" t="s">
        <v>1006</v>
      </c>
      <c r="BM142" s="158" t="s">
        <v>685</v>
      </c>
    </row>
    <row r="143" spans="2:65" s="1" customFormat="1" ht="24.2" customHeight="1">
      <c r="B143" s="145"/>
      <c r="C143" s="188" t="s">
        <v>583</v>
      </c>
      <c r="D143" s="188" t="s">
        <v>507</v>
      </c>
      <c r="E143" s="189" t="s">
        <v>5532</v>
      </c>
      <c r="F143" s="190" t="s">
        <v>5533</v>
      </c>
      <c r="G143" s="191" t="s">
        <v>4777</v>
      </c>
      <c r="H143" s="192">
        <v>1</v>
      </c>
      <c r="I143" s="193"/>
      <c r="J143" s="194">
        <f t="shared" si="0"/>
        <v>0</v>
      </c>
      <c r="K143" s="195"/>
      <c r="L143" s="196"/>
      <c r="M143" s="197" t="s">
        <v>1</v>
      </c>
      <c r="N143" s="198" t="s">
        <v>42</v>
      </c>
      <c r="P143" s="156">
        <f t="shared" si="1"/>
        <v>0</v>
      </c>
      <c r="Q143" s="156">
        <v>5.1700000000000001E-3</v>
      </c>
      <c r="R143" s="156">
        <f t="shared" si="2"/>
        <v>5.1700000000000001E-3</v>
      </c>
      <c r="S143" s="156">
        <v>0</v>
      </c>
      <c r="T143" s="157">
        <f t="shared" si="3"/>
        <v>0</v>
      </c>
      <c r="AR143" s="158" t="s">
        <v>2331</v>
      </c>
      <c r="AT143" s="158" t="s">
        <v>507</v>
      </c>
      <c r="AU143" s="158" t="s">
        <v>89</v>
      </c>
      <c r="AY143" s="17" t="s">
        <v>307</v>
      </c>
      <c r="BE143" s="159">
        <f t="shared" si="4"/>
        <v>0</v>
      </c>
      <c r="BF143" s="159">
        <f t="shared" si="5"/>
        <v>0</v>
      </c>
      <c r="BG143" s="159">
        <f t="shared" si="6"/>
        <v>0</v>
      </c>
      <c r="BH143" s="159">
        <f t="shared" si="7"/>
        <v>0</v>
      </c>
      <c r="BI143" s="159">
        <f t="shared" si="8"/>
        <v>0</v>
      </c>
      <c r="BJ143" s="17" t="s">
        <v>89</v>
      </c>
      <c r="BK143" s="159">
        <f t="shared" si="9"/>
        <v>0</v>
      </c>
      <c r="BL143" s="17" t="s">
        <v>1006</v>
      </c>
      <c r="BM143" s="158" t="s">
        <v>174</v>
      </c>
    </row>
    <row r="144" spans="2:65" s="1" customFormat="1" ht="21.75" customHeight="1">
      <c r="B144" s="145"/>
      <c r="C144" s="146" t="s">
        <v>587</v>
      </c>
      <c r="D144" s="146" t="s">
        <v>309</v>
      </c>
      <c r="E144" s="147" t="s">
        <v>4818</v>
      </c>
      <c r="F144" s="148" t="s">
        <v>4819</v>
      </c>
      <c r="G144" s="149" t="s">
        <v>693</v>
      </c>
      <c r="H144" s="150">
        <v>7</v>
      </c>
      <c r="I144" s="151"/>
      <c r="J144" s="152">
        <f t="shared" si="0"/>
        <v>0</v>
      </c>
      <c r="K144" s="153"/>
      <c r="L144" s="32"/>
      <c r="M144" s="154" t="s">
        <v>1</v>
      </c>
      <c r="N144" s="155" t="s">
        <v>42</v>
      </c>
      <c r="P144" s="156">
        <f t="shared" si="1"/>
        <v>0</v>
      </c>
      <c r="Q144" s="156">
        <v>0</v>
      </c>
      <c r="R144" s="156">
        <f t="shared" si="2"/>
        <v>0</v>
      </c>
      <c r="S144" s="156">
        <v>0</v>
      </c>
      <c r="T144" s="157">
        <f t="shared" si="3"/>
        <v>0</v>
      </c>
      <c r="AR144" s="158" t="s">
        <v>1006</v>
      </c>
      <c r="AT144" s="158" t="s">
        <v>309</v>
      </c>
      <c r="AU144" s="158" t="s">
        <v>89</v>
      </c>
      <c r="AY144" s="17" t="s">
        <v>307</v>
      </c>
      <c r="BE144" s="159">
        <f t="shared" si="4"/>
        <v>0</v>
      </c>
      <c r="BF144" s="159">
        <f t="shared" si="5"/>
        <v>0</v>
      </c>
      <c r="BG144" s="159">
        <f t="shared" si="6"/>
        <v>0</v>
      </c>
      <c r="BH144" s="159">
        <f t="shared" si="7"/>
        <v>0</v>
      </c>
      <c r="BI144" s="159">
        <f t="shared" si="8"/>
        <v>0</v>
      </c>
      <c r="BJ144" s="17" t="s">
        <v>89</v>
      </c>
      <c r="BK144" s="159">
        <f t="shared" si="9"/>
        <v>0</v>
      </c>
      <c r="BL144" s="17" t="s">
        <v>1006</v>
      </c>
      <c r="BM144" s="158" t="s">
        <v>732</v>
      </c>
    </row>
    <row r="145" spans="2:65" s="1" customFormat="1" ht="21.75" customHeight="1">
      <c r="B145" s="145"/>
      <c r="C145" s="188" t="s">
        <v>592</v>
      </c>
      <c r="D145" s="188" t="s">
        <v>507</v>
      </c>
      <c r="E145" s="189" t="s">
        <v>5534</v>
      </c>
      <c r="F145" s="190" t="s">
        <v>5535</v>
      </c>
      <c r="G145" s="191" t="s">
        <v>693</v>
      </c>
      <c r="H145" s="192">
        <v>7</v>
      </c>
      <c r="I145" s="193"/>
      <c r="J145" s="194">
        <f t="shared" si="0"/>
        <v>0</v>
      </c>
      <c r="K145" s="195"/>
      <c r="L145" s="196"/>
      <c r="M145" s="197" t="s">
        <v>1</v>
      </c>
      <c r="N145" s="198" t="s">
        <v>42</v>
      </c>
      <c r="P145" s="156">
        <f t="shared" si="1"/>
        <v>0</v>
      </c>
      <c r="Q145" s="156">
        <v>4.0000000000000002E-4</v>
      </c>
      <c r="R145" s="156">
        <f t="shared" si="2"/>
        <v>2.8E-3</v>
      </c>
      <c r="S145" s="156">
        <v>0</v>
      </c>
      <c r="T145" s="157">
        <f t="shared" si="3"/>
        <v>0</v>
      </c>
      <c r="AR145" s="158" t="s">
        <v>2331</v>
      </c>
      <c r="AT145" s="158" t="s">
        <v>507</v>
      </c>
      <c r="AU145" s="158" t="s">
        <v>89</v>
      </c>
      <c r="AY145" s="17" t="s">
        <v>307</v>
      </c>
      <c r="BE145" s="159">
        <f t="shared" si="4"/>
        <v>0</v>
      </c>
      <c r="BF145" s="159">
        <f t="shared" si="5"/>
        <v>0</v>
      </c>
      <c r="BG145" s="159">
        <f t="shared" si="6"/>
        <v>0</v>
      </c>
      <c r="BH145" s="159">
        <f t="shared" si="7"/>
        <v>0</v>
      </c>
      <c r="BI145" s="159">
        <f t="shared" si="8"/>
        <v>0</v>
      </c>
      <c r="BJ145" s="17" t="s">
        <v>89</v>
      </c>
      <c r="BK145" s="159">
        <f t="shared" si="9"/>
        <v>0</v>
      </c>
      <c r="BL145" s="17" t="s">
        <v>1006</v>
      </c>
      <c r="BM145" s="158" t="s">
        <v>776</v>
      </c>
    </row>
    <row r="146" spans="2:65" s="1" customFormat="1" ht="16.5" customHeight="1">
      <c r="B146" s="145"/>
      <c r="C146" s="146" t="s">
        <v>597</v>
      </c>
      <c r="D146" s="146" t="s">
        <v>309</v>
      </c>
      <c r="E146" s="147" t="s">
        <v>4830</v>
      </c>
      <c r="F146" s="148" t="s">
        <v>4831</v>
      </c>
      <c r="G146" s="149" t="s">
        <v>693</v>
      </c>
      <c r="H146" s="150">
        <v>4</v>
      </c>
      <c r="I146" s="151"/>
      <c r="J146" s="152">
        <f t="shared" si="0"/>
        <v>0</v>
      </c>
      <c r="K146" s="153"/>
      <c r="L146" s="32"/>
      <c r="M146" s="154" t="s">
        <v>1</v>
      </c>
      <c r="N146" s="155" t="s">
        <v>42</v>
      </c>
      <c r="P146" s="156">
        <f t="shared" si="1"/>
        <v>0</v>
      </c>
      <c r="Q146" s="156">
        <v>0</v>
      </c>
      <c r="R146" s="156">
        <f t="shared" si="2"/>
        <v>0</v>
      </c>
      <c r="S146" s="156">
        <v>0</v>
      </c>
      <c r="T146" s="157">
        <f t="shared" si="3"/>
        <v>0</v>
      </c>
      <c r="AR146" s="158" t="s">
        <v>1006</v>
      </c>
      <c r="AT146" s="158" t="s">
        <v>309</v>
      </c>
      <c r="AU146" s="158" t="s">
        <v>89</v>
      </c>
      <c r="AY146" s="17" t="s">
        <v>307</v>
      </c>
      <c r="BE146" s="159">
        <f t="shared" si="4"/>
        <v>0</v>
      </c>
      <c r="BF146" s="159">
        <f t="shared" si="5"/>
        <v>0</v>
      </c>
      <c r="BG146" s="159">
        <f t="shared" si="6"/>
        <v>0</v>
      </c>
      <c r="BH146" s="159">
        <f t="shared" si="7"/>
        <v>0</v>
      </c>
      <c r="BI146" s="159">
        <f t="shared" si="8"/>
        <v>0</v>
      </c>
      <c r="BJ146" s="17" t="s">
        <v>89</v>
      </c>
      <c r="BK146" s="159">
        <f t="shared" si="9"/>
        <v>0</v>
      </c>
      <c r="BL146" s="17" t="s">
        <v>1006</v>
      </c>
      <c r="BM146" s="158" t="s">
        <v>791</v>
      </c>
    </row>
    <row r="147" spans="2:65" s="1" customFormat="1" ht="24.2" customHeight="1">
      <c r="B147" s="145"/>
      <c r="C147" s="188" t="s">
        <v>601</v>
      </c>
      <c r="D147" s="188" t="s">
        <v>507</v>
      </c>
      <c r="E147" s="189" t="s">
        <v>4833</v>
      </c>
      <c r="F147" s="190" t="s">
        <v>4834</v>
      </c>
      <c r="G147" s="191" t="s">
        <v>693</v>
      </c>
      <c r="H147" s="192">
        <v>4</v>
      </c>
      <c r="I147" s="193"/>
      <c r="J147" s="194">
        <f t="shared" si="0"/>
        <v>0</v>
      </c>
      <c r="K147" s="195"/>
      <c r="L147" s="196"/>
      <c r="M147" s="197" t="s">
        <v>1</v>
      </c>
      <c r="N147" s="198" t="s">
        <v>42</v>
      </c>
      <c r="P147" s="156">
        <f t="shared" si="1"/>
        <v>0</v>
      </c>
      <c r="Q147" s="156">
        <v>1.6000000000000001E-4</v>
      </c>
      <c r="R147" s="156">
        <f t="shared" si="2"/>
        <v>6.4000000000000005E-4</v>
      </c>
      <c r="S147" s="156">
        <v>0</v>
      </c>
      <c r="T147" s="157">
        <f t="shared" si="3"/>
        <v>0</v>
      </c>
      <c r="AR147" s="158" t="s">
        <v>2331</v>
      </c>
      <c r="AT147" s="158" t="s">
        <v>507</v>
      </c>
      <c r="AU147" s="158" t="s">
        <v>89</v>
      </c>
      <c r="AY147" s="17" t="s">
        <v>307</v>
      </c>
      <c r="BE147" s="159">
        <f t="shared" si="4"/>
        <v>0</v>
      </c>
      <c r="BF147" s="159">
        <f t="shared" si="5"/>
        <v>0</v>
      </c>
      <c r="BG147" s="159">
        <f t="shared" si="6"/>
        <v>0</v>
      </c>
      <c r="BH147" s="159">
        <f t="shared" si="7"/>
        <v>0</v>
      </c>
      <c r="BI147" s="159">
        <f t="shared" si="8"/>
        <v>0</v>
      </c>
      <c r="BJ147" s="17" t="s">
        <v>89</v>
      </c>
      <c r="BK147" s="159">
        <f t="shared" si="9"/>
        <v>0</v>
      </c>
      <c r="BL147" s="17" t="s">
        <v>1006</v>
      </c>
      <c r="BM147" s="158" t="s">
        <v>803</v>
      </c>
    </row>
    <row r="148" spans="2:65" s="1" customFormat="1" ht="16.5" customHeight="1">
      <c r="B148" s="145"/>
      <c r="C148" s="146" t="s">
        <v>637</v>
      </c>
      <c r="D148" s="146" t="s">
        <v>309</v>
      </c>
      <c r="E148" s="147" t="s">
        <v>5536</v>
      </c>
      <c r="F148" s="148" t="s">
        <v>5537</v>
      </c>
      <c r="G148" s="149" t="s">
        <v>693</v>
      </c>
      <c r="H148" s="150">
        <v>1</v>
      </c>
      <c r="I148" s="151"/>
      <c r="J148" s="152">
        <f t="shared" si="0"/>
        <v>0</v>
      </c>
      <c r="K148" s="153"/>
      <c r="L148" s="32"/>
      <c r="M148" s="154" t="s">
        <v>1</v>
      </c>
      <c r="N148" s="155" t="s">
        <v>42</v>
      </c>
      <c r="P148" s="156">
        <f t="shared" si="1"/>
        <v>0</v>
      </c>
      <c r="Q148" s="156">
        <v>0</v>
      </c>
      <c r="R148" s="156">
        <f t="shared" si="2"/>
        <v>0</v>
      </c>
      <c r="S148" s="156">
        <v>0</v>
      </c>
      <c r="T148" s="157">
        <f t="shared" si="3"/>
        <v>0</v>
      </c>
      <c r="AR148" s="158" t="s">
        <v>1006</v>
      </c>
      <c r="AT148" s="158" t="s">
        <v>309</v>
      </c>
      <c r="AU148" s="158" t="s">
        <v>89</v>
      </c>
      <c r="AY148" s="17" t="s">
        <v>307</v>
      </c>
      <c r="BE148" s="159">
        <f t="shared" si="4"/>
        <v>0</v>
      </c>
      <c r="BF148" s="159">
        <f t="shared" si="5"/>
        <v>0</v>
      </c>
      <c r="BG148" s="159">
        <f t="shared" si="6"/>
        <v>0</v>
      </c>
      <c r="BH148" s="159">
        <f t="shared" si="7"/>
        <v>0</v>
      </c>
      <c r="BI148" s="159">
        <f t="shared" si="8"/>
        <v>0</v>
      </c>
      <c r="BJ148" s="17" t="s">
        <v>89</v>
      </c>
      <c r="BK148" s="159">
        <f t="shared" si="9"/>
        <v>0</v>
      </c>
      <c r="BL148" s="17" t="s">
        <v>1006</v>
      </c>
      <c r="BM148" s="158" t="s">
        <v>814</v>
      </c>
    </row>
    <row r="149" spans="2:65" s="1" customFormat="1" ht="16.5" customHeight="1">
      <c r="B149" s="145"/>
      <c r="C149" s="188" t="s">
        <v>644</v>
      </c>
      <c r="D149" s="188" t="s">
        <v>507</v>
      </c>
      <c r="E149" s="189" t="s">
        <v>5538</v>
      </c>
      <c r="F149" s="190" t="s">
        <v>5539</v>
      </c>
      <c r="G149" s="191" t="s">
        <v>693</v>
      </c>
      <c r="H149" s="192">
        <v>1</v>
      </c>
      <c r="I149" s="193"/>
      <c r="J149" s="194">
        <f t="shared" si="0"/>
        <v>0</v>
      </c>
      <c r="K149" s="195"/>
      <c r="L149" s="196"/>
      <c r="M149" s="197" t="s">
        <v>1</v>
      </c>
      <c r="N149" s="198" t="s">
        <v>42</v>
      </c>
      <c r="P149" s="156">
        <f t="shared" si="1"/>
        <v>0</v>
      </c>
      <c r="Q149" s="156">
        <v>1.4999999999999999E-4</v>
      </c>
      <c r="R149" s="156">
        <f t="shared" si="2"/>
        <v>1.4999999999999999E-4</v>
      </c>
      <c r="S149" s="156">
        <v>0</v>
      </c>
      <c r="T149" s="157">
        <f t="shared" si="3"/>
        <v>0</v>
      </c>
      <c r="AR149" s="158" t="s">
        <v>2331</v>
      </c>
      <c r="AT149" s="158" t="s">
        <v>507</v>
      </c>
      <c r="AU149" s="158" t="s">
        <v>89</v>
      </c>
      <c r="AY149" s="17" t="s">
        <v>307</v>
      </c>
      <c r="BE149" s="159">
        <f t="shared" si="4"/>
        <v>0</v>
      </c>
      <c r="BF149" s="159">
        <f t="shared" si="5"/>
        <v>0</v>
      </c>
      <c r="BG149" s="159">
        <f t="shared" si="6"/>
        <v>0</v>
      </c>
      <c r="BH149" s="159">
        <f t="shared" si="7"/>
        <v>0</v>
      </c>
      <c r="BI149" s="159">
        <f t="shared" si="8"/>
        <v>0</v>
      </c>
      <c r="BJ149" s="17" t="s">
        <v>89</v>
      </c>
      <c r="BK149" s="159">
        <f t="shared" si="9"/>
        <v>0</v>
      </c>
      <c r="BL149" s="17" t="s">
        <v>1006</v>
      </c>
      <c r="BM149" s="158" t="s">
        <v>827</v>
      </c>
    </row>
    <row r="150" spans="2:65" s="1" customFormat="1" ht="16.5" customHeight="1">
      <c r="B150" s="145"/>
      <c r="C150" s="146" t="s">
        <v>648</v>
      </c>
      <c r="D150" s="146" t="s">
        <v>309</v>
      </c>
      <c r="E150" s="147" t="s">
        <v>4842</v>
      </c>
      <c r="F150" s="148" t="s">
        <v>4843</v>
      </c>
      <c r="G150" s="149" t="s">
        <v>693</v>
      </c>
      <c r="H150" s="150">
        <v>3</v>
      </c>
      <c r="I150" s="151"/>
      <c r="J150" s="152">
        <f t="shared" si="0"/>
        <v>0</v>
      </c>
      <c r="K150" s="153"/>
      <c r="L150" s="32"/>
      <c r="M150" s="154" t="s">
        <v>1</v>
      </c>
      <c r="N150" s="155" t="s">
        <v>42</v>
      </c>
      <c r="P150" s="156">
        <f t="shared" si="1"/>
        <v>0</v>
      </c>
      <c r="Q150" s="156">
        <v>0</v>
      </c>
      <c r="R150" s="156">
        <f t="shared" si="2"/>
        <v>0</v>
      </c>
      <c r="S150" s="156">
        <v>0</v>
      </c>
      <c r="T150" s="157">
        <f t="shared" si="3"/>
        <v>0</v>
      </c>
      <c r="AR150" s="158" t="s">
        <v>1006</v>
      </c>
      <c r="AT150" s="158" t="s">
        <v>309</v>
      </c>
      <c r="AU150" s="158" t="s">
        <v>89</v>
      </c>
      <c r="AY150" s="17" t="s">
        <v>307</v>
      </c>
      <c r="BE150" s="159">
        <f t="shared" si="4"/>
        <v>0</v>
      </c>
      <c r="BF150" s="159">
        <f t="shared" si="5"/>
        <v>0</v>
      </c>
      <c r="BG150" s="159">
        <f t="shared" si="6"/>
        <v>0</v>
      </c>
      <c r="BH150" s="159">
        <f t="shared" si="7"/>
        <v>0</v>
      </c>
      <c r="BI150" s="159">
        <f t="shared" si="8"/>
        <v>0</v>
      </c>
      <c r="BJ150" s="17" t="s">
        <v>89</v>
      </c>
      <c r="BK150" s="159">
        <f t="shared" si="9"/>
        <v>0</v>
      </c>
      <c r="BL150" s="17" t="s">
        <v>1006</v>
      </c>
      <c r="BM150" s="158" t="s">
        <v>839</v>
      </c>
    </row>
    <row r="151" spans="2:65" s="1" customFormat="1" ht="16.5" customHeight="1">
      <c r="B151" s="145"/>
      <c r="C151" s="188" t="s">
        <v>7</v>
      </c>
      <c r="D151" s="188" t="s">
        <v>507</v>
      </c>
      <c r="E151" s="189" t="s">
        <v>4845</v>
      </c>
      <c r="F151" s="190" t="s">
        <v>4846</v>
      </c>
      <c r="G151" s="191" t="s">
        <v>693</v>
      </c>
      <c r="H151" s="192">
        <v>3</v>
      </c>
      <c r="I151" s="193"/>
      <c r="J151" s="194">
        <f t="shared" si="0"/>
        <v>0</v>
      </c>
      <c r="K151" s="195"/>
      <c r="L151" s="196"/>
      <c r="M151" s="197" t="s">
        <v>1</v>
      </c>
      <c r="N151" s="198" t="s">
        <v>42</v>
      </c>
      <c r="P151" s="156">
        <f t="shared" si="1"/>
        <v>0</v>
      </c>
      <c r="Q151" s="156">
        <v>1.7000000000000001E-4</v>
      </c>
      <c r="R151" s="156">
        <f t="shared" si="2"/>
        <v>5.1000000000000004E-4</v>
      </c>
      <c r="S151" s="156">
        <v>0</v>
      </c>
      <c r="T151" s="157">
        <f t="shared" si="3"/>
        <v>0</v>
      </c>
      <c r="AR151" s="158" t="s">
        <v>2331</v>
      </c>
      <c r="AT151" s="158" t="s">
        <v>507</v>
      </c>
      <c r="AU151" s="158" t="s">
        <v>89</v>
      </c>
      <c r="AY151" s="17" t="s">
        <v>307</v>
      </c>
      <c r="BE151" s="159">
        <f t="shared" si="4"/>
        <v>0</v>
      </c>
      <c r="BF151" s="159">
        <f t="shared" si="5"/>
        <v>0</v>
      </c>
      <c r="BG151" s="159">
        <f t="shared" si="6"/>
        <v>0</v>
      </c>
      <c r="BH151" s="159">
        <f t="shared" si="7"/>
        <v>0</v>
      </c>
      <c r="BI151" s="159">
        <f t="shared" si="8"/>
        <v>0</v>
      </c>
      <c r="BJ151" s="17" t="s">
        <v>89</v>
      </c>
      <c r="BK151" s="159">
        <f t="shared" si="9"/>
        <v>0</v>
      </c>
      <c r="BL151" s="17" t="s">
        <v>1006</v>
      </c>
      <c r="BM151" s="158" t="s">
        <v>849</v>
      </c>
    </row>
    <row r="152" spans="2:65" s="1" customFormat="1" ht="16.5" customHeight="1">
      <c r="B152" s="145"/>
      <c r="C152" s="146" t="s">
        <v>659</v>
      </c>
      <c r="D152" s="146" t="s">
        <v>309</v>
      </c>
      <c r="E152" s="147" t="s">
        <v>5540</v>
      </c>
      <c r="F152" s="148" t="s">
        <v>5541</v>
      </c>
      <c r="G152" s="149" t="s">
        <v>1071</v>
      </c>
      <c r="H152" s="150">
        <v>14</v>
      </c>
      <c r="I152" s="151"/>
      <c r="J152" s="152">
        <f t="shared" si="0"/>
        <v>0</v>
      </c>
      <c r="K152" s="153"/>
      <c r="L152" s="32"/>
      <c r="M152" s="154" t="s">
        <v>1</v>
      </c>
      <c r="N152" s="155" t="s">
        <v>42</v>
      </c>
      <c r="P152" s="156">
        <f t="shared" si="1"/>
        <v>0</v>
      </c>
      <c r="Q152" s="156">
        <v>0</v>
      </c>
      <c r="R152" s="156">
        <f t="shared" si="2"/>
        <v>0</v>
      </c>
      <c r="S152" s="156">
        <v>0</v>
      </c>
      <c r="T152" s="157">
        <f t="shared" si="3"/>
        <v>0</v>
      </c>
      <c r="AR152" s="158" t="s">
        <v>1006</v>
      </c>
      <c r="AT152" s="158" t="s">
        <v>309</v>
      </c>
      <c r="AU152" s="158" t="s">
        <v>89</v>
      </c>
      <c r="AY152" s="17" t="s">
        <v>307</v>
      </c>
      <c r="BE152" s="159">
        <f t="shared" si="4"/>
        <v>0</v>
      </c>
      <c r="BF152" s="159">
        <f t="shared" si="5"/>
        <v>0</v>
      </c>
      <c r="BG152" s="159">
        <f t="shared" si="6"/>
        <v>0</v>
      </c>
      <c r="BH152" s="159">
        <f t="shared" si="7"/>
        <v>0</v>
      </c>
      <c r="BI152" s="159">
        <f t="shared" si="8"/>
        <v>0</v>
      </c>
      <c r="BJ152" s="17" t="s">
        <v>89</v>
      </c>
      <c r="BK152" s="159">
        <f t="shared" si="9"/>
        <v>0</v>
      </c>
      <c r="BL152" s="17" t="s">
        <v>1006</v>
      </c>
      <c r="BM152" s="158" t="s">
        <v>859</v>
      </c>
    </row>
    <row r="153" spans="2:65" s="1" customFormat="1" ht="16.5" customHeight="1">
      <c r="B153" s="145"/>
      <c r="C153" s="188" t="s">
        <v>666</v>
      </c>
      <c r="D153" s="188" t="s">
        <v>507</v>
      </c>
      <c r="E153" s="189" t="s">
        <v>5542</v>
      </c>
      <c r="F153" s="190" t="s">
        <v>5543</v>
      </c>
      <c r="G153" s="191" t="s">
        <v>693</v>
      </c>
      <c r="H153" s="192">
        <v>7</v>
      </c>
      <c r="I153" s="193"/>
      <c r="J153" s="194">
        <f t="shared" si="0"/>
        <v>0</v>
      </c>
      <c r="K153" s="195"/>
      <c r="L153" s="196"/>
      <c r="M153" s="197" t="s">
        <v>1</v>
      </c>
      <c r="N153" s="198" t="s">
        <v>42</v>
      </c>
      <c r="P153" s="156">
        <f t="shared" si="1"/>
        <v>0</v>
      </c>
      <c r="Q153" s="156">
        <v>7.9299999999999995E-3</v>
      </c>
      <c r="R153" s="156">
        <f t="shared" si="2"/>
        <v>5.5509999999999997E-2</v>
      </c>
      <c r="S153" s="156">
        <v>0</v>
      </c>
      <c r="T153" s="157">
        <f t="shared" si="3"/>
        <v>0</v>
      </c>
      <c r="AR153" s="158" t="s">
        <v>2331</v>
      </c>
      <c r="AT153" s="158" t="s">
        <v>507</v>
      </c>
      <c r="AU153" s="158" t="s">
        <v>89</v>
      </c>
      <c r="AY153" s="17" t="s">
        <v>307</v>
      </c>
      <c r="BE153" s="159">
        <f t="shared" si="4"/>
        <v>0</v>
      </c>
      <c r="BF153" s="159">
        <f t="shared" si="5"/>
        <v>0</v>
      </c>
      <c r="BG153" s="159">
        <f t="shared" si="6"/>
        <v>0</v>
      </c>
      <c r="BH153" s="159">
        <f t="shared" si="7"/>
        <v>0</v>
      </c>
      <c r="BI153" s="159">
        <f t="shared" si="8"/>
        <v>0</v>
      </c>
      <c r="BJ153" s="17" t="s">
        <v>89</v>
      </c>
      <c r="BK153" s="159">
        <f t="shared" si="9"/>
        <v>0</v>
      </c>
      <c r="BL153" s="17" t="s">
        <v>1006</v>
      </c>
      <c r="BM153" s="158" t="s">
        <v>869</v>
      </c>
    </row>
    <row r="154" spans="2:65" s="1" customFormat="1" ht="21.75" customHeight="1">
      <c r="B154" s="145"/>
      <c r="C154" s="146" t="s">
        <v>673</v>
      </c>
      <c r="D154" s="146" t="s">
        <v>309</v>
      </c>
      <c r="E154" s="147" t="s">
        <v>5544</v>
      </c>
      <c r="F154" s="148" t="s">
        <v>5545</v>
      </c>
      <c r="G154" s="149" t="s">
        <v>693</v>
      </c>
      <c r="H154" s="150">
        <v>9</v>
      </c>
      <c r="I154" s="151"/>
      <c r="J154" s="152">
        <f t="shared" si="0"/>
        <v>0</v>
      </c>
      <c r="K154" s="153"/>
      <c r="L154" s="32"/>
      <c r="M154" s="154" t="s">
        <v>1</v>
      </c>
      <c r="N154" s="155" t="s">
        <v>42</v>
      </c>
      <c r="P154" s="156">
        <f t="shared" si="1"/>
        <v>0</v>
      </c>
      <c r="Q154" s="156">
        <v>0</v>
      </c>
      <c r="R154" s="156">
        <f t="shared" si="2"/>
        <v>0</v>
      </c>
      <c r="S154" s="156">
        <v>0</v>
      </c>
      <c r="T154" s="157">
        <f t="shared" si="3"/>
        <v>0</v>
      </c>
      <c r="AR154" s="158" t="s">
        <v>1006</v>
      </c>
      <c r="AT154" s="158" t="s">
        <v>309</v>
      </c>
      <c r="AU154" s="158" t="s">
        <v>89</v>
      </c>
      <c r="AY154" s="17" t="s">
        <v>307</v>
      </c>
      <c r="BE154" s="159">
        <f t="shared" si="4"/>
        <v>0</v>
      </c>
      <c r="BF154" s="159">
        <f t="shared" si="5"/>
        <v>0</v>
      </c>
      <c r="BG154" s="159">
        <f t="shared" si="6"/>
        <v>0</v>
      </c>
      <c r="BH154" s="159">
        <f t="shared" si="7"/>
        <v>0</v>
      </c>
      <c r="BI154" s="159">
        <f t="shared" si="8"/>
        <v>0</v>
      </c>
      <c r="BJ154" s="17" t="s">
        <v>89</v>
      </c>
      <c r="BK154" s="159">
        <f t="shared" si="9"/>
        <v>0</v>
      </c>
      <c r="BL154" s="17" t="s">
        <v>1006</v>
      </c>
      <c r="BM154" s="158" t="s">
        <v>880</v>
      </c>
    </row>
    <row r="155" spans="2:65" s="1" customFormat="1" ht="24.2" customHeight="1">
      <c r="B155" s="145"/>
      <c r="C155" s="188" t="s">
        <v>681</v>
      </c>
      <c r="D155" s="188" t="s">
        <v>507</v>
      </c>
      <c r="E155" s="189" t="s">
        <v>5546</v>
      </c>
      <c r="F155" s="190" t="s">
        <v>5547</v>
      </c>
      <c r="G155" s="191" t="s">
        <v>693</v>
      </c>
      <c r="H155" s="192">
        <v>9</v>
      </c>
      <c r="I155" s="193"/>
      <c r="J155" s="194">
        <f t="shared" si="0"/>
        <v>0</v>
      </c>
      <c r="K155" s="195"/>
      <c r="L155" s="196"/>
      <c r="M155" s="197" t="s">
        <v>1</v>
      </c>
      <c r="N155" s="198" t="s">
        <v>42</v>
      </c>
      <c r="P155" s="156">
        <f t="shared" si="1"/>
        <v>0</v>
      </c>
      <c r="Q155" s="156">
        <v>1.8000000000000001E-4</v>
      </c>
      <c r="R155" s="156">
        <f t="shared" si="2"/>
        <v>1.6200000000000001E-3</v>
      </c>
      <c r="S155" s="156">
        <v>0</v>
      </c>
      <c r="T155" s="157">
        <f t="shared" si="3"/>
        <v>0</v>
      </c>
      <c r="AR155" s="158" t="s">
        <v>2331</v>
      </c>
      <c r="AT155" s="158" t="s">
        <v>507</v>
      </c>
      <c r="AU155" s="158" t="s">
        <v>89</v>
      </c>
      <c r="AY155" s="17" t="s">
        <v>307</v>
      </c>
      <c r="BE155" s="159">
        <f t="shared" si="4"/>
        <v>0</v>
      </c>
      <c r="BF155" s="159">
        <f t="shared" si="5"/>
        <v>0</v>
      </c>
      <c r="BG155" s="159">
        <f t="shared" si="6"/>
        <v>0</v>
      </c>
      <c r="BH155" s="159">
        <f t="shared" si="7"/>
        <v>0</v>
      </c>
      <c r="BI155" s="159">
        <f t="shared" si="8"/>
        <v>0</v>
      </c>
      <c r="BJ155" s="17" t="s">
        <v>89</v>
      </c>
      <c r="BK155" s="159">
        <f t="shared" si="9"/>
        <v>0</v>
      </c>
      <c r="BL155" s="17" t="s">
        <v>1006</v>
      </c>
      <c r="BM155" s="158" t="s">
        <v>926</v>
      </c>
    </row>
    <row r="156" spans="2:65" s="1" customFormat="1" ht="24.2" customHeight="1">
      <c r="B156" s="145"/>
      <c r="C156" s="146" t="s">
        <v>685</v>
      </c>
      <c r="D156" s="146" t="s">
        <v>309</v>
      </c>
      <c r="E156" s="147" t="s">
        <v>5548</v>
      </c>
      <c r="F156" s="148" t="s">
        <v>5549</v>
      </c>
      <c r="G156" s="149" t="s">
        <v>693</v>
      </c>
      <c r="H156" s="150">
        <v>1</v>
      </c>
      <c r="I156" s="151"/>
      <c r="J156" s="152">
        <f t="shared" si="0"/>
        <v>0</v>
      </c>
      <c r="K156" s="153"/>
      <c r="L156" s="32"/>
      <c r="M156" s="154" t="s">
        <v>1</v>
      </c>
      <c r="N156" s="155" t="s">
        <v>42</v>
      </c>
      <c r="P156" s="156">
        <f t="shared" si="1"/>
        <v>0</v>
      </c>
      <c r="Q156" s="156">
        <v>0</v>
      </c>
      <c r="R156" s="156">
        <f t="shared" si="2"/>
        <v>0</v>
      </c>
      <c r="S156" s="156">
        <v>0</v>
      </c>
      <c r="T156" s="157">
        <f t="shared" si="3"/>
        <v>0</v>
      </c>
      <c r="AR156" s="158" t="s">
        <v>1006</v>
      </c>
      <c r="AT156" s="158" t="s">
        <v>309</v>
      </c>
      <c r="AU156" s="158" t="s">
        <v>89</v>
      </c>
      <c r="AY156" s="17" t="s">
        <v>307</v>
      </c>
      <c r="BE156" s="159">
        <f t="shared" si="4"/>
        <v>0</v>
      </c>
      <c r="BF156" s="159">
        <f t="shared" si="5"/>
        <v>0</v>
      </c>
      <c r="BG156" s="159">
        <f t="shared" si="6"/>
        <v>0</v>
      </c>
      <c r="BH156" s="159">
        <f t="shared" si="7"/>
        <v>0</v>
      </c>
      <c r="BI156" s="159">
        <f t="shared" si="8"/>
        <v>0</v>
      </c>
      <c r="BJ156" s="17" t="s">
        <v>89</v>
      </c>
      <c r="BK156" s="159">
        <f t="shared" si="9"/>
        <v>0</v>
      </c>
      <c r="BL156" s="17" t="s">
        <v>1006</v>
      </c>
      <c r="BM156" s="158" t="s">
        <v>939</v>
      </c>
    </row>
    <row r="157" spans="2:65" s="1" customFormat="1" ht="21.75" customHeight="1">
      <c r="B157" s="145"/>
      <c r="C157" s="188" t="s">
        <v>690</v>
      </c>
      <c r="D157" s="188" t="s">
        <v>507</v>
      </c>
      <c r="E157" s="189" t="s">
        <v>4821</v>
      </c>
      <c r="F157" s="190" t="s">
        <v>4822</v>
      </c>
      <c r="G157" s="191" t="s">
        <v>693</v>
      </c>
      <c r="H157" s="192">
        <v>1</v>
      </c>
      <c r="I157" s="193"/>
      <c r="J157" s="194">
        <f t="shared" si="0"/>
        <v>0</v>
      </c>
      <c r="K157" s="195"/>
      <c r="L157" s="196"/>
      <c r="M157" s="197" t="s">
        <v>1</v>
      </c>
      <c r="N157" s="198" t="s">
        <v>42</v>
      </c>
      <c r="P157" s="156">
        <f t="shared" si="1"/>
        <v>0</v>
      </c>
      <c r="Q157" s="156">
        <v>4.0000000000000002E-4</v>
      </c>
      <c r="R157" s="156">
        <f t="shared" si="2"/>
        <v>4.0000000000000002E-4</v>
      </c>
      <c r="S157" s="156">
        <v>0</v>
      </c>
      <c r="T157" s="157">
        <f t="shared" si="3"/>
        <v>0</v>
      </c>
      <c r="AR157" s="158" t="s">
        <v>2331</v>
      </c>
      <c r="AT157" s="158" t="s">
        <v>507</v>
      </c>
      <c r="AU157" s="158" t="s">
        <v>89</v>
      </c>
      <c r="AY157" s="17" t="s">
        <v>307</v>
      </c>
      <c r="BE157" s="159">
        <f t="shared" si="4"/>
        <v>0</v>
      </c>
      <c r="BF157" s="159">
        <f t="shared" si="5"/>
        <v>0</v>
      </c>
      <c r="BG157" s="159">
        <f t="shared" si="6"/>
        <v>0</v>
      </c>
      <c r="BH157" s="159">
        <f t="shared" si="7"/>
        <v>0</v>
      </c>
      <c r="BI157" s="159">
        <f t="shared" si="8"/>
        <v>0</v>
      </c>
      <c r="BJ157" s="17" t="s">
        <v>89</v>
      </c>
      <c r="BK157" s="159">
        <f t="shared" si="9"/>
        <v>0</v>
      </c>
      <c r="BL157" s="17" t="s">
        <v>1006</v>
      </c>
      <c r="BM157" s="158" t="s">
        <v>959</v>
      </c>
    </row>
    <row r="158" spans="2:65" s="1" customFormat="1" ht="16.5" customHeight="1">
      <c r="B158" s="145"/>
      <c r="C158" s="146" t="s">
        <v>174</v>
      </c>
      <c r="D158" s="146" t="s">
        <v>309</v>
      </c>
      <c r="E158" s="147" t="s">
        <v>5550</v>
      </c>
      <c r="F158" s="148" t="s">
        <v>5551</v>
      </c>
      <c r="G158" s="149" t="s">
        <v>693</v>
      </c>
      <c r="H158" s="150">
        <v>9</v>
      </c>
      <c r="I158" s="151"/>
      <c r="J158" s="152">
        <f t="shared" si="0"/>
        <v>0</v>
      </c>
      <c r="K158" s="153"/>
      <c r="L158" s="32"/>
      <c r="M158" s="154" t="s">
        <v>1</v>
      </c>
      <c r="N158" s="155" t="s">
        <v>42</v>
      </c>
      <c r="P158" s="156">
        <f t="shared" si="1"/>
        <v>0</v>
      </c>
      <c r="Q158" s="156">
        <v>0</v>
      </c>
      <c r="R158" s="156">
        <f t="shared" si="2"/>
        <v>0</v>
      </c>
      <c r="S158" s="156">
        <v>0</v>
      </c>
      <c r="T158" s="157">
        <f t="shared" si="3"/>
        <v>0</v>
      </c>
      <c r="AR158" s="158" t="s">
        <v>1006</v>
      </c>
      <c r="AT158" s="158" t="s">
        <v>309</v>
      </c>
      <c r="AU158" s="158" t="s">
        <v>89</v>
      </c>
      <c r="AY158" s="17" t="s">
        <v>307</v>
      </c>
      <c r="BE158" s="159">
        <f t="shared" si="4"/>
        <v>0</v>
      </c>
      <c r="BF158" s="159">
        <f t="shared" si="5"/>
        <v>0</v>
      </c>
      <c r="BG158" s="159">
        <f t="shared" si="6"/>
        <v>0</v>
      </c>
      <c r="BH158" s="159">
        <f t="shared" si="7"/>
        <v>0</v>
      </c>
      <c r="BI158" s="159">
        <f t="shared" si="8"/>
        <v>0</v>
      </c>
      <c r="BJ158" s="17" t="s">
        <v>89</v>
      </c>
      <c r="BK158" s="159">
        <f t="shared" si="9"/>
        <v>0</v>
      </c>
      <c r="BL158" s="17" t="s">
        <v>1006</v>
      </c>
      <c r="BM158" s="158" t="s">
        <v>976</v>
      </c>
    </row>
    <row r="159" spans="2:65" s="1" customFormat="1" ht="16.5" customHeight="1">
      <c r="B159" s="145"/>
      <c r="C159" s="188" t="s">
        <v>704</v>
      </c>
      <c r="D159" s="188" t="s">
        <v>507</v>
      </c>
      <c r="E159" s="189" t="s">
        <v>5552</v>
      </c>
      <c r="F159" s="190" t="s">
        <v>5553</v>
      </c>
      <c r="G159" s="191" t="s">
        <v>693</v>
      </c>
      <c r="H159" s="192">
        <v>9</v>
      </c>
      <c r="I159" s="193"/>
      <c r="J159" s="194">
        <f t="shared" si="0"/>
        <v>0</v>
      </c>
      <c r="K159" s="195"/>
      <c r="L159" s="196"/>
      <c r="M159" s="197" t="s">
        <v>1</v>
      </c>
      <c r="N159" s="198" t="s">
        <v>42</v>
      </c>
      <c r="P159" s="156">
        <f t="shared" si="1"/>
        <v>0</v>
      </c>
      <c r="Q159" s="156">
        <v>0</v>
      </c>
      <c r="R159" s="156">
        <f t="shared" si="2"/>
        <v>0</v>
      </c>
      <c r="S159" s="156">
        <v>0</v>
      </c>
      <c r="T159" s="157">
        <f t="shared" si="3"/>
        <v>0</v>
      </c>
      <c r="AR159" s="158" t="s">
        <v>2331</v>
      </c>
      <c r="AT159" s="158" t="s">
        <v>507</v>
      </c>
      <c r="AU159" s="158" t="s">
        <v>89</v>
      </c>
      <c r="AY159" s="17" t="s">
        <v>307</v>
      </c>
      <c r="BE159" s="159">
        <f t="shared" si="4"/>
        <v>0</v>
      </c>
      <c r="BF159" s="159">
        <f t="shared" si="5"/>
        <v>0</v>
      </c>
      <c r="BG159" s="159">
        <f t="shared" si="6"/>
        <v>0</v>
      </c>
      <c r="BH159" s="159">
        <f t="shared" si="7"/>
        <v>0</v>
      </c>
      <c r="BI159" s="159">
        <f t="shared" si="8"/>
        <v>0</v>
      </c>
      <c r="BJ159" s="17" t="s">
        <v>89</v>
      </c>
      <c r="BK159" s="159">
        <f t="shared" si="9"/>
        <v>0</v>
      </c>
      <c r="BL159" s="17" t="s">
        <v>1006</v>
      </c>
      <c r="BM159" s="158" t="s">
        <v>991</v>
      </c>
    </row>
    <row r="160" spans="2:65" s="1" customFormat="1" ht="24.2" customHeight="1">
      <c r="B160" s="145"/>
      <c r="C160" s="146" t="s">
        <v>732</v>
      </c>
      <c r="D160" s="146" t="s">
        <v>309</v>
      </c>
      <c r="E160" s="147" t="s">
        <v>4860</v>
      </c>
      <c r="F160" s="148" t="s">
        <v>5554</v>
      </c>
      <c r="G160" s="149" t="s">
        <v>1071</v>
      </c>
      <c r="H160" s="150">
        <v>8</v>
      </c>
      <c r="I160" s="151"/>
      <c r="J160" s="152">
        <f t="shared" si="0"/>
        <v>0</v>
      </c>
      <c r="K160" s="153"/>
      <c r="L160" s="32"/>
      <c r="M160" s="154" t="s">
        <v>1</v>
      </c>
      <c r="N160" s="155" t="s">
        <v>42</v>
      </c>
      <c r="P160" s="156">
        <f t="shared" si="1"/>
        <v>0</v>
      </c>
      <c r="Q160" s="156">
        <v>0</v>
      </c>
      <c r="R160" s="156">
        <f t="shared" si="2"/>
        <v>0</v>
      </c>
      <c r="S160" s="156">
        <v>0</v>
      </c>
      <c r="T160" s="157">
        <f t="shared" si="3"/>
        <v>0</v>
      </c>
      <c r="AR160" s="158" t="s">
        <v>1006</v>
      </c>
      <c r="AT160" s="158" t="s">
        <v>309</v>
      </c>
      <c r="AU160" s="158" t="s">
        <v>89</v>
      </c>
      <c r="AY160" s="17" t="s">
        <v>307</v>
      </c>
      <c r="BE160" s="159">
        <f t="shared" si="4"/>
        <v>0</v>
      </c>
      <c r="BF160" s="159">
        <f t="shared" si="5"/>
        <v>0</v>
      </c>
      <c r="BG160" s="159">
        <f t="shared" si="6"/>
        <v>0</v>
      </c>
      <c r="BH160" s="159">
        <f t="shared" si="7"/>
        <v>0</v>
      </c>
      <c r="BI160" s="159">
        <f t="shared" si="8"/>
        <v>0</v>
      </c>
      <c r="BJ160" s="17" t="s">
        <v>89</v>
      </c>
      <c r="BK160" s="159">
        <f t="shared" si="9"/>
        <v>0</v>
      </c>
      <c r="BL160" s="17" t="s">
        <v>1006</v>
      </c>
      <c r="BM160" s="158" t="s">
        <v>1006</v>
      </c>
    </row>
    <row r="161" spans="2:65" s="1" customFormat="1" ht="16.5" customHeight="1">
      <c r="B161" s="145"/>
      <c r="C161" s="188" t="s">
        <v>747</v>
      </c>
      <c r="D161" s="188" t="s">
        <v>507</v>
      </c>
      <c r="E161" s="189" t="s">
        <v>4863</v>
      </c>
      <c r="F161" s="190" t="s">
        <v>4864</v>
      </c>
      <c r="G161" s="191" t="s">
        <v>1513</v>
      </c>
      <c r="H161" s="192">
        <v>1.1200000000000001</v>
      </c>
      <c r="I161" s="193"/>
      <c r="J161" s="194">
        <f t="shared" si="0"/>
        <v>0</v>
      </c>
      <c r="K161" s="195"/>
      <c r="L161" s="196"/>
      <c r="M161" s="197" t="s">
        <v>1</v>
      </c>
      <c r="N161" s="198" t="s">
        <v>42</v>
      </c>
      <c r="P161" s="156">
        <f t="shared" si="1"/>
        <v>0</v>
      </c>
      <c r="Q161" s="156">
        <v>1E-3</v>
      </c>
      <c r="R161" s="156">
        <f t="shared" si="2"/>
        <v>1.1200000000000001E-3</v>
      </c>
      <c r="S161" s="156">
        <v>0</v>
      </c>
      <c r="T161" s="157">
        <f t="shared" si="3"/>
        <v>0</v>
      </c>
      <c r="AR161" s="158" t="s">
        <v>2331</v>
      </c>
      <c r="AT161" s="158" t="s">
        <v>507</v>
      </c>
      <c r="AU161" s="158" t="s">
        <v>89</v>
      </c>
      <c r="AY161" s="17" t="s">
        <v>307</v>
      </c>
      <c r="BE161" s="159">
        <f t="shared" si="4"/>
        <v>0</v>
      </c>
      <c r="BF161" s="159">
        <f t="shared" si="5"/>
        <v>0</v>
      </c>
      <c r="BG161" s="159">
        <f t="shared" si="6"/>
        <v>0</v>
      </c>
      <c r="BH161" s="159">
        <f t="shared" si="7"/>
        <v>0</v>
      </c>
      <c r="BI161" s="159">
        <f t="shared" si="8"/>
        <v>0</v>
      </c>
      <c r="BJ161" s="17" t="s">
        <v>89</v>
      </c>
      <c r="BK161" s="159">
        <f t="shared" si="9"/>
        <v>0</v>
      </c>
      <c r="BL161" s="17" t="s">
        <v>1006</v>
      </c>
      <c r="BM161" s="158" t="s">
        <v>1026</v>
      </c>
    </row>
    <row r="162" spans="2:65" s="1" customFormat="1" ht="24.2" customHeight="1">
      <c r="B162" s="145"/>
      <c r="C162" s="146" t="s">
        <v>776</v>
      </c>
      <c r="D162" s="146" t="s">
        <v>309</v>
      </c>
      <c r="E162" s="147" t="s">
        <v>5555</v>
      </c>
      <c r="F162" s="148" t="s">
        <v>5556</v>
      </c>
      <c r="G162" s="149" t="s">
        <v>693</v>
      </c>
      <c r="H162" s="150">
        <v>1</v>
      </c>
      <c r="I162" s="151"/>
      <c r="J162" s="152">
        <f t="shared" si="0"/>
        <v>0</v>
      </c>
      <c r="K162" s="153"/>
      <c r="L162" s="32"/>
      <c r="M162" s="154" t="s">
        <v>1</v>
      </c>
      <c r="N162" s="155" t="s">
        <v>42</v>
      </c>
      <c r="P162" s="156">
        <f t="shared" si="1"/>
        <v>0</v>
      </c>
      <c r="Q162" s="156">
        <v>0</v>
      </c>
      <c r="R162" s="156">
        <f t="shared" si="2"/>
        <v>0</v>
      </c>
      <c r="S162" s="156">
        <v>0</v>
      </c>
      <c r="T162" s="157">
        <f t="shared" si="3"/>
        <v>0</v>
      </c>
      <c r="AR162" s="158" t="s">
        <v>1006</v>
      </c>
      <c r="AT162" s="158" t="s">
        <v>309</v>
      </c>
      <c r="AU162" s="158" t="s">
        <v>89</v>
      </c>
      <c r="AY162" s="17" t="s">
        <v>307</v>
      </c>
      <c r="BE162" s="159">
        <f t="shared" si="4"/>
        <v>0</v>
      </c>
      <c r="BF162" s="159">
        <f t="shared" si="5"/>
        <v>0</v>
      </c>
      <c r="BG162" s="159">
        <f t="shared" si="6"/>
        <v>0</v>
      </c>
      <c r="BH162" s="159">
        <f t="shared" si="7"/>
        <v>0</v>
      </c>
      <c r="BI162" s="159">
        <f t="shared" si="8"/>
        <v>0</v>
      </c>
      <c r="BJ162" s="17" t="s">
        <v>89</v>
      </c>
      <c r="BK162" s="159">
        <f t="shared" si="9"/>
        <v>0</v>
      </c>
      <c r="BL162" s="17" t="s">
        <v>1006</v>
      </c>
      <c r="BM162" s="158" t="s">
        <v>1045</v>
      </c>
    </row>
    <row r="163" spans="2:65" s="1" customFormat="1" ht="21.75" customHeight="1">
      <c r="B163" s="145"/>
      <c r="C163" s="188" t="s">
        <v>785</v>
      </c>
      <c r="D163" s="188" t="s">
        <v>507</v>
      </c>
      <c r="E163" s="189" t="s">
        <v>5557</v>
      </c>
      <c r="F163" s="190" t="s">
        <v>5558</v>
      </c>
      <c r="G163" s="191" t="s">
        <v>693</v>
      </c>
      <c r="H163" s="192">
        <v>1</v>
      </c>
      <c r="I163" s="193"/>
      <c r="J163" s="194">
        <f t="shared" si="0"/>
        <v>0</v>
      </c>
      <c r="K163" s="195"/>
      <c r="L163" s="196"/>
      <c r="M163" s="197" t="s">
        <v>1</v>
      </c>
      <c r="N163" s="198" t="s">
        <v>42</v>
      </c>
      <c r="P163" s="156">
        <f t="shared" si="1"/>
        <v>0</v>
      </c>
      <c r="Q163" s="156">
        <v>7.3999999999999999E-4</v>
      </c>
      <c r="R163" s="156">
        <f t="shared" si="2"/>
        <v>7.3999999999999999E-4</v>
      </c>
      <c r="S163" s="156">
        <v>0</v>
      </c>
      <c r="T163" s="157">
        <f t="shared" si="3"/>
        <v>0</v>
      </c>
      <c r="AR163" s="158" t="s">
        <v>2331</v>
      </c>
      <c r="AT163" s="158" t="s">
        <v>507</v>
      </c>
      <c r="AU163" s="158" t="s">
        <v>89</v>
      </c>
      <c r="AY163" s="17" t="s">
        <v>307</v>
      </c>
      <c r="BE163" s="159">
        <f t="shared" si="4"/>
        <v>0</v>
      </c>
      <c r="BF163" s="159">
        <f t="shared" si="5"/>
        <v>0</v>
      </c>
      <c r="BG163" s="159">
        <f t="shared" si="6"/>
        <v>0</v>
      </c>
      <c r="BH163" s="159">
        <f t="shared" si="7"/>
        <v>0</v>
      </c>
      <c r="BI163" s="159">
        <f t="shared" si="8"/>
        <v>0</v>
      </c>
      <c r="BJ163" s="17" t="s">
        <v>89</v>
      </c>
      <c r="BK163" s="159">
        <f t="shared" si="9"/>
        <v>0</v>
      </c>
      <c r="BL163" s="17" t="s">
        <v>1006</v>
      </c>
      <c r="BM163" s="158" t="s">
        <v>1058</v>
      </c>
    </row>
    <row r="164" spans="2:65" s="1" customFormat="1" ht="24.2" customHeight="1">
      <c r="B164" s="145"/>
      <c r="C164" s="146" t="s">
        <v>791</v>
      </c>
      <c r="D164" s="146" t="s">
        <v>309</v>
      </c>
      <c r="E164" s="147" t="s">
        <v>5559</v>
      </c>
      <c r="F164" s="148" t="s">
        <v>5560</v>
      </c>
      <c r="G164" s="149" t="s">
        <v>1071</v>
      </c>
      <c r="H164" s="150">
        <v>15</v>
      </c>
      <c r="I164" s="151"/>
      <c r="J164" s="152">
        <f t="shared" si="0"/>
        <v>0</v>
      </c>
      <c r="K164" s="153"/>
      <c r="L164" s="32"/>
      <c r="M164" s="154" t="s">
        <v>1</v>
      </c>
      <c r="N164" s="155" t="s">
        <v>42</v>
      </c>
      <c r="P164" s="156">
        <f t="shared" si="1"/>
        <v>0</v>
      </c>
      <c r="Q164" s="156">
        <v>0</v>
      </c>
      <c r="R164" s="156">
        <f t="shared" si="2"/>
        <v>0</v>
      </c>
      <c r="S164" s="156">
        <v>0</v>
      </c>
      <c r="T164" s="157">
        <f t="shared" si="3"/>
        <v>0</v>
      </c>
      <c r="AR164" s="158" t="s">
        <v>1006</v>
      </c>
      <c r="AT164" s="158" t="s">
        <v>309</v>
      </c>
      <c r="AU164" s="158" t="s">
        <v>89</v>
      </c>
      <c r="AY164" s="17" t="s">
        <v>307</v>
      </c>
      <c r="BE164" s="159">
        <f t="shared" si="4"/>
        <v>0</v>
      </c>
      <c r="BF164" s="159">
        <f t="shared" si="5"/>
        <v>0</v>
      </c>
      <c r="BG164" s="159">
        <f t="shared" si="6"/>
        <v>0</v>
      </c>
      <c r="BH164" s="159">
        <f t="shared" si="7"/>
        <v>0</v>
      </c>
      <c r="BI164" s="159">
        <f t="shared" si="8"/>
        <v>0</v>
      </c>
      <c r="BJ164" s="17" t="s">
        <v>89</v>
      </c>
      <c r="BK164" s="159">
        <f t="shared" si="9"/>
        <v>0</v>
      </c>
      <c r="BL164" s="17" t="s">
        <v>1006</v>
      </c>
      <c r="BM164" s="158" t="s">
        <v>1068</v>
      </c>
    </row>
    <row r="165" spans="2:65" s="1" customFormat="1" ht="16.5" customHeight="1">
      <c r="B165" s="145"/>
      <c r="C165" s="188" t="s">
        <v>798</v>
      </c>
      <c r="D165" s="188" t="s">
        <v>507</v>
      </c>
      <c r="E165" s="189" t="s">
        <v>5561</v>
      </c>
      <c r="F165" s="190" t="s">
        <v>5562</v>
      </c>
      <c r="G165" s="191" t="s">
        <v>1071</v>
      </c>
      <c r="H165" s="192">
        <v>15</v>
      </c>
      <c r="I165" s="193"/>
      <c r="J165" s="194">
        <f t="shared" si="0"/>
        <v>0</v>
      </c>
      <c r="K165" s="195"/>
      <c r="L165" s="196"/>
      <c r="M165" s="197" t="s">
        <v>1</v>
      </c>
      <c r="N165" s="198" t="s">
        <v>42</v>
      </c>
      <c r="P165" s="156">
        <f t="shared" si="1"/>
        <v>0</v>
      </c>
      <c r="Q165" s="156">
        <v>6.9999999999999994E-5</v>
      </c>
      <c r="R165" s="156">
        <f t="shared" si="2"/>
        <v>1.0499999999999999E-3</v>
      </c>
      <c r="S165" s="156">
        <v>0</v>
      </c>
      <c r="T165" s="157">
        <f t="shared" si="3"/>
        <v>0</v>
      </c>
      <c r="AR165" s="158" t="s">
        <v>2331</v>
      </c>
      <c r="AT165" s="158" t="s">
        <v>507</v>
      </c>
      <c r="AU165" s="158" t="s">
        <v>89</v>
      </c>
      <c r="AY165" s="17" t="s">
        <v>307</v>
      </c>
      <c r="BE165" s="159">
        <f t="shared" si="4"/>
        <v>0</v>
      </c>
      <c r="BF165" s="159">
        <f t="shared" si="5"/>
        <v>0</v>
      </c>
      <c r="BG165" s="159">
        <f t="shared" si="6"/>
        <v>0</v>
      </c>
      <c r="BH165" s="159">
        <f t="shared" si="7"/>
        <v>0</v>
      </c>
      <c r="BI165" s="159">
        <f t="shared" si="8"/>
        <v>0</v>
      </c>
      <c r="BJ165" s="17" t="s">
        <v>89</v>
      </c>
      <c r="BK165" s="159">
        <f t="shared" si="9"/>
        <v>0</v>
      </c>
      <c r="BL165" s="17" t="s">
        <v>1006</v>
      </c>
      <c r="BM165" s="158" t="s">
        <v>1079</v>
      </c>
    </row>
    <row r="166" spans="2:65" s="11" customFormat="1" ht="22.9" customHeight="1">
      <c r="B166" s="133"/>
      <c r="D166" s="134" t="s">
        <v>75</v>
      </c>
      <c r="E166" s="143" t="s">
        <v>4882</v>
      </c>
      <c r="F166" s="143" t="s">
        <v>5563</v>
      </c>
      <c r="I166" s="136"/>
      <c r="J166" s="144">
        <f>BK166</f>
        <v>0</v>
      </c>
      <c r="L166" s="133"/>
      <c r="M166" s="138"/>
      <c r="P166" s="139">
        <f>SUM(P167:P169)</f>
        <v>0</v>
      </c>
      <c r="R166" s="139">
        <f>SUM(R167:R169)</f>
        <v>0</v>
      </c>
      <c r="T166" s="140">
        <f>SUM(T167:T169)</f>
        <v>0</v>
      </c>
      <c r="AR166" s="134" t="s">
        <v>107</v>
      </c>
      <c r="AT166" s="141" t="s">
        <v>75</v>
      </c>
      <c r="AU166" s="141" t="s">
        <v>83</v>
      </c>
      <c r="AY166" s="134" t="s">
        <v>307</v>
      </c>
      <c r="BK166" s="142">
        <f>SUM(BK167:BK169)</f>
        <v>0</v>
      </c>
    </row>
    <row r="167" spans="2:65" s="1" customFormat="1" ht="24.2" customHeight="1">
      <c r="B167" s="145"/>
      <c r="C167" s="146" t="s">
        <v>803</v>
      </c>
      <c r="D167" s="146" t="s">
        <v>309</v>
      </c>
      <c r="E167" s="147" t="s">
        <v>5564</v>
      </c>
      <c r="F167" s="148" t="s">
        <v>5565</v>
      </c>
      <c r="G167" s="149" t="s">
        <v>1071</v>
      </c>
      <c r="H167" s="150">
        <v>8</v>
      </c>
      <c r="I167" s="151"/>
      <c r="J167" s="152">
        <f>ROUND(I167*H167,2)</f>
        <v>0</v>
      </c>
      <c r="K167" s="153"/>
      <c r="L167" s="32"/>
      <c r="M167" s="154" t="s">
        <v>1</v>
      </c>
      <c r="N167" s="155" t="s">
        <v>42</v>
      </c>
      <c r="P167" s="156">
        <f>O167*H167</f>
        <v>0</v>
      </c>
      <c r="Q167" s="156">
        <v>0</v>
      </c>
      <c r="R167" s="156">
        <f>Q167*H167</f>
        <v>0</v>
      </c>
      <c r="S167" s="156">
        <v>0</v>
      </c>
      <c r="T167" s="157">
        <f>S167*H167</f>
        <v>0</v>
      </c>
      <c r="AR167" s="158" t="s">
        <v>1006</v>
      </c>
      <c r="AT167" s="158" t="s">
        <v>309</v>
      </c>
      <c r="AU167" s="158" t="s">
        <v>89</v>
      </c>
      <c r="AY167" s="17" t="s">
        <v>307</v>
      </c>
      <c r="BE167" s="159">
        <f>IF(N167="základná",J167,0)</f>
        <v>0</v>
      </c>
      <c r="BF167" s="159">
        <f>IF(N167="znížená",J167,0)</f>
        <v>0</v>
      </c>
      <c r="BG167" s="159">
        <f>IF(N167="zákl. prenesená",J167,0)</f>
        <v>0</v>
      </c>
      <c r="BH167" s="159">
        <f>IF(N167="zníž. prenesená",J167,0)</f>
        <v>0</v>
      </c>
      <c r="BI167" s="159">
        <f>IF(N167="nulová",J167,0)</f>
        <v>0</v>
      </c>
      <c r="BJ167" s="17" t="s">
        <v>89</v>
      </c>
      <c r="BK167" s="159">
        <f>ROUND(I167*H167,2)</f>
        <v>0</v>
      </c>
      <c r="BL167" s="17" t="s">
        <v>1006</v>
      </c>
      <c r="BM167" s="158" t="s">
        <v>1090</v>
      </c>
    </row>
    <row r="168" spans="2:65" s="1" customFormat="1" ht="33" customHeight="1">
      <c r="B168" s="145"/>
      <c r="C168" s="146" t="s">
        <v>809</v>
      </c>
      <c r="D168" s="146" t="s">
        <v>309</v>
      </c>
      <c r="E168" s="147" t="s">
        <v>5566</v>
      </c>
      <c r="F168" s="148" t="s">
        <v>5567</v>
      </c>
      <c r="G168" s="149" t="s">
        <v>1071</v>
      </c>
      <c r="H168" s="150">
        <v>8</v>
      </c>
      <c r="I168" s="151"/>
      <c r="J168" s="152">
        <f>ROUND(I168*H168,2)</f>
        <v>0</v>
      </c>
      <c r="K168" s="153"/>
      <c r="L168" s="32"/>
      <c r="M168" s="154" t="s">
        <v>1</v>
      </c>
      <c r="N168" s="155" t="s">
        <v>42</v>
      </c>
      <c r="P168" s="156">
        <f>O168*H168</f>
        <v>0</v>
      </c>
      <c r="Q168" s="156">
        <v>0</v>
      </c>
      <c r="R168" s="156">
        <f>Q168*H168</f>
        <v>0</v>
      </c>
      <c r="S168" s="156">
        <v>0</v>
      </c>
      <c r="T168" s="157">
        <f>S168*H168</f>
        <v>0</v>
      </c>
      <c r="AR168" s="158" t="s">
        <v>1006</v>
      </c>
      <c r="AT168" s="158" t="s">
        <v>309</v>
      </c>
      <c r="AU168" s="158" t="s">
        <v>89</v>
      </c>
      <c r="AY168" s="17" t="s">
        <v>307</v>
      </c>
      <c r="BE168" s="159">
        <f>IF(N168="základná",J168,0)</f>
        <v>0</v>
      </c>
      <c r="BF168" s="159">
        <f>IF(N168="znížená",J168,0)</f>
        <v>0</v>
      </c>
      <c r="BG168" s="159">
        <f>IF(N168="zákl. prenesená",J168,0)</f>
        <v>0</v>
      </c>
      <c r="BH168" s="159">
        <f>IF(N168="zníž. prenesená",J168,0)</f>
        <v>0</v>
      </c>
      <c r="BI168" s="159">
        <f>IF(N168="nulová",J168,0)</f>
        <v>0</v>
      </c>
      <c r="BJ168" s="17" t="s">
        <v>89</v>
      </c>
      <c r="BK168" s="159">
        <f>ROUND(I168*H168,2)</f>
        <v>0</v>
      </c>
      <c r="BL168" s="17" t="s">
        <v>1006</v>
      </c>
      <c r="BM168" s="158" t="s">
        <v>1115</v>
      </c>
    </row>
    <row r="169" spans="2:65" s="1" customFormat="1" ht="33" customHeight="1">
      <c r="B169" s="145"/>
      <c r="C169" s="146" t="s">
        <v>814</v>
      </c>
      <c r="D169" s="146" t="s">
        <v>309</v>
      </c>
      <c r="E169" s="147" t="s">
        <v>4890</v>
      </c>
      <c r="F169" s="148" t="s">
        <v>4891</v>
      </c>
      <c r="G169" s="149" t="s">
        <v>517</v>
      </c>
      <c r="H169" s="150">
        <v>5.6</v>
      </c>
      <c r="I169" s="151"/>
      <c r="J169" s="152">
        <f>ROUND(I169*H169,2)</f>
        <v>0</v>
      </c>
      <c r="K169" s="153"/>
      <c r="L169" s="32"/>
      <c r="M169" s="154" t="s">
        <v>1</v>
      </c>
      <c r="N169" s="155" t="s">
        <v>42</v>
      </c>
      <c r="P169" s="156">
        <f>O169*H169</f>
        <v>0</v>
      </c>
      <c r="Q169" s="156">
        <v>0</v>
      </c>
      <c r="R169" s="156">
        <f>Q169*H169</f>
        <v>0</v>
      </c>
      <c r="S169" s="156">
        <v>0</v>
      </c>
      <c r="T169" s="157">
        <f>S169*H169</f>
        <v>0</v>
      </c>
      <c r="AR169" s="158" t="s">
        <v>1006</v>
      </c>
      <c r="AT169" s="158" t="s">
        <v>309</v>
      </c>
      <c r="AU169" s="158" t="s">
        <v>89</v>
      </c>
      <c r="AY169" s="17" t="s">
        <v>307</v>
      </c>
      <c r="BE169" s="159">
        <f>IF(N169="základná",J169,0)</f>
        <v>0</v>
      </c>
      <c r="BF169" s="159">
        <f>IF(N169="znížená",J169,0)</f>
        <v>0</v>
      </c>
      <c r="BG169" s="159">
        <f>IF(N169="zákl. prenesená",J169,0)</f>
        <v>0</v>
      </c>
      <c r="BH169" s="159">
        <f>IF(N169="zníž. prenesená",J169,0)</f>
        <v>0</v>
      </c>
      <c r="BI169" s="159">
        <f>IF(N169="nulová",J169,0)</f>
        <v>0</v>
      </c>
      <c r="BJ169" s="17" t="s">
        <v>89</v>
      </c>
      <c r="BK169" s="159">
        <f>ROUND(I169*H169,2)</f>
        <v>0</v>
      </c>
      <c r="BL169" s="17" t="s">
        <v>1006</v>
      </c>
      <c r="BM169" s="158" t="s">
        <v>1125</v>
      </c>
    </row>
    <row r="170" spans="2:65" s="11" customFormat="1" ht="22.9" customHeight="1">
      <c r="B170" s="133"/>
      <c r="D170" s="134" t="s">
        <v>75</v>
      </c>
      <c r="E170" s="143" t="s">
        <v>4686</v>
      </c>
      <c r="F170" s="143" t="s">
        <v>5357</v>
      </c>
      <c r="I170" s="136"/>
      <c r="J170" s="144">
        <f>BK170</f>
        <v>0</v>
      </c>
      <c r="L170" s="133"/>
      <c r="M170" s="138"/>
      <c r="P170" s="139">
        <f>P171</f>
        <v>0</v>
      </c>
      <c r="R170" s="139">
        <f>R171</f>
        <v>0</v>
      </c>
      <c r="T170" s="140">
        <f>T171</f>
        <v>0</v>
      </c>
      <c r="AR170" s="134" t="s">
        <v>107</v>
      </c>
      <c r="AT170" s="141" t="s">
        <v>75</v>
      </c>
      <c r="AU170" s="141" t="s">
        <v>83</v>
      </c>
      <c r="AY170" s="134" t="s">
        <v>307</v>
      </c>
      <c r="BK170" s="142">
        <f>BK171</f>
        <v>0</v>
      </c>
    </row>
    <row r="171" spans="2:65" s="1" customFormat="1" ht="16.5" customHeight="1">
      <c r="B171" s="145"/>
      <c r="C171" s="146" t="s">
        <v>820</v>
      </c>
      <c r="D171" s="146" t="s">
        <v>309</v>
      </c>
      <c r="E171" s="147" t="s">
        <v>5568</v>
      </c>
      <c r="F171" s="148" t="s">
        <v>5569</v>
      </c>
      <c r="G171" s="149" t="s">
        <v>693</v>
      </c>
      <c r="H171" s="150">
        <v>1</v>
      </c>
      <c r="I171" s="151"/>
      <c r="J171" s="152">
        <f>ROUND(I171*H171,2)</f>
        <v>0</v>
      </c>
      <c r="K171" s="153"/>
      <c r="L171" s="32"/>
      <c r="M171" s="154" t="s">
        <v>1</v>
      </c>
      <c r="N171" s="155" t="s">
        <v>42</v>
      </c>
      <c r="P171" s="156">
        <f>O171*H171</f>
        <v>0</v>
      </c>
      <c r="Q171" s="156">
        <v>0</v>
      </c>
      <c r="R171" s="156">
        <f>Q171*H171</f>
        <v>0</v>
      </c>
      <c r="S171" s="156">
        <v>0</v>
      </c>
      <c r="T171" s="157">
        <f>S171*H171</f>
        <v>0</v>
      </c>
      <c r="AR171" s="158" t="s">
        <v>1006</v>
      </c>
      <c r="AT171" s="158" t="s">
        <v>309</v>
      </c>
      <c r="AU171" s="158" t="s">
        <v>89</v>
      </c>
      <c r="AY171" s="17" t="s">
        <v>307</v>
      </c>
      <c r="BE171" s="159">
        <f>IF(N171="základná",J171,0)</f>
        <v>0</v>
      </c>
      <c r="BF171" s="159">
        <f>IF(N171="znížená",J171,0)</f>
        <v>0</v>
      </c>
      <c r="BG171" s="159">
        <f>IF(N171="zákl. prenesená",J171,0)</f>
        <v>0</v>
      </c>
      <c r="BH171" s="159">
        <f>IF(N171="zníž. prenesená",J171,0)</f>
        <v>0</v>
      </c>
      <c r="BI171" s="159">
        <f>IF(N171="nulová",J171,0)</f>
        <v>0</v>
      </c>
      <c r="BJ171" s="17" t="s">
        <v>89</v>
      </c>
      <c r="BK171" s="159">
        <f>ROUND(I171*H171,2)</f>
        <v>0</v>
      </c>
      <c r="BL171" s="17" t="s">
        <v>1006</v>
      </c>
      <c r="BM171" s="158" t="s">
        <v>1136</v>
      </c>
    </row>
    <row r="172" spans="2:65" s="11" customFormat="1" ht="25.9" customHeight="1">
      <c r="B172" s="133"/>
      <c r="D172" s="134" t="s">
        <v>75</v>
      </c>
      <c r="E172" s="135" t="s">
        <v>3090</v>
      </c>
      <c r="F172" s="135" t="s">
        <v>3850</v>
      </c>
      <c r="I172" s="136"/>
      <c r="J172" s="137">
        <f>BK172</f>
        <v>0</v>
      </c>
      <c r="L172" s="133"/>
      <c r="M172" s="138"/>
      <c r="P172" s="139">
        <f>P173</f>
        <v>0</v>
      </c>
      <c r="R172" s="139">
        <f>R173</f>
        <v>0</v>
      </c>
      <c r="T172" s="140">
        <f>T173</f>
        <v>0</v>
      </c>
      <c r="AR172" s="134" t="s">
        <v>433</v>
      </c>
      <c r="AT172" s="141" t="s">
        <v>75</v>
      </c>
      <c r="AU172" s="141" t="s">
        <v>76</v>
      </c>
      <c r="AY172" s="134" t="s">
        <v>307</v>
      </c>
      <c r="BK172" s="142">
        <f>BK173</f>
        <v>0</v>
      </c>
    </row>
    <row r="173" spans="2:65" s="11" customFormat="1" ht="22.9" customHeight="1">
      <c r="B173" s="133"/>
      <c r="D173" s="134" t="s">
        <v>75</v>
      </c>
      <c r="E173" s="143" t="s">
        <v>5570</v>
      </c>
      <c r="F173" s="143" t="s">
        <v>5571</v>
      </c>
      <c r="I173" s="136"/>
      <c r="J173" s="144">
        <f>BK173</f>
        <v>0</v>
      </c>
      <c r="L173" s="133"/>
      <c r="M173" s="138"/>
      <c r="P173" s="139">
        <f>SUM(P174:P175)</f>
        <v>0</v>
      </c>
      <c r="R173" s="139">
        <f>SUM(R174:R175)</f>
        <v>0</v>
      </c>
      <c r="T173" s="140">
        <f>SUM(T174:T175)</f>
        <v>0</v>
      </c>
      <c r="AR173" s="134" t="s">
        <v>433</v>
      </c>
      <c r="AT173" s="141" t="s">
        <v>75</v>
      </c>
      <c r="AU173" s="141" t="s">
        <v>83</v>
      </c>
      <c r="AY173" s="134" t="s">
        <v>307</v>
      </c>
      <c r="BK173" s="142">
        <f>SUM(BK174:BK175)</f>
        <v>0</v>
      </c>
    </row>
    <row r="174" spans="2:65" s="1" customFormat="1" ht="16.5" customHeight="1">
      <c r="B174" s="145"/>
      <c r="C174" s="146" t="s">
        <v>827</v>
      </c>
      <c r="D174" s="146" t="s">
        <v>309</v>
      </c>
      <c r="E174" s="147" t="s">
        <v>4740</v>
      </c>
      <c r="F174" s="148" t="s">
        <v>5572</v>
      </c>
      <c r="G174" s="149" t="s">
        <v>3095</v>
      </c>
      <c r="H174" s="150">
        <v>1</v>
      </c>
      <c r="I174" s="151"/>
      <c r="J174" s="152">
        <f>ROUND(I174*H174,2)</f>
        <v>0</v>
      </c>
      <c r="K174" s="153"/>
      <c r="L174" s="32"/>
      <c r="M174" s="154" t="s">
        <v>1</v>
      </c>
      <c r="N174" s="155" t="s">
        <v>42</v>
      </c>
      <c r="P174" s="156">
        <f>O174*H174</f>
        <v>0</v>
      </c>
      <c r="Q174" s="156">
        <v>0</v>
      </c>
      <c r="R174" s="156">
        <f>Q174*H174</f>
        <v>0</v>
      </c>
      <c r="S174" s="156">
        <v>0</v>
      </c>
      <c r="T174" s="157">
        <f>S174*H174</f>
        <v>0</v>
      </c>
      <c r="AR174" s="158" t="s">
        <v>313</v>
      </c>
      <c r="AT174" s="158" t="s">
        <v>309</v>
      </c>
      <c r="AU174" s="158" t="s">
        <v>89</v>
      </c>
      <c r="AY174" s="17" t="s">
        <v>307</v>
      </c>
      <c r="BE174" s="159">
        <f>IF(N174="základná",J174,0)</f>
        <v>0</v>
      </c>
      <c r="BF174" s="159">
        <f>IF(N174="znížená",J174,0)</f>
        <v>0</v>
      </c>
      <c r="BG174" s="159">
        <f>IF(N174="zákl. prenesená",J174,0)</f>
        <v>0</v>
      </c>
      <c r="BH174" s="159">
        <f>IF(N174="zníž. prenesená",J174,0)</f>
        <v>0</v>
      </c>
      <c r="BI174" s="159">
        <f>IF(N174="nulová",J174,0)</f>
        <v>0</v>
      </c>
      <c r="BJ174" s="17" t="s">
        <v>89</v>
      </c>
      <c r="BK174" s="159">
        <f>ROUND(I174*H174,2)</f>
        <v>0</v>
      </c>
      <c r="BL174" s="17" t="s">
        <v>313</v>
      </c>
      <c r="BM174" s="158" t="s">
        <v>1169</v>
      </c>
    </row>
    <row r="175" spans="2:65" s="1" customFormat="1" ht="16.5" customHeight="1">
      <c r="B175" s="145"/>
      <c r="C175" s="146" t="s">
        <v>834</v>
      </c>
      <c r="D175" s="146" t="s">
        <v>309</v>
      </c>
      <c r="E175" s="147" t="s">
        <v>5512</v>
      </c>
      <c r="F175" s="148" t="s">
        <v>5573</v>
      </c>
      <c r="G175" s="149" t="s">
        <v>3095</v>
      </c>
      <c r="H175" s="150">
        <v>1</v>
      </c>
      <c r="I175" s="151"/>
      <c r="J175" s="152">
        <f>ROUND(I175*H175,2)</f>
        <v>0</v>
      </c>
      <c r="K175" s="153"/>
      <c r="L175" s="32"/>
      <c r="M175" s="200" t="s">
        <v>1</v>
      </c>
      <c r="N175" s="201" t="s">
        <v>42</v>
      </c>
      <c r="O175" s="202"/>
      <c r="P175" s="203">
        <f>O175*H175</f>
        <v>0</v>
      </c>
      <c r="Q175" s="203">
        <v>0</v>
      </c>
      <c r="R175" s="203">
        <f>Q175*H175</f>
        <v>0</v>
      </c>
      <c r="S175" s="203">
        <v>0</v>
      </c>
      <c r="T175" s="204">
        <f>S175*H175</f>
        <v>0</v>
      </c>
      <c r="AR175" s="158" t="s">
        <v>313</v>
      </c>
      <c r="AT175" s="158" t="s">
        <v>309</v>
      </c>
      <c r="AU175" s="158" t="s">
        <v>89</v>
      </c>
      <c r="AY175" s="17" t="s">
        <v>307</v>
      </c>
      <c r="BE175" s="159">
        <f>IF(N175="základná",J175,0)</f>
        <v>0</v>
      </c>
      <c r="BF175" s="159">
        <f>IF(N175="znížená",J175,0)</f>
        <v>0</v>
      </c>
      <c r="BG175" s="159">
        <f>IF(N175="zákl. prenesená",J175,0)</f>
        <v>0</v>
      </c>
      <c r="BH175" s="159">
        <f>IF(N175="zníž. prenesená",J175,0)</f>
        <v>0</v>
      </c>
      <c r="BI175" s="159">
        <f>IF(N175="nulová",J175,0)</f>
        <v>0</v>
      </c>
      <c r="BJ175" s="17" t="s">
        <v>89</v>
      </c>
      <c r="BK175" s="159">
        <f>ROUND(I175*H175,2)</f>
        <v>0</v>
      </c>
      <c r="BL175" s="17" t="s">
        <v>313</v>
      </c>
      <c r="BM175" s="158" t="s">
        <v>1179</v>
      </c>
    </row>
    <row r="176" spans="2:65" s="1" customFormat="1" ht="6.95" customHeight="1">
      <c r="B176" s="47"/>
      <c r="C176" s="48"/>
      <c r="D176" s="48"/>
      <c r="E176" s="48"/>
      <c r="F176" s="48"/>
      <c r="G176" s="48"/>
      <c r="H176" s="48"/>
      <c r="I176" s="48"/>
      <c r="J176" s="48"/>
      <c r="K176" s="48"/>
      <c r="L176" s="32"/>
    </row>
  </sheetData>
  <autoFilter ref="C125:K175" xr:uid="{00000000-0009-0000-0000-00000B000000}"/>
  <mergeCells count="12">
    <mergeCell ref="E118:H118"/>
    <mergeCell ref="L2:V2"/>
    <mergeCell ref="E85:H85"/>
    <mergeCell ref="E87:H87"/>
    <mergeCell ref="E89:H89"/>
    <mergeCell ref="E114:H114"/>
    <mergeCell ref="E116:H116"/>
    <mergeCell ref="E7:H7"/>
    <mergeCell ref="E9:H9"/>
    <mergeCell ref="E11:H11"/>
    <mergeCell ref="E20:H20"/>
    <mergeCell ref="E29:H29"/>
  </mergeCells>
  <pageMargins left="0.39374999999999999" right="0.39374999999999999" top="0.39374999999999999" bottom="0.39374999999999999" header="0" footer="0"/>
  <pageSetup paperSize="9" scale="88" fitToHeight="100" orientation="portrait" blackAndWhite="1" r:id="rId1"/>
  <headerFooter>
    <oddFooter>&amp;CStrana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2:BM253"/>
  <sheetViews>
    <sheetView showGridLines="0" workbookViewId="0">
      <selection activeCell="E33" sqref="E33:J34"/>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22" t="s">
        <v>5</v>
      </c>
      <c r="M2" s="266"/>
      <c r="N2" s="266"/>
      <c r="O2" s="266"/>
      <c r="P2" s="266"/>
      <c r="Q2" s="266"/>
      <c r="R2" s="266"/>
      <c r="S2" s="266"/>
      <c r="T2" s="266"/>
      <c r="U2" s="266"/>
      <c r="V2" s="266"/>
      <c r="AT2" s="17" t="s">
        <v>131</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63" t="str">
        <f>'Rekapitulácia stavby'!K6</f>
        <v>DD a DSS Terany - novostavba ubytovacieho bloku - CÚ 2025/II</v>
      </c>
      <c r="F7" s="264"/>
      <c r="G7" s="264"/>
      <c r="H7" s="264"/>
      <c r="L7" s="20"/>
    </row>
    <row r="8" spans="2:46" s="1" customFormat="1" ht="12" customHeight="1">
      <c r="B8" s="32"/>
      <c r="D8" s="27" t="s">
        <v>163</v>
      </c>
      <c r="L8" s="32"/>
    </row>
    <row r="9" spans="2:46" s="1" customFormat="1" ht="30" customHeight="1">
      <c r="B9" s="32"/>
      <c r="E9" s="234" t="s">
        <v>5574</v>
      </c>
      <c r="F9" s="262"/>
      <c r="G9" s="262"/>
      <c r="H9" s="262"/>
      <c r="L9" s="32"/>
    </row>
    <row r="10" spans="2:46" s="1" customFormat="1">
      <c r="B10" s="32"/>
      <c r="L10" s="32"/>
    </row>
    <row r="11" spans="2:46" s="1" customFormat="1" ht="12" customHeight="1">
      <c r="B11" s="32"/>
      <c r="D11" s="27" t="s">
        <v>17</v>
      </c>
      <c r="F11" s="25" t="s">
        <v>1</v>
      </c>
      <c r="I11" s="27" t="s">
        <v>18</v>
      </c>
      <c r="J11" s="25" t="s">
        <v>1</v>
      </c>
      <c r="L11" s="32"/>
    </row>
    <row r="12" spans="2:46" s="1" customFormat="1" ht="12" customHeight="1">
      <c r="B12" s="32"/>
      <c r="D12" s="27" t="s">
        <v>19</v>
      </c>
      <c r="F12" s="25" t="s">
        <v>20</v>
      </c>
      <c r="I12" s="27" t="s">
        <v>21</v>
      </c>
      <c r="J12" s="55" t="str">
        <f>'Rekapitulácia stavby'!AN8</f>
        <v>5. 12. 2025</v>
      </c>
      <c r="L12" s="32"/>
    </row>
    <row r="13" spans="2:46" s="1" customFormat="1" ht="10.9" customHeight="1">
      <c r="B13" s="32"/>
      <c r="L13" s="32"/>
    </row>
    <row r="14" spans="2:46" s="1" customFormat="1" ht="12" customHeight="1">
      <c r="B14" s="32"/>
      <c r="D14" s="27" t="s">
        <v>23</v>
      </c>
      <c r="I14" s="27" t="s">
        <v>24</v>
      </c>
      <c r="J14" s="25" t="s">
        <v>1</v>
      </c>
      <c r="L14" s="32"/>
    </row>
    <row r="15" spans="2:46" s="1" customFormat="1" ht="18" customHeight="1">
      <c r="B15" s="32"/>
      <c r="E15" s="25" t="s">
        <v>25</v>
      </c>
      <c r="I15" s="27" t="s">
        <v>26</v>
      </c>
      <c r="J15" s="25" t="s">
        <v>1</v>
      </c>
      <c r="L15" s="32"/>
    </row>
    <row r="16" spans="2:46" s="1" customFormat="1" ht="6.95" customHeight="1">
      <c r="B16" s="32"/>
      <c r="L16" s="32"/>
    </row>
    <row r="17" spans="2:12" s="1" customFormat="1" ht="12" customHeight="1">
      <c r="B17" s="32"/>
      <c r="D17" s="27" t="s">
        <v>27</v>
      </c>
      <c r="I17" s="27" t="s">
        <v>24</v>
      </c>
      <c r="J17" s="28" t="str">
        <f>'Rekapitulácia stavby'!AN13</f>
        <v>Vyplň údaj</v>
      </c>
      <c r="L17" s="32"/>
    </row>
    <row r="18" spans="2:12" s="1" customFormat="1" ht="18" customHeight="1">
      <c r="B18" s="32"/>
      <c r="E18" s="265" t="str">
        <f>'Rekapitulácia stavby'!E14</f>
        <v>Vyplň údaj</v>
      </c>
      <c r="F18" s="250"/>
      <c r="G18" s="250"/>
      <c r="H18" s="250"/>
      <c r="I18" s="27" t="s">
        <v>26</v>
      </c>
      <c r="J18" s="28" t="str">
        <f>'Rekapitulácia stavby'!AN14</f>
        <v>Vyplň údaj</v>
      </c>
      <c r="L18" s="32"/>
    </row>
    <row r="19" spans="2:12" s="1" customFormat="1" ht="6.95" customHeight="1">
      <c r="B19" s="32"/>
      <c r="L19" s="32"/>
    </row>
    <row r="20" spans="2:12" s="1" customFormat="1" ht="12" customHeight="1">
      <c r="B20" s="32"/>
      <c r="D20" s="27" t="s">
        <v>29</v>
      </c>
      <c r="I20" s="27" t="s">
        <v>24</v>
      </c>
      <c r="J20" s="25" t="s">
        <v>1</v>
      </c>
      <c r="L20" s="32"/>
    </row>
    <row r="21" spans="2:12" s="1" customFormat="1" ht="18" customHeight="1">
      <c r="B21" s="32"/>
      <c r="E21" s="25" t="s">
        <v>30</v>
      </c>
      <c r="I21" s="27" t="s">
        <v>26</v>
      </c>
      <c r="J21" s="25" t="s">
        <v>1</v>
      </c>
      <c r="L21" s="32"/>
    </row>
    <row r="22" spans="2:12" s="1" customFormat="1" ht="6.95" customHeight="1">
      <c r="B22" s="32"/>
      <c r="L22" s="32"/>
    </row>
    <row r="23" spans="2:12" s="1" customFormat="1" ht="12" customHeight="1">
      <c r="B23" s="32"/>
      <c r="D23" s="27" t="s">
        <v>32</v>
      </c>
      <c r="I23" s="27" t="s">
        <v>24</v>
      </c>
      <c r="J23" s="25" t="s">
        <v>1</v>
      </c>
      <c r="L23" s="32"/>
    </row>
    <row r="24" spans="2:12" s="1" customFormat="1" ht="18" customHeight="1">
      <c r="B24" s="32"/>
      <c r="E24" s="25" t="s">
        <v>3113</v>
      </c>
      <c r="I24" s="27" t="s">
        <v>26</v>
      </c>
      <c r="J24" s="25" t="s">
        <v>1</v>
      </c>
      <c r="L24" s="32"/>
    </row>
    <row r="25" spans="2:12" s="1" customFormat="1" ht="6.95" customHeight="1">
      <c r="B25" s="32"/>
      <c r="L25" s="32"/>
    </row>
    <row r="26" spans="2:12" s="1" customFormat="1" ht="12" customHeight="1">
      <c r="B26" s="32"/>
      <c r="D26" s="27" t="s">
        <v>34</v>
      </c>
      <c r="L26" s="32"/>
    </row>
    <row r="27" spans="2:12" s="7" customFormat="1" ht="16.5" customHeight="1">
      <c r="B27" s="98"/>
      <c r="E27" s="254" t="s">
        <v>1</v>
      </c>
      <c r="F27" s="254"/>
      <c r="G27" s="254"/>
      <c r="H27" s="254"/>
      <c r="L27" s="98"/>
    </row>
    <row r="28" spans="2:12" s="1" customFormat="1" ht="6.95" customHeight="1">
      <c r="B28" s="32"/>
      <c r="L28" s="32"/>
    </row>
    <row r="29" spans="2:12" s="1" customFormat="1" ht="6.95" customHeight="1">
      <c r="B29" s="32"/>
      <c r="D29" s="56"/>
      <c r="E29" s="56"/>
      <c r="F29" s="56"/>
      <c r="G29" s="56"/>
      <c r="H29" s="56"/>
      <c r="I29" s="56"/>
      <c r="J29" s="56"/>
      <c r="K29" s="56"/>
      <c r="L29" s="32"/>
    </row>
    <row r="30" spans="2:12" s="1" customFormat="1" ht="25.35" customHeight="1">
      <c r="B30" s="32"/>
      <c r="D30" s="100" t="s">
        <v>36</v>
      </c>
      <c r="J30" s="69">
        <f>ROUND(J126, 2)</f>
        <v>0</v>
      </c>
      <c r="L30" s="32"/>
    </row>
    <row r="31" spans="2:12" s="1" customFormat="1" ht="6.95" customHeight="1">
      <c r="B31" s="32"/>
      <c r="D31" s="56"/>
      <c r="E31" s="56"/>
      <c r="F31" s="56"/>
      <c r="G31" s="56"/>
      <c r="H31" s="56"/>
      <c r="I31" s="56"/>
      <c r="J31" s="56"/>
      <c r="K31" s="56"/>
      <c r="L31" s="32"/>
    </row>
    <row r="32" spans="2:12" s="1" customFormat="1" ht="14.45" customHeight="1">
      <c r="B32" s="32"/>
      <c r="F32" s="35" t="s">
        <v>38</v>
      </c>
      <c r="I32" s="35" t="s">
        <v>37</v>
      </c>
      <c r="J32" s="35" t="s">
        <v>39</v>
      </c>
      <c r="L32" s="32"/>
    </row>
    <row r="33" spans="2:12" s="1" customFormat="1" ht="14.45" customHeight="1">
      <c r="B33" s="32"/>
      <c r="D33" s="58" t="s">
        <v>40</v>
      </c>
      <c r="E33" s="25" t="s">
        <v>41</v>
      </c>
      <c r="F33" s="211">
        <f>ROUND((SUM(BE126:BE252)),  2)</f>
        <v>0</v>
      </c>
      <c r="G33" s="212"/>
      <c r="H33" s="212"/>
      <c r="I33" s="213">
        <v>0.23</v>
      </c>
      <c r="J33" s="211">
        <f>ROUND(((SUM(BE126:BE252))*I33),  2)</f>
        <v>0</v>
      </c>
      <c r="L33" s="32"/>
    </row>
    <row r="34" spans="2:12" s="1" customFormat="1" ht="14.45" customHeight="1">
      <c r="B34" s="32"/>
      <c r="E34" s="25" t="s">
        <v>42</v>
      </c>
      <c r="F34" s="211">
        <f>ROUND((SUM(BF126:BF252)),  2)</f>
        <v>0</v>
      </c>
      <c r="G34" s="212"/>
      <c r="H34" s="212"/>
      <c r="I34" s="213">
        <v>0.23</v>
      </c>
      <c r="J34" s="211">
        <f>ROUND(((SUM(BF126:BF252))*I34),  2)</f>
        <v>0</v>
      </c>
      <c r="L34" s="32"/>
    </row>
    <row r="35" spans="2:12" s="1" customFormat="1" ht="14.45" hidden="1" customHeight="1">
      <c r="B35" s="32"/>
      <c r="E35" s="27" t="s">
        <v>43</v>
      </c>
      <c r="F35" s="89">
        <f>ROUND((SUM(BG126:BG252)),  2)</f>
        <v>0</v>
      </c>
      <c r="I35" s="104">
        <v>0.23</v>
      </c>
      <c r="J35" s="89">
        <f>0</f>
        <v>0</v>
      </c>
      <c r="L35" s="32"/>
    </row>
    <row r="36" spans="2:12" s="1" customFormat="1" ht="14.45" hidden="1" customHeight="1">
      <c r="B36" s="32"/>
      <c r="E36" s="27" t="s">
        <v>44</v>
      </c>
      <c r="F36" s="89">
        <f>ROUND((SUM(BH126:BH252)),  2)</f>
        <v>0</v>
      </c>
      <c r="I36" s="104">
        <v>0.23</v>
      </c>
      <c r="J36" s="89">
        <f>0</f>
        <v>0</v>
      </c>
      <c r="L36" s="32"/>
    </row>
    <row r="37" spans="2:12" s="1" customFormat="1" ht="14.45" hidden="1" customHeight="1">
      <c r="B37" s="32"/>
      <c r="E37" s="37" t="s">
        <v>45</v>
      </c>
      <c r="F37" s="101">
        <f>ROUND((SUM(BI126:BI252)),  2)</f>
        <v>0</v>
      </c>
      <c r="G37" s="102"/>
      <c r="H37" s="102"/>
      <c r="I37" s="103">
        <v>0</v>
      </c>
      <c r="J37" s="101">
        <f>0</f>
        <v>0</v>
      </c>
      <c r="L37" s="32"/>
    </row>
    <row r="38" spans="2:12" s="1" customFormat="1" ht="6.95" customHeight="1">
      <c r="B38" s="32"/>
      <c r="L38" s="32"/>
    </row>
    <row r="39" spans="2:12" s="1" customFormat="1" ht="25.35" customHeight="1">
      <c r="B39" s="32"/>
      <c r="C39" s="105"/>
      <c r="D39" s="106" t="s">
        <v>46</v>
      </c>
      <c r="E39" s="60"/>
      <c r="F39" s="60"/>
      <c r="G39" s="107" t="s">
        <v>47</v>
      </c>
      <c r="H39" s="108" t="s">
        <v>48</v>
      </c>
      <c r="I39" s="60"/>
      <c r="J39" s="109">
        <f>SUM(J30:J37)</f>
        <v>0</v>
      </c>
      <c r="K39" s="110"/>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47" s="1" customFormat="1" ht="6.95" customHeight="1">
      <c r="B81" s="49"/>
      <c r="C81" s="50"/>
      <c r="D81" s="50"/>
      <c r="E81" s="50"/>
      <c r="F81" s="50"/>
      <c r="G81" s="50"/>
      <c r="H81" s="50"/>
      <c r="I81" s="50"/>
      <c r="J81" s="50"/>
      <c r="K81" s="50"/>
      <c r="L81" s="32"/>
    </row>
    <row r="82" spans="2:47" s="1" customFormat="1" ht="24.95" customHeight="1">
      <c r="B82" s="32"/>
      <c r="C82" s="21" t="s">
        <v>257</v>
      </c>
      <c r="L82" s="32"/>
    </row>
    <row r="83" spans="2:47" s="1" customFormat="1" ht="6.95" customHeight="1">
      <c r="B83" s="32"/>
      <c r="L83" s="32"/>
    </row>
    <row r="84" spans="2:47" s="1" customFormat="1" ht="12" customHeight="1">
      <c r="B84" s="32"/>
      <c r="C84" s="27" t="s">
        <v>15</v>
      </c>
      <c r="L84" s="32"/>
    </row>
    <row r="85" spans="2:47" s="1" customFormat="1" ht="16.5" customHeight="1">
      <c r="B85" s="32"/>
      <c r="E85" s="263" t="str">
        <f>E7</f>
        <v>DD a DSS Terany - novostavba ubytovacieho bloku - CÚ 2025/II</v>
      </c>
      <c r="F85" s="264"/>
      <c r="G85" s="264"/>
      <c r="H85" s="264"/>
      <c r="L85" s="32"/>
    </row>
    <row r="86" spans="2:47" s="1" customFormat="1" ht="12" customHeight="1">
      <c r="B86" s="32"/>
      <c r="C86" s="27" t="s">
        <v>163</v>
      </c>
      <c r="L86" s="32"/>
    </row>
    <row r="87" spans="2:47" s="1" customFormat="1" ht="30" customHeight="1">
      <c r="B87" s="32"/>
      <c r="E87" s="234" t="str">
        <f>E9</f>
        <v>SO 03 - Rekonštrukcia vodovodnej prípojky a vnútroareál.rozody vody</v>
      </c>
      <c r="F87" s="262"/>
      <c r="G87" s="262"/>
      <c r="H87" s="262"/>
      <c r="L87" s="32"/>
    </row>
    <row r="88" spans="2:47" s="1" customFormat="1" ht="6.95" customHeight="1">
      <c r="B88" s="32"/>
      <c r="L88" s="32"/>
    </row>
    <row r="89" spans="2:47" s="1" customFormat="1" ht="12" customHeight="1">
      <c r="B89" s="32"/>
      <c r="C89" s="27" t="s">
        <v>19</v>
      </c>
      <c r="F89" s="25" t="str">
        <f>F12</f>
        <v>Terany</v>
      </c>
      <c r="I89" s="27" t="s">
        <v>21</v>
      </c>
      <c r="J89" s="55" t="str">
        <f>IF(J12="","",J12)</f>
        <v>5. 12. 2025</v>
      </c>
      <c r="L89" s="32"/>
    </row>
    <row r="90" spans="2:47" s="1" customFormat="1" ht="6.95" customHeight="1">
      <c r="B90" s="32"/>
      <c r="L90" s="32"/>
    </row>
    <row r="91" spans="2:47" s="1" customFormat="1" ht="15.2" customHeight="1">
      <c r="B91" s="32"/>
      <c r="C91" s="27" t="s">
        <v>23</v>
      </c>
      <c r="F91" s="25" t="str">
        <f>E15</f>
        <v>DD DSS Terany 1, Hontianske Tesáre</v>
      </c>
      <c r="I91" s="27" t="s">
        <v>29</v>
      </c>
      <c r="J91" s="30" t="str">
        <f>E21</f>
        <v>Ing.Attila Farkaš</v>
      </c>
      <c r="L91" s="32"/>
    </row>
    <row r="92" spans="2:47" s="1" customFormat="1" ht="15.2" customHeight="1">
      <c r="B92" s="32"/>
      <c r="C92" s="27" t="s">
        <v>27</v>
      </c>
      <c r="F92" s="25" t="str">
        <f>IF(E18="","",E18)</f>
        <v>Vyplň údaj</v>
      </c>
      <c r="I92" s="27" t="s">
        <v>32</v>
      </c>
      <c r="J92" s="30" t="str">
        <f>E24</f>
        <v>Ing.P.Molnár</v>
      </c>
      <c r="L92" s="32"/>
    </row>
    <row r="93" spans="2:47" s="1" customFormat="1" ht="10.35" customHeight="1">
      <c r="B93" s="32"/>
      <c r="L93" s="32"/>
    </row>
    <row r="94" spans="2:47" s="1" customFormat="1" ht="29.25" customHeight="1">
      <c r="B94" s="32"/>
      <c r="C94" s="113" t="s">
        <v>258</v>
      </c>
      <c r="D94" s="105"/>
      <c r="E94" s="105"/>
      <c r="F94" s="105"/>
      <c r="G94" s="105"/>
      <c r="H94" s="105"/>
      <c r="I94" s="105"/>
      <c r="J94" s="114" t="s">
        <v>259</v>
      </c>
      <c r="K94" s="105"/>
      <c r="L94" s="32"/>
    </row>
    <row r="95" spans="2:47" s="1" customFormat="1" ht="10.35" customHeight="1">
      <c r="B95" s="32"/>
      <c r="L95" s="32"/>
    </row>
    <row r="96" spans="2:47" s="1" customFormat="1" ht="22.9" customHeight="1">
      <c r="B96" s="32"/>
      <c r="C96" s="115" t="s">
        <v>260</v>
      </c>
      <c r="J96" s="69">
        <f>J126</f>
        <v>0</v>
      </c>
      <c r="L96" s="32"/>
      <c r="AU96" s="17" t="s">
        <v>261</v>
      </c>
    </row>
    <row r="97" spans="2:12" s="8" customFormat="1" ht="24.95" customHeight="1">
      <c r="B97" s="116"/>
      <c r="D97" s="117" t="s">
        <v>3114</v>
      </c>
      <c r="E97" s="118"/>
      <c r="F97" s="118"/>
      <c r="G97" s="118"/>
      <c r="H97" s="118"/>
      <c r="I97" s="118"/>
      <c r="J97" s="119">
        <f>J127</f>
        <v>0</v>
      </c>
      <c r="L97" s="116"/>
    </row>
    <row r="98" spans="2:12" s="9" customFormat="1" ht="19.899999999999999" customHeight="1">
      <c r="B98" s="120"/>
      <c r="D98" s="121" t="s">
        <v>3149</v>
      </c>
      <c r="E98" s="122"/>
      <c r="F98" s="122"/>
      <c r="G98" s="122"/>
      <c r="H98" s="122"/>
      <c r="I98" s="122"/>
      <c r="J98" s="123">
        <f>J128</f>
        <v>0</v>
      </c>
      <c r="L98" s="120"/>
    </row>
    <row r="99" spans="2:12" s="9" customFormat="1" ht="19.899999999999999" customHeight="1">
      <c r="B99" s="120"/>
      <c r="D99" s="121" t="s">
        <v>3150</v>
      </c>
      <c r="E99" s="122"/>
      <c r="F99" s="122"/>
      <c r="G99" s="122"/>
      <c r="H99" s="122"/>
      <c r="I99" s="122"/>
      <c r="J99" s="123">
        <f>J145</f>
        <v>0</v>
      </c>
      <c r="L99" s="120"/>
    </row>
    <row r="100" spans="2:12" s="9" customFormat="1" ht="19.899999999999999" customHeight="1">
      <c r="B100" s="120"/>
      <c r="D100" s="121" t="s">
        <v>3151</v>
      </c>
      <c r="E100" s="122"/>
      <c r="F100" s="122"/>
      <c r="G100" s="122"/>
      <c r="H100" s="122"/>
      <c r="I100" s="122"/>
      <c r="J100" s="123">
        <f>J149</f>
        <v>0</v>
      </c>
      <c r="L100" s="120"/>
    </row>
    <row r="101" spans="2:12" s="9" customFormat="1" ht="19.899999999999999" customHeight="1">
      <c r="B101" s="120"/>
      <c r="D101" s="121" t="s">
        <v>3115</v>
      </c>
      <c r="E101" s="122"/>
      <c r="F101" s="122"/>
      <c r="G101" s="122"/>
      <c r="H101" s="122"/>
      <c r="I101" s="122"/>
      <c r="J101" s="123">
        <f>J235</f>
        <v>0</v>
      </c>
      <c r="L101" s="120"/>
    </row>
    <row r="102" spans="2:12" s="9" customFormat="1" ht="19.899999999999999" customHeight="1">
      <c r="B102" s="120"/>
      <c r="D102" s="121" t="s">
        <v>3152</v>
      </c>
      <c r="E102" s="122"/>
      <c r="F102" s="122"/>
      <c r="G102" s="122"/>
      <c r="H102" s="122"/>
      <c r="I102" s="122"/>
      <c r="J102" s="123">
        <f>J239</f>
        <v>0</v>
      </c>
      <c r="L102" s="120"/>
    </row>
    <row r="103" spans="2:12" s="8" customFormat="1" ht="24.95" customHeight="1">
      <c r="B103" s="116"/>
      <c r="D103" s="117" t="s">
        <v>3116</v>
      </c>
      <c r="E103" s="118"/>
      <c r="F103" s="118"/>
      <c r="G103" s="118"/>
      <c r="H103" s="118"/>
      <c r="I103" s="118"/>
      <c r="J103" s="119">
        <f>J241</f>
        <v>0</v>
      </c>
      <c r="L103" s="116"/>
    </row>
    <row r="104" spans="2:12" s="9" customFormat="1" ht="19.899999999999999" customHeight="1">
      <c r="B104" s="120"/>
      <c r="D104" s="121" t="s">
        <v>3155</v>
      </c>
      <c r="E104" s="122"/>
      <c r="F104" s="122"/>
      <c r="G104" s="122"/>
      <c r="H104" s="122"/>
      <c r="I104" s="122"/>
      <c r="J104" s="123">
        <f>J242</f>
        <v>0</v>
      </c>
      <c r="L104" s="120"/>
    </row>
    <row r="105" spans="2:12" s="8" customFormat="1" ht="24.95" customHeight="1">
      <c r="B105" s="116"/>
      <c r="D105" s="117" t="s">
        <v>5575</v>
      </c>
      <c r="E105" s="118"/>
      <c r="F105" s="118"/>
      <c r="G105" s="118"/>
      <c r="H105" s="118"/>
      <c r="I105" s="118"/>
      <c r="J105" s="119">
        <f>J247</f>
        <v>0</v>
      </c>
      <c r="L105" s="116"/>
    </row>
    <row r="106" spans="2:12" s="8" customFormat="1" ht="24.95" customHeight="1">
      <c r="B106" s="116"/>
      <c r="D106" s="117" t="s">
        <v>5374</v>
      </c>
      <c r="E106" s="118"/>
      <c r="F106" s="118"/>
      <c r="G106" s="118"/>
      <c r="H106" s="118"/>
      <c r="I106" s="118"/>
      <c r="J106" s="119">
        <f>J249</f>
        <v>0</v>
      </c>
      <c r="L106" s="116"/>
    </row>
    <row r="107" spans="2:12" s="1" customFormat="1" ht="21.75" customHeight="1">
      <c r="B107" s="32"/>
      <c r="L107" s="32"/>
    </row>
    <row r="108" spans="2:12" s="1" customFormat="1" ht="6.95" customHeight="1">
      <c r="B108" s="47"/>
      <c r="C108" s="48"/>
      <c r="D108" s="48"/>
      <c r="E108" s="48"/>
      <c r="F108" s="48"/>
      <c r="G108" s="48"/>
      <c r="H108" s="48"/>
      <c r="I108" s="48"/>
      <c r="J108" s="48"/>
      <c r="K108" s="48"/>
      <c r="L108" s="32"/>
    </row>
    <row r="112" spans="2:12" s="1" customFormat="1" ht="6.95" customHeight="1">
      <c r="B112" s="49"/>
      <c r="C112" s="50"/>
      <c r="D112" s="50"/>
      <c r="E112" s="50"/>
      <c r="F112" s="50"/>
      <c r="G112" s="50"/>
      <c r="H112" s="50"/>
      <c r="I112" s="50"/>
      <c r="J112" s="50"/>
      <c r="K112" s="50"/>
      <c r="L112" s="32"/>
    </row>
    <row r="113" spans="2:63" s="1" customFormat="1" ht="24.95" customHeight="1">
      <c r="B113" s="32"/>
      <c r="C113" s="21" t="s">
        <v>293</v>
      </c>
      <c r="L113" s="32"/>
    </row>
    <row r="114" spans="2:63" s="1" customFormat="1" ht="6.95" customHeight="1">
      <c r="B114" s="32"/>
      <c r="L114" s="32"/>
    </row>
    <row r="115" spans="2:63" s="1" customFormat="1" ht="12" customHeight="1">
      <c r="B115" s="32"/>
      <c r="C115" s="27" t="s">
        <v>15</v>
      </c>
      <c r="L115" s="32"/>
    </row>
    <row r="116" spans="2:63" s="1" customFormat="1" ht="16.5" customHeight="1">
      <c r="B116" s="32"/>
      <c r="E116" s="263" t="str">
        <f>E7</f>
        <v>DD a DSS Terany - novostavba ubytovacieho bloku - CÚ 2025/II</v>
      </c>
      <c r="F116" s="264"/>
      <c r="G116" s="264"/>
      <c r="H116" s="264"/>
      <c r="L116" s="32"/>
    </row>
    <row r="117" spans="2:63" s="1" customFormat="1" ht="12" customHeight="1">
      <c r="B117" s="32"/>
      <c r="C117" s="27" t="s">
        <v>163</v>
      </c>
      <c r="L117" s="32"/>
    </row>
    <row r="118" spans="2:63" s="1" customFormat="1" ht="30" customHeight="1">
      <c r="B118" s="32"/>
      <c r="E118" s="234" t="str">
        <f>E9</f>
        <v>SO 03 - Rekonštrukcia vodovodnej prípojky a vnútroareál.rozody vody</v>
      </c>
      <c r="F118" s="262"/>
      <c r="G118" s="262"/>
      <c r="H118" s="262"/>
      <c r="L118" s="32"/>
    </row>
    <row r="119" spans="2:63" s="1" customFormat="1" ht="6.95" customHeight="1">
      <c r="B119" s="32"/>
      <c r="L119" s="32"/>
    </row>
    <row r="120" spans="2:63" s="1" customFormat="1" ht="12" customHeight="1">
      <c r="B120" s="32"/>
      <c r="C120" s="27" t="s">
        <v>19</v>
      </c>
      <c r="F120" s="25" t="str">
        <f>F12</f>
        <v>Terany</v>
      </c>
      <c r="I120" s="27" t="s">
        <v>21</v>
      </c>
      <c r="J120" s="55" t="str">
        <f>IF(J12="","",J12)</f>
        <v>5. 12. 2025</v>
      </c>
      <c r="L120" s="32"/>
    </row>
    <row r="121" spans="2:63" s="1" customFormat="1" ht="6.95" customHeight="1">
      <c r="B121" s="32"/>
      <c r="L121" s="32"/>
    </row>
    <row r="122" spans="2:63" s="1" customFormat="1" ht="15.2" customHeight="1">
      <c r="B122" s="32"/>
      <c r="C122" s="27" t="s">
        <v>23</v>
      </c>
      <c r="F122" s="25" t="str">
        <f>E15</f>
        <v>DD DSS Terany 1, Hontianske Tesáre</v>
      </c>
      <c r="I122" s="27" t="s">
        <v>29</v>
      </c>
      <c r="J122" s="30" t="str">
        <f>E21</f>
        <v>Ing.Attila Farkaš</v>
      </c>
      <c r="L122" s="32"/>
    </row>
    <row r="123" spans="2:63" s="1" customFormat="1" ht="15.2" customHeight="1">
      <c r="B123" s="32"/>
      <c r="C123" s="27" t="s">
        <v>27</v>
      </c>
      <c r="F123" s="25" t="str">
        <f>IF(E18="","",E18)</f>
        <v>Vyplň údaj</v>
      </c>
      <c r="I123" s="27" t="s">
        <v>32</v>
      </c>
      <c r="J123" s="30" t="str">
        <f>E24</f>
        <v>Ing.P.Molnár</v>
      </c>
      <c r="L123" s="32"/>
    </row>
    <row r="124" spans="2:63" s="1" customFormat="1" ht="10.35" customHeight="1">
      <c r="B124" s="32"/>
      <c r="L124" s="32"/>
    </row>
    <row r="125" spans="2:63" s="10" customFormat="1" ht="29.25" customHeight="1">
      <c r="B125" s="124"/>
      <c r="C125" s="125" t="s">
        <v>294</v>
      </c>
      <c r="D125" s="126" t="s">
        <v>61</v>
      </c>
      <c r="E125" s="126" t="s">
        <v>57</v>
      </c>
      <c r="F125" s="126" t="s">
        <v>58</v>
      </c>
      <c r="G125" s="126" t="s">
        <v>295</v>
      </c>
      <c r="H125" s="126" t="s">
        <v>296</v>
      </c>
      <c r="I125" s="126" t="s">
        <v>297</v>
      </c>
      <c r="J125" s="127" t="s">
        <v>259</v>
      </c>
      <c r="K125" s="128" t="s">
        <v>298</v>
      </c>
      <c r="L125" s="124"/>
      <c r="M125" s="62" t="s">
        <v>1</v>
      </c>
      <c r="N125" s="63" t="s">
        <v>40</v>
      </c>
      <c r="O125" s="63" t="s">
        <v>299</v>
      </c>
      <c r="P125" s="63" t="s">
        <v>300</v>
      </c>
      <c r="Q125" s="63" t="s">
        <v>301</v>
      </c>
      <c r="R125" s="63" t="s">
        <v>302</v>
      </c>
      <c r="S125" s="63" t="s">
        <v>303</v>
      </c>
      <c r="T125" s="64" t="s">
        <v>304</v>
      </c>
    </row>
    <row r="126" spans="2:63" s="1" customFormat="1" ht="22.9" customHeight="1">
      <c r="B126" s="32"/>
      <c r="C126" s="67" t="s">
        <v>260</v>
      </c>
      <c r="J126" s="129">
        <f>BK126</f>
        <v>0</v>
      </c>
      <c r="L126" s="32"/>
      <c r="M126" s="65"/>
      <c r="N126" s="56"/>
      <c r="O126" s="56"/>
      <c r="P126" s="130">
        <f>P127+P241+P247+P249</f>
        <v>0</v>
      </c>
      <c r="Q126" s="56"/>
      <c r="R126" s="130">
        <f>R127+R241+R247+R249</f>
        <v>33.986490000000003</v>
      </c>
      <c r="S126" s="56"/>
      <c r="T126" s="131">
        <f>T127+T241+T247+T249</f>
        <v>0</v>
      </c>
      <c r="AT126" s="17" t="s">
        <v>75</v>
      </c>
      <c r="AU126" s="17" t="s">
        <v>261</v>
      </c>
      <c r="BK126" s="132">
        <f>BK127+BK241+BK247+BK249</f>
        <v>0</v>
      </c>
    </row>
    <row r="127" spans="2:63" s="11" customFormat="1" ht="25.9" customHeight="1">
      <c r="B127" s="133"/>
      <c r="D127" s="134" t="s">
        <v>75</v>
      </c>
      <c r="E127" s="135" t="s">
        <v>305</v>
      </c>
      <c r="F127" s="135" t="s">
        <v>3119</v>
      </c>
      <c r="I127" s="136"/>
      <c r="J127" s="137">
        <f>BK127</f>
        <v>0</v>
      </c>
      <c r="L127" s="133"/>
      <c r="M127" s="138"/>
      <c r="P127" s="139">
        <f>P128+P145+P149+P235+P239</f>
        <v>0</v>
      </c>
      <c r="R127" s="139">
        <f>R128+R145+R149+R235+R239</f>
        <v>33.967710000000004</v>
      </c>
      <c r="T127" s="140">
        <f>T128+T145+T149+T235+T239</f>
        <v>0</v>
      </c>
      <c r="AR127" s="134" t="s">
        <v>83</v>
      </c>
      <c r="AT127" s="141" t="s">
        <v>75</v>
      </c>
      <c r="AU127" s="141" t="s">
        <v>76</v>
      </c>
      <c r="AY127" s="134" t="s">
        <v>307</v>
      </c>
      <c r="BK127" s="142">
        <f>BK128+BK145+BK149+BK235+BK239</f>
        <v>0</v>
      </c>
    </row>
    <row r="128" spans="2:63" s="11" customFormat="1" ht="22.9" customHeight="1">
      <c r="B128" s="133"/>
      <c r="D128" s="134" t="s">
        <v>75</v>
      </c>
      <c r="E128" s="143" t="s">
        <v>83</v>
      </c>
      <c r="F128" s="143" t="s">
        <v>3157</v>
      </c>
      <c r="I128" s="136"/>
      <c r="J128" s="144">
        <f>BK128</f>
        <v>0</v>
      </c>
      <c r="L128" s="133"/>
      <c r="M128" s="138"/>
      <c r="P128" s="139">
        <f>SUM(P129:P144)</f>
        <v>0</v>
      </c>
      <c r="R128" s="139">
        <f>SUM(R129:R144)</f>
        <v>0.4349800000000002</v>
      </c>
      <c r="T128" s="140">
        <f>SUM(T129:T144)</f>
        <v>0</v>
      </c>
      <c r="AR128" s="134" t="s">
        <v>83</v>
      </c>
      <c r="AT128" s="141" t="s">
        <v>75</v>
      </c>
      <c r="AU128" s="141" t="s">
        <v>83</v>
      </c>
      <c r="AY128" s="134" t="s">
        <v>307</v>
      </c>
      <c r="BK128" s="142">
        <f>SUM(BK129:BK144)</f>
        <v>0</v>
      </c>
    </row>
    <row r="129" spans="2:65" s="1" customFormat="1" ht="21.75" customHeight="1">
      <c r="B129" s="145"/>
      <c r="C129" s="146" t="s">
        <v>1449</v>
      </c>
      <c r="D129" s="146" t="s">
        <v>309</v>
      </c>
      <c r="E129" s="147" t="s">
        <v>5576</v>
      </c>
      <c r="F129" s="148" t="s">
        <v>5577</v>
      </c>
      <c r="G129" s="149" t="s">
        <v>1071</v>
      </c>
      <c r="H129" s="150">
        <v>5</v>
      </c>
      <c r="I129" s="151"/>
      <c r="J129" s="152">
        <f t="shared" ref="J129:J144" si="0">ROUND(I129*H129,2)</f>
        <v>0</v>
      </c>
      <c r="K129" s="153"/>
      <c r="L129" s="32"/>
      <c r="M129" s="154" t="s">
        <v>1</v>
      </c>
      <c r="N129" s="155" t="s">
        <v>42</v>
      </c>
      <c r="P129" s="156">
        <f t="shared" ref="P129:P144" si="1">O129*H129</f>
        <v>0</v>
      </c>
      <c r="Q129" s="156">
        <v>1.0120000000000001E-2</v>
      </c>
      <c r="R129" s="156">
        <f t="shared" ref="R129:R144" si="2">Q129*H129</f>
        <v>5.0600000000000006E-2</v>
      </c>
      <c r="S129" s="156">
        <v>0</v>
      </c>
      <c r="T129" s="157">
        <f t="shared" ref="T129:T144" si="3">S129*H129</f>
        <v>0</v>
      </c>
      <c r="AR129" s="158" t="s">
        <v>313</v>
      </c>
      <c r="AT129" s="158" t="s">
        <v>309</v>
      </c>
      <c r="AU129" s="158" t="s">
        <v>89</v>
      </c>
      <c r="AY129" s="17" t="s">
        <v>307</v>
      </c>
      <c r="BE129" s="159">
        <f t="shared" ref="BE129:BE144" si="4">IF(N129="základná",J129,0)</f>
        <v>0</v>
      </c>
      <c r="BF129" s="159">
        <f t="shared" ref="BF129:BF144" si="5">IF(N129="znížená",J129,0)</f>
        <v>0</v>
      </c>
      <c r="BG129" s="159">
        <f t="shared" ref="BG129:BG144" si="6">IF(N129="zákl. prenesená",J129,0)</f>
        <v>0</v>
      </c>
      <c r="BH129" s="159">
        <f t="shared" ref="BH129:BH144" si="7">IF(N129="zníž. prenesená",J129,0)</f>
        <v>0</v>
      </c>
      <c r="BI129" s="159">
        <f t="shared" ref="BI129:BI144" si="8">IF(N129="nulová",J129,0)</f>
        <v>0</v>
      </c>
      <c r="BJ129" s="17" t="s">
        <v>89</v>
      </c>
      <c r="BK129" s="159">
        <f t="shared" ref="BK129:BK144" si="9">ROUND(I129*H129,2)</f>
        <v>0</v>
      </c>
      <c r="BL129" s="17" t="s">
        <v>313</v>
      </c>
      <c r="BM129" s="158" t="s">
        <v>89</v>
      </c>
    </row>
    <row r="130" spans="2:65" s="1" customFormat="1" ht="21.75" customHeight="1">
      <c r="B130" s="145"/>
      <c r="C130" s="146" t="s">
        <v>1461</v>
      </c>
      <c r="D130" s="146" t="s">
        <v>309</v>
      </c>
      <c r="E130" s="147" t="s">
        <v>5578</v>
      </c>
      <c r="F130" s="148" t="s">
        <v>5579</v>
      </c>
      <c r="G130" s="149" t="s">
        <v>1071</v>
      </c>
      <c r="H130" s="150">
        <v>3</v>
      </c>
      <c r="I130" s="151"/>
      <c r="J130" s="152">
        <f t="shared" si="0"/>
        <v>0</v>
      </c>
      <c r="K130" s="153"/>
      <c r="L130" s="32"/>
      <c r="M130" s="154" t="s">
        <v>1</v>
      </c>
      <c r="N130" s="155" t="s">
        <v>42</v>
      </c>
      <c r="P130" s="156">
        <f t="shared" si="1"/>
        <v>0</v>
      </c>
      <c r="Q130" s="156">
        <v>5.9156666666666698E-2</v>
      </c>
      <c r="R130" s="156">
        <f t="shared" si="2"/>
        <v>0.1774700000000001</v>
      </c>
      <c r="S130" s="156">
        <v>0</v>
      </c>
      <c r="T130" s="157">
        <f t="shared" si="3"/>
        <v>0</v>
      </c>
      <c r="AR130" s="158" t="s">
        <v>313</v>
      </c>
      <c r="AT130" s="158" t="s">
        <v>309</v>
      </c>
      <c r="AU130" s="158" t="s">
        <v>89</v>
      </c>
      <c r="AY130" s="17" t="s">
        <v>307</v>
      </c>
      <c r="BE130" s="159">
        <f t="shared" si="4"/>
        <v>0</v>
      </c>
      <c r="BF130" s="159">
        <f t="shared" si="5"/>
        <v>0</v>
      </c>
      <c r="BG130" s="159">
        <f t="shared" si="6"/>
        <v>0</v>
      </c>
      <c r="BH130" s="159">
        <f t="shared" si="7"/>
        <v>0</v>
      </c>
      <c r="BI130" s="159">
        <f t="shared" si="8"/>
        <v>0</v>
      </c>
      <c r="BJ130" s="17" t="s">
        <v>89</v>
      </c>
      <c r="BK130" s="159">
        <f t="shared" si="9"/>
        <v>0</v>
      </c>
      <c r="BL130" s="17" t="s">
        <v>313</v>
      </c>
      <c r="BM130" s="158" t="s">
        <v>313</v>
      </c>
    </row>
    <row r="131" spans="2:65" s="1" customFormat="1" ht="33" customHeight="1">
      <c r="B131" s="145"/>
      <c r="C131" s="146" t="s">
        <v>83</v>
      </c>
      <c r="D131" s="146" t="s">
        <v>309</v>
      </c>
      <c r="E131" s="147" t="s">
        <v>5580</v>
      </c>
      <c r="F131" s="148" t="s">
        <v>5581</v>
      </c>
      <c r="G131" s="149" t="s">
        <v>312</v>
      </c>
      <c r="H131" s="150">
        <v>30</v>
      </c>
      <c r="I131" s="151"/>
      <c r="J131" s="152">
        <f t="shared" si="0"/>
        <v>0</v>
      </c>
      <c r="K131" s="153"/>
      <c r="L131" s="32"/>
      <c r="M131" s="154" t="s">
        <v>1</v>
      </c>
      <c r="N131" s="155" t="s">
        <v>42</v>
      </c>
      <c r="P131" s="156">
        <f t="shared" si="1"/>
        <v>0</v>
      </c>
      <c r="Q131" s="156">
        <v>0</v>
      </c>
      <c r="R131" s="156">
        <f t="shared" si="2"/>
        <v>0</v>
      </c>
      <c r="S131" s="156">
        <v>0</v>
      </c>
      <c r="T131" s="157">
        <f t="shared" si="3"/>
        <v>0</v>
      </c>
      <c r="AR131" s="158" t="s">
        <v>313</v>
      </c>
      <c r="AT131" s="158" t="s">
        <v>309</v>
      </c>
      <c r="AU131" s="158" t="s">
        <v>89</v>
      </c>
      <c r="AY131" s="17" t="s">
        <v>307</v>
      </c>
      <c r="BE131" s="159">
        <f t="shared" si="4"/>
        <v>0</v>
      </c>
      <c r="BF131" s="159">
        <f t="shared" si="5"/>
        <v>0</v>
      </c>
      <c r="BG131" s="159">
        <f t="shared" si="6"/>
        <v>0</v>
      </c>
      <c r="BH131" s="159">
        <f t="shared" si="7"/>
        <v>0</v>
      </c>
      <c r="BI131" s="159">
        <f t="shared" si="8"/>
        <v>0</v>
      </c>
      <c r="BJ131" s="17" t="s">
        <v>89</v>
      </c>
      <c r="BK131" s="159">
        <f t="shared" si="9"/>
        <v>0</v>
      </c>
      <c r="BL131" s="17" t="s">
        <v>313</v>
      </c>
      <c r="BM131" s="158" t="s">
        <v>439</v>
      </c>
    </row>
    <row r="132" spans="2:65" s="1" customFormat="1" ht="24.2" customHeight="1">
      <c r="B132" s="145"/>
      <c r="C132" s="146" t="s">
        <v>439</v>
      </c>
      <c r="D132" s="146" t="s">
        <v>309</v>
      </c>
      <c r="E132" s="147" t="s">
        <v>5582</v>
      </c>
      <c r="F132" s="148" t="s">
        <v>5583</v>
      </c>
      <c r="G132" s="149" t="s">
        <v>312</v>
      </c>
      <c r="H132" s="150">
        <v>16</v>
      </c>
      <c r="I132" s="151"/>
      <c r="J132" s="152">
        <f t="shared" si="0"/>
        <v>0</v>
      </c>
      <c r="K132" s="153"/>
      <c r="L132" s="32"/>
      <c r="M132" s="154" t="s">
        <v>1</v>
      </c>
      <c r="N132" s="155" t="s">
        <v>42</v>
      </c>
      <c r="P132" s="156">
        <f t="shared" si="1"/>
        <v>0</v>
      </c>
      <c r="Q132" s="156">
        <v>0</v>
      </c>
      <c r="R132" s="156">
        <f t="shared" si="2"/>
        <v>0</v>
      </c>
      <c r="S132" s="156">
        <v>0</v>
      </c>
      <c r="T132" s="157">
        <f t="shared" si="3"/>
        <v>0</v>
      </c>
      <c r="AR132" s="158" t="s">
        <v>313</v>
      </c>
      <c r="AT132" s="158" t="s">
        <v>309</v>
      </c>
      <c r="AU132" s="158" t="s">
        <v>89</v>
      </c>
      <c r="AY132" s="17" t="s">
        <v>307</v>
      </c>
      <c r="BE132" s="159">
        <f t="shared" si="4"/>
        <v>0</v>
      </c>
      <c r="BF132" s="159">
        <f t="shared" si="5"/>
        <v>0</v>
      </c>
      <c r="BG132" s="159">
        <f t="shared" si="6"/>
        <v>0</v>
      </c>
      <c r="BH132" s="159">
        <f t="shared" si="7"/>
        <v>0</v>
      </c>
      <c r="BI132" s="159">
        <f t="shared" si="8"/>
        <v>0</v>
      </c>
      <c r="BJ132" s="17" t="s">
        <v>89</v>
      </c>
      <c r="BK132" s="159">
        <f t="shared" si="9"/>
        <v>0</v>
      </c>
      <c r="BL132" s="17" t="s">
        <v>313</v>
      </c>
      <c r="BM132" s="158" t="s">
        <v>449</v>
      </c>
    </row>
    <row r="133" spans="2:65" s="1" customFormat="1" ht="16.5" customHeight="1">
      <c r="B133" s="145"/>
      <c r="C133" s="146" t="s">
        <v>1332</v>
      </c>
      <c r="D133" s="146" t="s">
        <v>309</v>
      </c>
      <c r="E133" s="147" t="s">
        <v>5584</v>
      </c>
      <c r="F133" s="148" t="s">
        <v>5585</v>
      </c>
      <c r="G133" s="149" t="s">
        <v>312</v>
      </c>
      <c r="H133" s="150">
        <v>24</v>
      </c>
      <c r="I133" s="151"/>
      <c r="J133" s="152">
        <f t="shared" si="0"/>
        <v>0</v>
      </c>
      <c r="K133" s="153"/>
      <c r="L133" s="32"/>
      <c r="M133" s="154" t="s">
        <v>1</v>
      </c>
      <c r="N133" s="155" t="s">
        <v>42</v>
      </c>
      <c r="P133" s="156">
        <f t="shared" si="1"/>
        <v>0</v>
      </c>
      <c r="Q133" s="156">
        <v>0</v>
      </c>
      <c r="R133" s="156">
        <f t="shared" si="2"/>
        <v>0</v>
      </c>
      <c r="S133" s="156">
        <v>0</v>
      </c>
      <c r="T133" s="157">
        <f t="shared" si="3"/>
        <v>0</v>
      </c>
      <c r="AR133" s="158" t="s">
        <v>313</v>
      </c>
      <c r="AT133" s="158" t="s">
        <v>309</v>
      </c>
      <c r="AU133" s="158" t="s">
        <v>89</v>
      </c>
      <c r="AY133" s="17" t="s">
        <v>307</v>
      </c>
      <c r="BE133" s="159">
        <f t="shared" si="4"/>
        <v>0</v>
      </c>
      <c r="BF133" s="159">
        <f t="shared" si="5"/>
        <v>0</v>
      </c>
      <c r="BG133" s="159">
        <f t="shared" si="6"/>
        <v>0</v>
      </c>
      <c r="BH133" s="159">
        <f t="shared" si="7"/>
        <v>0</v>
      </c>
      <c r="BI133" s="159">
        <f t="shared" si="8"/>
        <v>0</v>
      </c>
      <c r="BJ133" s="17" t="s">
        <v>89</v>
      </c>
      <c r="BK133" s="159">
        <f t="shared" si="9"/>
        <v>0</v>
      </c>
      <c r="BL133" s="17" t="s">
        <v>313</v>
      </c>
      <c r="BM133" s="158" t="s">
        <v>514</v>
      </c>
    </row>
    <row r="134" spans="2:65" s="1" customFormat="1" ht="16.5" customHeight="1">
      <c r="B134" s="145"/>
      <c r="C134" s="146" t="s">
        <v>89</v>
      </c>
      <c r="D134" s="146" t="s">
        <v>309</v>
      </c>
      <c r="E134" s="147" t="s">
        <v>5586</v>
      </c>
      <c r="F134" s="148" t="s">
        <v>5587</v>
      </c>
      <c r="G134" s="149" t="s">
        <v>312</v>
      </c>
      <c r="H134" s="150">
        <v>95</v>
      </c>
      <c r="I134" s="151"/>
      <c r="J134" s="152">
        <f t="shared" si="0"/>
        <v>0</v>
      </c>
      <c r="K134" s="153"/>
      <c r="L134" s="32"/>
      <c r="M134" s="154" t="s">
        <v>1</v>
      </c>
      <c r="N134" s="155" t="s">
        <v>42</v>
      </c>
      <c r="P134" s="156">
        <f t="shared" si="1"/>
        <v>0</v>
      </c>
      <c r="Q134" s="156">
        <v>0</v>
      </c>
      <c r="R134" s="156">
        <f t="shared" si="2"/>
        <v>0</v>
      </c>
      <c r="S134" s="156">
        <v>0</v>
      </c>
      <c r="T134" s="157">
        <f t="shared" si="3"/>
        <v>0</v>
      </c>
      <c r="AR134" s="158" t="s">
        <v>313</v>
      </c>
      <c r="AT134" s="158" t="s">
        <v>309</v>
      </c>
      <c r="AU134" s="158" t="s">
        <v>89</v>
      </c>
      <c r="AY134" s="17" t="s">
        <v>307</v>
      </c>
      <c r="BE134" s="159">
        <f t="shared" si="4"/>
        <v>0</v>
      </c>
      <c r="BF134" s="159">
        <f t="shared" si="5"/>
        <v>0</v>
      </c>
      <c r="BG134" s="159">
        <f t="shared" si="6"/>
        <v>0</v>
      </c>
      <c r="BH134" s="159">
        <f t="shared" si="7"/>
        <v>0</v>
      </c>
      <c r="BI134" s="159">
        <f t="shared" si="8"/>
        <v>0</v>
      </c>
      <c r="BJ134" s="17" t="s">
        <v>89</v>
      </c>
      <c r="BK134" s="159">
        <f t="shared" si="9"/>
        <v>0</v>
      </c>
      <c r="BL134" s="17" t="s">
        <v>313</v>
      </c>
      <c r="BM134" s="158" t="s">
        <v>526</v>
      </c>
    </row>
    <row r="135" spans="2:65" s="1" customFormat="1" ht="24.2" customHeight="1">
      <c r="B135" s="145"/>
      <c r="C135" s="146" t="s">
        <v>1338</v>
      </c>
      <c r="D135" s="146" t="s">
        <v>309</v>
      </c>
      <c r="E135" s="147" t="s">
        <v>5588</v>
      </c>
      <c r="F135" s="148" t="s">
        <v>5589</v>
      </c>
      <c r="G135" s="149" t="s">
        <v>312</v>
      </c>
      <c r="H135" s="150">
        <v>13.5</v>
      </c>
      <c r="I135" s="151"/>
      <c r="J135" s="152">
        <f t="shared" si="0"/>
        <v>0</v>
      </c>
      <c r="K135" s="153"/>
      <c r="L135" s="32"/>
      <c r="M135" s="154" t="s">
        <v>1</v>
      </c>
      <c r="N135" s="155" t="s">
        <v>42</v>
      </c>
      <c r="P135" s="156">
        <f t="shared" si="1"/>
        <v>0</v>
      </c>
      <c r="Q135" s="156">
        <v>0</v>
      </c>
      <c r="R135" s="156">
        <f t="shared" si="2"/>
        <v>0</v>
      </c>
      <c r="S135" s="156">
        <v>0</v>
      </c>
      <c r="T135" s="157">
        <f t="shared" si="3"/>
        <v>0</v>
      </c>
      <c r="AR135" s="158" t="s">
        <v>313</v>
      </c>
      <c r="AT135" s="158" t="s">
        <v>309</v>
      </c>
      <c r="AU135" s="158" t="s">
        <v>89</v>
      </c>
      <c r="AY135" s="17" t="s">
        <v>307</v>
      </c>
      <c r="BE135" s="159">
        <f t="shared" si="4"/>
        <v>0</v>
      </c>
      <c r="BF135" s="159">
        <f t="shared" si="5"/>
        <v>0</v>
      </c>
      <c r="BG135" s="159">
        <f t="shared" si="6"/>
        <v>0</v>
      </c>
      <c r="BH135" s="159">
        <f t="shared" si="7"/>
        <v>0</v>
      </c>
      <c r="BI135" s="159">
        <f t="shared" si="8"/>
        <v>0</v>
      </c>
      <c r="BJ135" s="17" t="s">
        <v>89</v>
      </c>
      <c r="BK135" s="159">
        <f t="shared" si="9"/>
        <v>0</v>
      </c>
      <c r="BL135" s="17" t="s">
        <v>313</v>
      </c>
      <c r="BM135" s="158" t="s">
        <v>578</v>
      </c>
    </row>
    <row r="136" spans="2:65" s="1" customFormat="1" ht="24.2" customHeight="1">
      <c r="B136" s="145"/>
      <c r="C136" s="146" t="s">
        <v>107</v>
      </c>
      <c r="D136" s="146" t="s">
        <v>309</v>
      </c>
      <c r="E136" s="147" t="s">
        <v>5590</v>
      </c>
      <c r="F136" s="148" t="s">
        <v>5591</v>
      </c>
      <c r="G136" s="149" t="s">
        <v>312</v>
      </c>
      <c r="H136" s="150">
        <v>28.5</v>
      </c>
      <c r="I136" s="151"/>
      <c r="J136" s="152">
        <f t="shared" si="0"/>
        <v>0</v>
      </c>
      <c r="K136" s="153"/>
      <c r="L136" s="32"/>
      <c r="M136" s="154" t="s">
        <v>1</v>
      </c>
      <c r="N136" s="155" t="s">
        <v>42</v>
      </c>
      <c r="P136" s="156">
        <f t="shared" si="1"/>
        <v>0</v>
      </c>
      <c r="Q136" s="156">
        <v>0</v>
      </c>
      <c r="R136" s="156">
        <f t="shared" si="2"/>
        <v>0</v>
      </c>
      <c r="S136" s="156">
        <v>0</v>
      </c>
      <c r="T136" s="157">
        <f t="shared" si="3"/>
        <v>0</v>
      </c>
      <c r="AR136" s="158" t="s">
        <v>313</v>
      </c>
      <c r="AT136" s="158" t="s">
        <v>309</v>
      </c>
      <c r="AU136" s="158" t="s">
        <v>89</v>
      </c>
      <c r="AY136" s="17" t="s">
        <v>307</v>
      </c>
      <c r="BE136" s="159">
        <f t="shared" si="4"/>
        <v>0</v>
      </c>
      <c r="BF136" s="159">
        <f t="shared" si="5"/>
        <v>0</v>
      </c>
      <c r="BG136" s="159">
        <f t="shared" si="6"/>
        <v>0</v>
      </c>
      <c r="BH136" s="159">
        <f t="shared" si="7"/>
        <v>0</v>
      </c>
      <c r="BI136" s="159">
        <f t="shared" si="8"/>
        <v>0</v>
      </c>
      <c r="BJ136" s="17" t="s">
        <v>89</v>
      </c>
      <c r="BK136" s="159">
        <f t="shared" si="9"/>
        <v>0</v>
      </c>
      <c r="BL136" s="17" t="s">
        <v>313</v>
      </c>
      <c r="BM136" s="158" t="s">
        <v>587</v>
      </c>
    </row>
    <row r="137" spans="2:65" s="1" customFormat="1" ht="24.2" customHeight="1">
      <c r="B137" s="145"/>
      <c r="C137" s="146" t="s">
        <v>1476</v>
      </c>
      <c r="D137" s="146" t="s">
        <v>309</v>
      </c>
      <c r="E137" s="147" t="s">
        <v>5592</v>
      </c>
      <c r="F137" s="148" t="s">
        <v>5593</v>
      </c>
      <c r="G137" s="149" t="s">
        <v>1071</v>
      </c>
      <c r="H137" s="150">
        <v>5</v>
      </c>
      <c r="I137" s="151"/>
      <c r="J137" s="152">
        <f t="shared" si="0"/>
        <v>0</v>
      </c>
      <c r="K137" s="153"/>
      <c r="L137" s="32"/>
      <c r="M137" s="154" t="s">
        <v>1</v>
      </c>
      <c r="N137" s="155" t="s">
        <v>42</v>
      </c>
      <c r="P137" s="156">
        <f t="shared" si="1"/>
        <v>0</v>
      </c>
      <c r="Q137" s="156">
        <v>0</v>
      </c>
      <c r="R137" s="156">
        <f t="shared" si="2"/>
        <v>0</v>
      </c>
      <c r="S137" s="156">
        <v>0</v>
      </c>
      <c r="T137" s="157">
        <f t="shared" si="3"/>
        <v>0</v>
      </c>
      <c r="AR137" s="158" t="s">
        <v>313</v>
      </c>
      <c r="AT137" s="158" t="s">
        <v>309</v>
      </c>
      <c r="AU137" s="158" t="s">
        <v>89</v>
      </c>
      <c r="AY137" s="17" t="s">
        <v>307</v>
      </c>
      <c r="BE137" s="159">
        <f t="shared" si="4"/>
        <v>0</v>
      </c>
      <c r="BF137" s="159">
        <f t="shared" si="5"/>
        <v>0</v>
      </c>
      <c r="BG137" s="159">
        <f t="shared" si="6"/>
        <v>0</v>
      </c>
      <c r="BH137" s="159">
        <f t="shared" si="7"/>
        <v>0</v>
      </c>
      <c r="BI137" s="159">
        <f t="shared" si="8"/>
        <v>0</v>
      </c>
      <c r="BJ137" s="17" t="s">
        <v>89</v>
      </c>
      <c r="BK137" s="159">
        <f t="shared" si="9"/>
        <v>0</v>
      </c>
      <c r="BL137" s="17" t="s">
        <v>313</v>
      </c>
      <c r="BM137" s="158" t="s">
        <v>597</v>
      </c>
    </row>
    <row r="138" spans="2:65" s="1" customFormat="1" ht="24.2" customHeight="1">
      <c r="B138" s="145"/>
      <c r="C138" s="146" t="s">
        <v>313</v>
      </c>
      <c r="D138" s="146" t="s">
        <v>309</v>
      </c>
      <c r="E138" s="147" t="s">
        <v>5594</v>
      </c>
      <c r="F138" s="148" t="s">
        <v>5595</v>
      </c>
      <c r="G138" s="149" t="s">
        <v>517</v>
      </c>
      <c r="H138" s="150">
        <v>225</v>
      </c>
      <c r="I138" s="151"/>
      <c r="J138" s="152">
        <f t="shared" si="0"/>
        <v>0</v>
      </c>
      <c r="K138" s="153"/>
      <c r="L138" s="32"/>
      <c r="M138" s="154" t="s">
        <v>1</v>
      </c>
      <c r="N138" s="155" t="s">
        <v>42</v>
      </c>
      <c r="P138" s="156">
        <f t="shared" si="1"/>
        <v>0</v>
      </c>
      <c r="Q138" s="156">
        <v>9.0586666666666704E-4</v>
      </c>
      <c r="R138" s="156">
        <f t="shared" si="2"/>
        <v>0.20382000000000008</v>
      </c>
      <c r="S138" s="156">
        <v>0</v>
      </c>
      <c r="T138" s="157">
        <f t="shared" si="3"/>
        <v>0</v>
      </c>
      <c r="AR138" s="158" t="s">
        <v>313</v>
      </c>
      <c r="AT138" s="158" t="s">
        <v>309</v>
      </c>
      <c r="AU138" s="158" t="s">
        <v>89</v>
      </c>
      <c r="AY138" s="17" t="s">
        <v>307</v>
      </c>
      <c r="BE138" s="159">
        <f t="shared" si="4"/>
        <v>0</v>
      </c>
      <c r="BF138" s="159">
        <f t="shared" si="5"/>
        <v>0</v>
      </c>
      <c r="BG138" s="159">
        <f t="shared" si="6"/>
        <v>0</v>
      </c>
      <c r="BH138" s="159">
        <f t="shared" si="7"/>
        <v>0</v>
      </c>
      <c r="BI138" s="159">
        <f t="shared" si="8"/>
        <v>0</v>
      </c>
      <c r="BJ138" s="17" t="s">
        <v>89</v>
      </c>
      <c r="BK138" s="159">
        <f t="shared" si="9"/>
        <v>0</v>
      </c>
      <c r="BL138" s="17" t="s">
        <v>313</v>
      </c>
      <c r="BM138" s="158" t="s">
        <v>637</v>
      </c>
    </row>
    <row r="139" spans="2:65" s="1" customFormat="1" ht="24.2" customHeight="1">
      <c r="B139" s="145"/>
      <c r="C139" s="146" t="s">
        <v>433</v>
      </c>
      <c r="D139" s="146" t="s">
        <v>309</v>
      </c>
      <c r="E139" s="147" t="s">
        <v>5596</v>
      </c>
      <c r="F139" s="148" t="s">
        <v>5597</v>
      </c>
      <c r="G139" s="149" t="s">
        <v>517</v>
      </c>
      <c r="H139" s="150">
        <v>225</v>
      </c>
      <c r="I139" s="151"/>
      <c r="J139" s="152">
        <f t="shared" si="0"/>
        <v>0</v>
      </c>
      <c r="K139" s="153"/>
      <c r="L139" s="32"/>
      <c r="M139" s="154" t="s">
        <v>1</v>
      </c>
      <c r="N139" s="155" t="s">
        <v>42</v>
      </c>
      <c r="P139" s="156">
        <f t="shared" si="1"/>
        <v>0</v>
      </c>
      <c r="Q139" s="156">
        <v>0</v>
      </c>
      <c r="R139" s="156">
        <f t="shared" si="2"/>
        <v>0</v>
      </c>
      <c r="S139" s="156">
        <v>0</v>
      </c>
      <c r="T139" s="157">
        <f t="shared" si="3"/>
        <v>0</v>
      </c>
      <c r="AR139" s="158" t="s">
        <v>313</v>
      </c>
      <c r="AT139" s="158" t="s">
        <v>309</v>
      </c>
      <c r="AU139" s="158" t="s">
        <v>89</v>
      </c>
      <c r="AY139" s="17" t="s">
        <v>307</v>
      </c>
      <c r="BE139" s="159">
        <f t="shared" si="4"/>
        <v>0</v>
      </c>
      <c r="BF139" s="159">
        <f t="shared" si="5"/>
        <v>0</v>
      </c>
      <c r="BG139" s="159">
        <f t="shared" si="6"/>
        <v>0</v>
      </c>
      <c r="BH139" s="159">
        <f t="shared" si="7"/>
        <v>0</v>
      </c>
      <c r="BI139" s="159">
        <f t="shared" si="8"/>
        <v>0</v>
      </c>
      <c r="BJ139" s="17" t="s">
        <v>89</v>
      </c>
      <c r="BK139" s="159">
        <f t="shared" si="9"/>
        <v>0</v>
      </c>
      <c r="BL139" s="17" t="s">
        <v>313</v>
      </c>
      <c r="BM139" s="158" t="s">
        <v>648</v>
      </c>
    </row>
    <row r="140" spans="2:65" s="1" customFormat="1" ht="24.2" customHeight="1">
      <c r="B140" s="145"/>
      <c r="C140" s="146" t="s">
        <v>1363</v>
      </c>
      <c r="D140" s="146" t="s">
        <v>309</v>
      </c>
      <c r="E140" s="147" t="s">
        <v>3166</v>
      </c>
      <c r="F140" s="148" t="s">
        <v>3167</v>
      </c>
      <c r="G140" s="149" t="s">
        <v>312</v>
      </c>
      <c r="H140" s="150">
        <v>41</v>
      </c>
      <c r="I140" s="151"/>
      <c r="J140" s="152">
        <f t="shared" si="0"/>
        <v>0</v>
      </c>
      <c r="K140" s="153"/>
      <c r="L140" s="32"/>
      <c r="M140" s="154" t="s">
        <v>1</v>
      </c>
      <c r="N140" s="155" t="s">
        <v>42</v>
      </c>
      <c r="P140" s="156">
        <f t="shared" si="1"/>
        <v>0</v>
      </c>
      <c r="Q140" s="156">
        <v>0</v>
      </c>
      <c r="R140" s="156">
        <f t="shared" si="2"/>
        <v>0</v>
      </c>
      <c r="S140" s="156">
        <v>0</v>
      </c>
      <c r="T140" s="157">
        <f t="shared" si="3"/>
        <v>0</v>
      </c>
      <c r="AR140" s="158" t="s">
        <v>313</v>
      </c>
      <c r="AT140" s="158" t="s">
        <v>309</v>
      </c>
      <c r="AU140" s="158" t="s">
        <v>89</v>
      </c>
      <c r="AY140" s="17" t="s">
        <v>307</v>
      </c>
      <c r="BE140" s="159">
        <f t="shared" si="4"/>
        <v>0</v>
      </c>
      <c r="BF140" s="159">
        <f t="shared" si="5"/>
        <v>0</v>
      </c>
      <c r="BG140" s="159">
        <f t="shared" si="6"/>
        <v>0</v>
      </c>
      <c r="BH140" s="159">
        <f t="shared" si="7"/>
        <v>0</v>
      </c>
      <c r="BI140" s="159">
        <f t="shared" si="8"/>
        <v>0</v>
      </c>
      <c r="BJ140" s="17" t="s">
        <v>89</v>
      </c>
      <c r="BK140" s="159">
        <f t="shared" si="9"/>
        <v>0</v>
      </c>
      <c r="BL140" s="17" t="s">
        <v>313</v>
      </c>
      <c r="BM140" s="158" t="s">
        <v>659</v>
      </c>
    </row>
    <row r="141" spans="2:65" s="1" customFormat="1" ht="24.2" customHeight="1">
      <c r="B141" s="145"/>
      <c r="C141" s="146" t="s">
        <v>1371</v>
      </c>
      <c r="D141" s="146" t="s">
        <v>309</v>
      </c>
      <c r="E141" s="147" t="s">
        <v>3164</v>
      </c>
      <c r="F141" s="148" t="s">
        <v>3165</v>
      </c>
      <c r="G141" s="149" t="s">
        <v>312</v>
      </c>
      <c r="H141" s="150">
        <v>71.3</v>
      </c>
      <c r="I141" s="151"/>
      <c r="J141" s="152">
        <f t="shared" si="0"/>
        <v>0</v>
      </c>
      <c r="K141" s="153"/>
      <c r="L141" s="32"/>
      <c r="M141" s="154" t="s">
        <v>1</v>
      </c>
      <c r="N141" s="155" t="s">
        <v>42</v>
      </c>
      <c r="P141" s="156">
        <f t="shared" si="1"/>
        <v>0</v>
      </c>
      <c r="Q141" s="156">
        <v>0</v>
      </c>
      <c r="R141" s="156">
        <f t="shared" si="2"/>
        <v>0</v>
      </c>
      <c r="S141" s="156">
        <v>0</v>
      </c>
      <c r="T141" s="157">
        <f t="shared" si="3"/>
        <v>0</v>
      </c>
      <c r="AR141" s="158" t="s">
        <v>313</v>
      </c>
      <c r="AT141" s="158" t="s">
        <v>309</v>
      </c>
      <c r="AU141" s="158" t="s">
        <v>89</v>
      </c>
      <c r="AY141" s="17" t="s">
        <v>307</v>
      </c>
      <c r="BE141" s="159">
        <f t="shared" si="4"/>
        <v>0</v>
      </c>
      <c r="BF141" s="159">
        <f t="shared" si="5"/>
        <v>0</v>
      </c>
      <c r="BG141" s="159">
        <f t="shared" si="6"/>
        <v>0</v>
      </c>
      <c r="BH141" s="159">
        <f t="shared" si="7"/>
        <v>0</v>
      </c>
      <c r="BI141" s="159">
        <f t="shared" si="8"/>
        <v>0</v>
      </c>
      <c r="BJ141" s="17" t="s">
        <v>89</v>
      </c>
      <c r="BK141" s="159">
        <f t="shared" si="9"/>
        <v>0</v>
      </c>
      <c r="BL141" s="17" t="s">
        <v>313</v>
      </c>
      <c r="BM141" s="158" t="s">
        <v>673</v>
      </c>
    </row>
    <row r="142" spans="2:65" s="1" customFormat="1" ht="24.2" customHeight="1">
      <c r="B142" s="145"/>
      <c r="C142" s="146" t="s">
        <v>1344</v>
      </c>
      <c r="D142" s="146" t="s">
        <v>309</v>
      </c>
      <c r="E142" s="147" t="s">
        <v>5598</v>
      </c>
      <c r="F142" s="148" t="s">
        <v>5599</v>
      </c>
      <c r="G142" s="149" t="s">
        <v>517</v>
      </c>
      <c r="H142" s="150">
        <v>100</v>
      </c>
      <c r="I142" s="151"/>
      <c r="J142" s="152">
        <f t="shared" si="0"/>
        <v>0</v>
      </c>
      <c r="K142" s="153"/>
      <c r="L142" s="32"/>
      <c r="M142" s="154" t="s">
        <v>1</v>
      </c>
      <c r="N142" s="155" t="s">
        <v>42</v>
      </c>
      <c r="P142" s="156">
        <f t="shared" si="1"/>
        <v>0</v>
      </c>
      <c r="Q142" s="156">
        <v>0</v>
      </c>
      <c r="R142" s="156">
        <f t="shared" si="2"/>
        <v>0</v>
      </c>
      <c r="S142" s="156">
        <v>0</v>
      </c>
      <c r="T142" s="157">
        <f t="shared" si="3"/>
        <v>0</v>
      </c>
      <c r="AR142" s="158" t="s">
        <v>313</v>
      </c>
      <c r="AT142" s="158" t="s">
        <v>309</v>
      </c>
      <c r="AU142" s="158" t="s">
        <v>89</v>
      </c>
      <c r="AY142" s="17" t="s">
        <v>307</v>
      </c>
      <c r="BE142" s="159">
        <f t="shared" si="4"/>
        <v>0</v>
      </c>
      <c r="BF142" s="159">
        <f t="shared" si="5"/>
        <v>0</v>
      </c>
      <c r="BG142" s="159">
        <f t="shared" si="6"/>
        <v>0</v>
      </c>
      <c r="BH142" s="159">
        <f t="shared" si="7"/>
        <v>0</v>
      </c>
      <c r="BI142" s="159">
        <f t="shared" si="8"/>
        <v>0</v>
      </c>
      <c r="BJ142" s="17" t="s">
        <v>89</v>
      </c>
      <c r="BK142" s="159">
        <f t="shared" si="9"/>
        <v>0</v>
      </c>
      <c r="BL142" s="17" t="s">
        <v>313</v>
      </c>
      <c r="BM142" s="158" t="s">
        <v>685</v>
      </c>
    </row>
    <row r="143" spans="2:65" s="1" customFormat="1" ht="33" customHeight="1">
      <c r="B143" s="145"/>
      <c r="C143" s="146" t="s">
        <v>1348</v>
      </c>
      <c r="D143" s="146" t="s">
        <v>309</v>
      </c>
      <c r="E143" s="147" t="s">
        <v>5600</v>
      </c>
      <c r="F143" s="148" t="s">
        <v>5601</v>
      </c>
      <c r="G143" s="149" t="s">
        <v>517</v>
      </c>
      <c r="H143" s="150">
        <v>100</v>
      </c>
      <c r="I143" s="151"/>
      <c r="J143" s="152">
        <f t="shared" si="0"/>
        <v>0</v>
      </c>
      <c r="K143" s="153"/>
      <c r="L143" s="32"/>
      <c r="M143" s="154" t="s">
        <v>1</v>
      </c>
      <c r="N143" s="155" t="s">
        <v>42</v>
      </c>
      <c r="P143" s="156">
        <f t="shared" si="1"/>
        <v>0</v>
      </c>
      <c r="Q143" s="156">
        <v>0</v>
      </c>
      <c r="R143" s="156">
        <f t="shared" si="2"/>
        <v>0</v>
      </c>
      <c r="S143" s="156">
        <v>0</v>
      </c>
      <c r="T143" s="157">
        <f t="shared" si="3"/>
        <v>0</v>
      </c>
      <c r="AR143" s="158" t="s">
        <v>313</v>
      </c>
      <c r="AT143" s="158" t="s">
        <v>309</v>
      </c>
      <c r="AU143" s="158" t="s">
        <v>89</v>
      </c>
      <c r="AY143" s="17" t="s">
        <v>307</v>
      </c>
      <c r="BE143" s="159">
        <f t="shared" si="4"/>
        <v>0</v>
      </c>
      <c r="BF143" s="159">
        <f t="shared" si="5"/>
        <v>0</v>
      </c>
      <c r="BG143" s="159">
        <f t="shared" si="6"/>
        <v>0</v>
      </c>
      <c r="BH143" s="159">
        <f t="shared" si="7"/>
        <v>0</v>
      </c>
      <c r="BI143" s="159">
        <f t="shared" si="8"/>
        <v>0</v>
      </c>
      <c r="BJ143" s="17" t="s">
        <v>89</v>
      </c>
      <c r="BK143" s="159">
        <f t="shared" si="9"/>
        <v>0</v>
      </c>
      <c r="BL143" s="17" t="s">
        <v>313</v>
      </c>
      <c r="BM143" s="158" t="s">
        <v>174</v>
      </c>
    </row>
    <row r="144" spans="2:65" s="1" customFormat="1" ht="16.5" customHeight="1">
      <c r="B144" s="145"/>
      <c r="C144" s="188" t="s">
        <v>1353</v>
      </c>
      <c r="D144" s="188" t="s">
        <v>507</v>
      </c>
      <c r="E144" s="189" t="s">
        <v>5602</v>
      </c>
      <c r="F144" s="190" t="s">
        <v>5603</v>
      </c>
      <c r="G144" s="191" t="s">
        <v>1513</v>
      </c>
      <c r="H144" s="192">
        <v>3.09</v>
      </c>
      <c r="I144" s="193"/>
      <c r="J144" s="194">
        <f t="shared" si="0"/>
        <v>0</v>
      </c>
      <c r="K144" s="195"/>
      <c r="L144" s="196"/>
      <c r="M144" s="197" t="s">
        <v>1</v>
      </c>
      <c r="N144" s="198" t="s">
        <v>42</v>
      </c>
      <c r="P144" s="156">
        <f t="shared" si="1"/>
        <v>0</v>
      </c>
      <c r="Q144" s="156">
        <v>1E-3</v>
      </c>
      <c r="R144" s="156">
        <f t="shared" si="2"/>
        <v>3.0899999999999999E-3</v>
      </c>
      <c r="S144" s="156">
        <v>0</v>
      </c>
      <c r="T144" s="157">
        <f t="shared" si="3"/>
        <v>0</v>
      </c>
      <c r="AR144" s="158" t="s">
        <v>449</v>
      </c>
      <c r="AT144" s="158" t="s">
        <v>507</v>
      </c>
      <c r="AU144" s="158" t="s">
        <v>89</v>
      </c>
      <c r="AY144" s="17" t="s">
        <v>307</v>
      </c>
      <c r="BE144" s="159">
        <f t="shared" si="4"/>
        <v>0</v>
      </c>
      <c r="BF144" s="159">
        <f t="shared" si="5"/>
        <v>0</v>
      </c>
      <c r="BG144" s="159">
        <f t="shared" si="6"/>
        <v>0</v>
      </c>
      <c r="BH144" s="159">
        <f t="shared" si="7"/>
        <v>0</v>
      </c>
      <c r="BI144" s="159">
        <f t="shared" si="8"/>
        <v>0</v>
      </c>
      <c r="BJ144" s="17" t="s">
        <v>89</v>
      </c>
      <c r="BK144" s="159">
        <f t="shared" si="9"/>
        <v>0</v>
      </c>
      <c r="BL144" s="17" t="s">
        <v>313</v>
      </c>
      <c r="BM144" s="158" t="s">
        <v>732</v>
      </c>
    </row>
    <row r="145" spans="2:65" s="11" customFormat="1" ht="22.9" customHeight="1">
      <c r="B145" s="133"/>
      <c r="D145" s="134" t="s">
        <v>75</v>
      </c>
      <c r="E145" s="143" t="s">
        <v>313</v>
      </c>
      <c r="F145" s="143" t="s">
        <v>3170</v>
      </c>
      <c r="I145" s="136"/>
      <c r="J145" s="144">
        <f>BK145</f>
        <v>0</v>
      </c>
      <c r="L145" s="133"/>
      <c r="M145" s="138"/>
      <c r="P145" s="139">
        <f>SUM(P146:P148)</f>
        <v>0</v>
      </c>
      <c r="R145" s="139">
        <f>SUM(R146:R148)</f>
        <v>30.878170000000001</v>
      </c>
      <c r="T145" s="140">
        <f>SUM(T146:T148)</f>
        <v>0</v>
      </c>
      <c r="AR145" s="134" t="s">
        <v>83</v>
      </c>
      <c r="AT145" s="141" t="s">
        <v>75</v>
      </c>
      <c r="AU145" s="141" t="s">
        <v>83</v>
      </c>
      <c r="AY145" s="134" t="s">
        <v>307</v>
      </c>
      <c r="BK145" s="142">
        <f>SUM(BK146:BK148)</f>
        <v>0</v>
      </c>
    </row>
    <row r="146" spans="2:65" s="1" customFormat="1" ht="24.2" customHeight="1">
      <c r="B146" s="145"/>
      <c r="C146" s="146" t="s">
        <v>506</v>
      </c>
      <c r="D146" s="146" t="s">
        <v>309</v>
      </c>
      <c r="E146" s="147" t="s">
        <v>5604</v>
      </c>
      <c r="F146" s="148" t="s">
        <v>5605</v>
      </c>
      <c r="G146" s="149" t="s">
        <v>312</v>
      </c>
      <c r="H146" s="150">
        <v>1.2</v>
      </c>
      <c r="I146" s="151"/>
      <c r="J146" s="152">
        <f>ROUND(I146*H146,2)</f>
        <v>0</v>
      </c>
      <c r="K146" s="153"/>
      <c r="L146" s="32"/>
      <c r="M146" s="154" t="s">
        <v>1</v>
      </c>
      <c r="N146" s="155" t="s">
        <v>42</v>
      </c>
      <c r="P146" s="156">
        <f>O146*H146</f>
        <v>0</v>
      </c>
      <c r="Q146" s="156">
        <v>1.7034</v>
      </c>
      <c r="R146" s="156">
        <f>Q146*H146</f>
        <v>2.0440800000000001</v>
      </c>
      <c r="S146" s="156">
        <v>0</v>
      </c>
      <c r="T146" s="157">
        <f>S146*H146</f>
        <v>0</v>
      </c>
      <c r="AR146" s="158" t="s">
        <v>313</v>
      </c>
      <c r="AT146" s="158" t="s">
        <v>309</v>
      </c>
      <c r="AU146" s="158" t="s">
        <v>89</v>
      </c>
      <c r="AY146" s="17" t="s">
        <v>307</v>
      </c>
      <c r="BE146" s="159">
        <f>IF(N146="základná",J146,0)</f>
        <v>0</v>
      </c>
      <c r="BF146" s="159">
        <f>IF(N146="znížená",J146,0)</f>
        <v>0</v>
      </c>
      <c r="BG146" s="159">
        <f>IF(N146="zákl. prenesená",J146,0)</f>
        <v>0</v>
      </c>
      <c r="BH146" s="159">
        <f>IF(N146="zníž. prenesená",J146,0)</f>
        <v>0</v>
      </c>
      <c r="BI146" s="159">
        <f>IF(N146="nulová",J146,0)</f>
        <v>0</v>
      </c>
      <c r="BJ146" s="17" t="s">
        <v>89</v>
      </c>
      <c r="BK146" s="159">
        <f>ROUND(I146*H146,2)</f>
        <v>0</v>
      </c>
      <c r="BL146" s="17" t="s">
        <v>313</v>
      </c>
      <c r="BM146" s="158" t="s">
        <v>776</v>
      </c>
    </row>
    <row r="147" spans="2:65" s="1" customFormat="1" ht="37.9" customHeight="1">
      <c r="B147" s="145"/>
      <c r="C147" s="146" t="s">
        <v>514</v>
      </c>
      <c r="D147" s="146" t="s">
        <v>309</v>
      </c>
      <c r="E147" s="147" t="s">
        <v>3171</v>
      </c>
      <c r="F147" s="148" t="s">
        <v>3172</v>
      </c>
      <c r="G147" s="149" t="s">
        <v>312</v>
      </c>
      <c r="H147" s="150">
        <v>0.25</v>
      </c>
      <c r="I147" s="151"/>
      <c r="J147" s="152">
        <f>ROUND(I147*H147,2)</f>
        <v>0</v>
      </c>
      <c r="K147" s="153"/>
      <c r="L147" s="32"/>
      <c r="M147" s="154" t="s">
        <v>1</v>
      </c>
      <c r="N147" s="155" t="s">
        <v>42</v>
      </c>
      <c r="P147" s="156">
        <f>O147*H147</f>
        <v>0</v>
      </c>
      <c r="Q147" s="156">
        <v>1.89076</v>
      </c>
      <c r="R147" s="156">
        <f>Q147*H147</f>
        <v>0.47269</v>
      </c>
      <c r="S147" s="156">
        <v>0</v>
      </c>
      <c r="T147" s="157">
        <f>S147*H147</f>
        <v>0</v>
      </c>
      <c r="AR147" s="158" t="s">
        <v>313</v>
      </c>
      <c r="AT147" s="158" t="s">
        <v>309</v>
      </c>
      <c r="AU147" s="158" t="s">
        <v>89</v>
      </c>
      <c r="AY147" s="17" t="s">
        <v>307</v>
      </c>
      <c r="BE147" s="159">
        <f>IF(N147="základná",J147,0)</f>
        <v>0</v>
      </c>
      <c r="BF147" s="159">
        <f>IF(N147="znížená",J147,0)</f>
        <v>0</v>
      </c>
      <c r="BG147" s="159">
        <f>IF(N147="zákl. prenesená",J147,0)</f>
        <v>0</v>
      </c>
      <c r="BH147" s="159">
        <f>IF(N147="zníž. prenesená",J147,0)</f>
        <v>0</v>
      </c>
      <c r="BI147" s="159">
        <f>IF(N147="nulová",J147,0)</f>
        <v>0</v>
      </c>
      <c r="BJ147" s="17" t="s">
        <v>89</v>
      </c>
      <c r="BK147" s="159">
        <f>ROUND(I147*H147,2)</f>
        <v>0</v>
      </c>
      <c r="BL147" s="17" t="s">
        <v>313</v>
      </c>
      <c r="BM147" s="158" t="s">
        <v>791</v>
      </c>
    </row>
    <row r="148" spans="2:65" s="1" customFormat="1" ht="37.9" customHeight="1">
      <c r="B148" s="145"/>
      <c r="C148" s="146" t="s">
        <v>1358</v>
      </c>
      <c r="D148" s="146" t="s">
        <v>309</v>
      </c>
      <c r="E148" s="147" t="s">
        <v>3171</v>
      </c>
      <c r="F148" s="148" t="s">
        <v>3172</v>
      </c>
      <c r="G148" s="149" t="s">
        <v>312</v>
      </c>
      <c r="H148" s="150">
        <v>15</v>
      </c>
      <c r="I148" s="151"/>
      <c r="J148" s="152">
        <f>ROUND(I148*H148,2)</f>
        <v>0</v>
      </c>
      <c r="K148" s="153"/>
      <c r="L148" s="32"/>
      <c r="M148" s="154" t="s">
        <v>1</v>
      </c>
      <c r="N148" s="155" t="s">
        <v>42</v>
      </c>
      <c r="P148" s="156">
        <f>O148*H148</f>
        <v>0</v>
      </c>
      <c r="Q148" s="156">
        <v>1.89076</v>
      </c>
      <c r="R148" s="156">
        <f>Q148*H148</f>
        <v>28.3614</v>
      </c>
      <c r="S148" s="156">
        <v>0</v>
      </c>
      <c r="T148" s="157">
        <f>S148*H148</f>
        <v>0</v>
      </c>
      <c r="AR148" s="158" t="s">
        <v>313</v>
      </c>
      <c r="AT148" s="158" t="s">
        <v>309</v>
      </c>
      <c r="AU148" s="158" t="s">
        <v>89</v>
      </c>
      <c r="AY148" s="17" t="s">
        <v>307</v>
      </c>
      <c r="BE148" s="159">
        <f>IF(N148="základná",J148,0)</f>
        <v>0</v>
      </c>
      <c r="BF148" s="159">
        <f>IF(N148="znížená",J148,0)</f>
        <v>0</v>
      </c>
      <c r="BG148" s="159">
        <f>IF(N148="zákl. prenesená",J148,0)</f>
        <v>0</v>
      </c>
      <c r="BH148" s="159">
        <f>IF(N148="zníž. prenesená",J148,0)</f>
        <v>0</v>
      </c>
      <c r="BI148" s="159">
        <f>IF(N148="nulová",J148,0)</f>
        <v>0</v>
      </c>
      <c r="BJ148" s="17" t="s">
        <v>89</v>
      </c>
      <c r="BK148" s="159">
        <f>ROUND(I148*H148,2)</f>
        <v>0</v>
      </c>
      <c r="BL148" s="17" t="s">
        <v>313</v>
      </c>
      <c r="BM148" s="158" t="s">
        <v>803</v>
      </c>
    </row>
    <row r="149" spans="2:65" s="11" customFormat="1" ht="22.9" customHeight="1">
      <c r="B149" s="133"/>
      <c r="D149" s="134" t="s">
        <v>75</v>
      </c>
      <c r="E149" s="143" t="s">
        <v>449</v>
      </c>
      <c r="F149" s="143" t="s">
        <v>3175</v>
      </c>
      <c r="I149" s="136"/>
      <c r="J149" s="144">
        <f>BK149</f>
        <v>0</v>
      </c>
      <c r="L149" s="133"/>
      <c r="M149" s="138"/>
      <c r="P149" s="139">
        <f>SUM(P150:P234)</f>
        <v>0</v>
      </c>
      <c r="R149" s="139">
        <f>SUM(R150:R234)</f>
        <v>2.6545600000000027</v>
      </c>
      <c r="T149" s="140">
        <f>SUM(T150:T234)</f>
        <v>0</v>
      </c>
      <c r="AR149" s="134" t="s">
        <v>83</v>
      </c>
      <c r="AT149" s="141" t="s">
        <v>75</v>
      </c>
      <c r="AU149" s="141" t="s">
        <v>83</v>
      </c>
      <c r="AY149" s="134" t="s">
        <v>307</v>
      </c>
      <c r="BK149" s="142">
        <f>SUM(BK150:BK234)</f>
        <v>0</v>
      </c>
    </row>
    <row r="150" spans="2:65" s="1" customFormat="1" ht="24.2" customHeight="1">
      <c r="B150" s="145"/>
      <c r="C150" s="146" t="s">
        <v>601</v>
      </c>
      <c r="D150" s="146" t="s">
        <v>309</v>
      </c>
      <c r="E150" s="147" t="s">
        <v>5606</v>
      </c>
      <c r="F150" s="148" t="s">
        <v>5607</v>
      </c>
      <c r="G150" s="149" t="s">
        <v>693</v>
      </c>
      <c r="H150" s="150">
        <v>1</v>
      </c>
      <c r="I150" s="151"/>
      <c r="J150" s="152">
        <f t="shared" ref="J150:J162" si="10">ROUND(I150*H150,2)</f>
        <v>0</v>
      </c>
      <c r="K150" s="153"/>
      <c r="L150" s="32"/>
      <c r="M150" s="154" t="s">
        <v>1</v>
      </c>
      <c r="N150" s="155" t="s">
        <v>42</v>
      </c>
      <c r="P150" s="156">
        <f t="shared" ref="P150:P162" si="11">O150*H150</f>
        <v>0</v>
      </c>
      <c r="Q150" s="156">
        <v>0</v>
      </c>
      <c r="R150" s="156">
        <f t="shared" ref="R150:R162" si="12">Q150*H150</f>
        <v>0</v>
      </c>
      <c r="S150" s="156">
        <v>0</v>
      </c>
      <c r="T150" s="157">
        <f t="shared" ref="T150:T162" si="13">S150*H150</f>
        <v>0</v>
      </c>
      <c r="AR150" s="158" t="s">
        <v>313</v>
      </c>
      <c r="AT150" s="158" t="s">
        <v>309</v>
      </c>
      <c r="AU150" s="158" t="s">
        <v>89</v>
      </c>
      <c r="AY150" s="17" t="s">
        <v>307</v>
      </c>
      <c r="BE150" s="159">
        <f t="shared" ref="BE150:BE162" si="14">IF(N150="základná",J150,0)</f>
        <v>0</v>
      </c>
      <c r="BF150" s="159">
        <f t="shared" ref="BF150:BF162" si="15">IF(N150="znížená",J150,0)</f>
        <v>0</v>
      </c>
      <c r="BG150" s="159">
        <f t="shared" ref="BG150:BG162" si="16">IF(N150="zákl. prenesená",J150,0)</f>
        <v>0</v>
      </c>
      <c r="BH150" s="159">
        <f t="shared" ref="BH150:BH162" si="17">IF(N150="zníž. prenesená",J150,0)</f>
        <v>0</v>
      </c>
      <c r="BI150" s="159">
        <f t="shared" ref="BI150:BI162" si="18">IF(N150="nulová",J150,0)</f>
        <v>0</v>
      </c>
      <c r="BJ150" s="17" t="s">
        <v>89</v>
      </c>
      <c r="BK150" s="159">
        <f t="shared" ref="BK150:BK162" si="19">ROUND(I150*H150,2)</f>
        <v>0</v>
      </c>
      <c r="BL150" s="17" t="s">
        <v>313</v>
      </c>
      <c r="BM150" s="158" t="s">
        <v>814</v>
      </c>
    </row>
    <row r="151" spans="2:65" s="1" customFormat="1" ht="24.2" customHeight="1">
      <c r="B151" s="145"/>
      <c r="C151" s="146" t="s">
        <v>597</v>
      </c>
      <c r="D151" s="146" t="s">
        <v>309</v>
      </c>
      <c r="E151" s="147" t="s">
        <v>5608</v>
      </c>
      <c r="F151" s="148" t="s">
        <v>5609</v>
      </c>
      <c r="G151" s="149" t="s">
        <v>693</v>
      </c>
      <c r="H151" s="150">
        <v>1</v>
      </c>
      <c r="I151" s="151"/>
      <c r="J151" s="152">
        <f t="shared" si="10"/>
        <v>0</v>
      </c>
      <c r="K151" s="153"/>
      <c r="L151" s="32"/>
      <c r="M151" s="154" t="s">
        <v>1</v>
      </c>
      <c r="N151" s="155" t="s">
        <v>42</v>
      </c>
      <c r="P151" s="156">
        <f t="shared" si="11"/>
        <v>0</v>
      </c>
      <c r="Q151" s="156">
        <v>0</v>
      </c>
      <c r="R151" s="156">
        <f t="shared" si="12"/>
        <v>0</v>
      </c>
      <c r="S151" s="156">
        <v>0</v>
      </c>
      <c r="T151" s="157">
        <f t="shared" si="13"/>
        <v>0</v>
      </c>
      <c r="AR151" s="158" t="s">
        <v>313</v>
      </c>
      <c r="AT151" s="158" t="s">
        <v>309</v>
      </c>
      <c r="AU151" s="158" t="s">
        <v>89</v>
      </c>
      <c r="AY151" s="17" t="s">
        <v>307</v>
      </c>
      <c r="BE151" s="159">
        <f t="shared" si="14"/>
        <v>0</v>
      </c>
      <c r="BF151" s="159">
        <f t="shared" si="15"/>
        <v>0</v>
      </c>
      <c r="BG151" s="159">
        <f t="shared" si="16"/>
        <v>0</v>
      </c>
      <c r="BH151" s="159">
        <f t="shared" si="17"/>
        <v>0</v>
      </c>
      <c r="BI151" s="159">
        <f t="shared" si="18"/>
        <v>0</v>
      </c>
      <c r="BJ151" s="17" t="s">
        <v>89</v>
      </c>
      <c r="BK151" s="159">
        <f t="shared" si="19"/>
        <v>0</v>
      </c>
      <c r="BL151" s="17" t="s">
        <v>313</v>
      </c>
      <c r="BM151" s="158" t="s">
        <v>827</v>
      </c>
    </row>
    <row r="152" spans="2:65" s="1" customFormat="1" ht="33" customHeight="1">
      <c r="B152" s="145"/>
      <c r="C152" s="146" t="s">
        <v>880</v>
      </c>
      <c r="D152" s="146" t="s">
        <v>309</v>
      </c>
      <c r="E152" s="147" t="s">
        <v>5610</v>
      </c>
      <c r="F152" s="148" t="s">
        <v>5611</v>
      </c>
      <c r="G152" s="149" t="s">
        <v>693</v>
      </c>
      <c r="H152" s="150">
        <v>10</v>
      </c>
      <c r="I152" s="151"/>
      <c r="J152" s="152">
        <f t="shared" si="10"/>
        <v>0</v>
      </c>
      <c r="K152" s="153"/>
      <c r="L152" s="32"/>
      <c r="M152" s="154" t="s">
        <v>1</v>
      </c>
      <c r="N152" s="155" t="s">
        <v>42</v>
      </c>
      <c r="P152" s="156">
        <f t="shared" si="11"/>
        <v>0</v>
      </c>
      <c r="Q152" s="156">
        <v>0</v>
      </c>
      <c r="R152" s="156">
        <f t="shared" si="12"/>
        <v>0</v>
      </c>
      <c r="S152" s="156">
        <v>0</v>
      </c>
      <c r="T152" s="157">
        <f t="shared" si="13"/>
        <v>0</v>
      </c>
      <c r="AR152" s="158" t="s">
        <v>313</v>
      </c>
      <c r="AT152" s="158" t="s">
        <v>309</v>
      </c>
      <c r="AU152" s="158" t="s">
        <v>89</v>
      </c>
      <c r="AY152" s="17" t="s">
        <v>307</v>
      </c>
      <c r="BE152" s="159">
        <f t="shared" si="14"/>
        <v>0</v>
      </c>
      <c r="BF152" s="159">
        <f t="shared" si="15"/>
        <v>0</v>
      </c>
      <c r="BG152" s="159">
        <f t="shared" si="16"/>
        <v>0</v>
      </c>
      <c r="BH152" s="159">
        <f t="shared" si="17"/>
        <v>0</v>
      </c>
      <c r="BI152" s="159">
        <f t="shared" si="18"/>
        <v>0</v>
      </c>
      <c r="BJ152" s="17" t="s">
        <v>89</v>
      </c>
      <c r="BK152" s="159">
        <f t="shared" si="19"/>
        <v>0</v>
      </c>
      <c r="BL152" s="17" t="s">
        <v>313</v>
      </c>
      <c r="BM152" s="158" t="s">
        <v>839</v>
      </c>
    </row>
    <row r="153" spans="2:65" s="1" customFormat="1" ht="37.9" customHeight="1">
      <c r="B153" s="145"/>
      <c r="C153" s="188" t="s">
        <v>885</v>
      </c>
      <c r="D153" s="188" t="s">
        <v>507</v>
      </c>
      <c r="E153" s="189" t="s">
        <v>5612</v>
      </c>
      <c r="F153" s="190" t="s">
        <v>5613</v>
      </c>
      <c r="G153" s="191" t="s">
        <v>693</v>
      </c>
      <c r="H153" s="192">
        <v>4</v>
      </c>
      <c r="I153" s="193"/>
      <c r="J153" s="194">
        <f t="shared" si="10"/>
        <v>0</v>
      </c>
      <c r="K153" s="195"/>
      <c r="L153" s="196"/>
      <c r="M153" s="197" t="s">
        <v>1</v>
      </c>
      <c r="N153" s="198" t="s">
        <v>42</v>
      </c>
      <c r="P153" s="156">
        <f t="shared" si="11"/>
        <v>0</v>
      </c>
      <c r="Q153" s="156">
        <v>5.4999999999999997E-3</v>
      </c>
      <c r="R153" s="156">
        <f t="shared" si="12"/>
        <v>2.1999999999999999E-2</v>
      </c>
      <c r="S153" s="156">
        <v>0</v>
      </c>
      <c r="T153" s="157">
        <f t="shared" si="13"/>
        <v>0</v>
      </c>
      <c r="AR153" s="158" t="s">
        <v>449</v>
      </c>
      <c r="AT153" s="158" t="s">
        <v>507</v>
      </c>
      <c r="AU153" s="158" t="s">
        <v>89</v>
      </c>
      <c r="AY153" s="17" t="s">
        <v>307</v>
      </c>
      <c r="BE153" s="159">
        <f t="shared" si="14"/>
        <v>0</v>
      </c>
      <c r="BF153" s="159">
        <f t="shared" si="15"/>
        <v>0</v>
      </c>
      <c r="BG153" s="159">
        <f t="shared" si="16"/>
        <v>0</v>
      </c>
      <c r="BH153" s="159">
        <f t="shared" si="17"/>
        <v>0</v>
      </c>
      <c r="BI153" s="159">
        <f t="shared" si="18"/>
        <v>0</v>
      </c>
      <c r="BJ153" s="17" t="s">
        <v>89</v>
      </c>
      <c r="BK153" s="159">
        <f t="shared" si="19"/>
        <v>0</v>
      </c>
      <c r="BL153" s="17" t="s">
        <v>313</v>
      </c>
      <c r="BM153" s="158" t="s">
        <v>849</v>
      </c>
    </row>
    <row r="154" spans="2:65" s="1" customFormat="1" ht="24.2" customHeight="1">
      <c r="B154" s="145"/>
      <c r="C154" s="188" t="s">
        <v>926</v>
      </c>
      <c r="D154" s="188" t="s">
        <v>507</v>
      </c>
      <c r="E154" s="189" t="s">
        <v>5614</v>
      </c>
      <c r="F154" s="190" t="s">
        <v>5615</v>
      </c>
      <c r="G154" s="191" t="s">
        <v>693</v>
      </c>
      <c r="H154" s="192">
        <v>1</v>
      </c>
      <c r="I154" s="193"/>
      <c r="J154" s="194">
        <f t="shared" si="10"/>
        <v>0</v>
      </c>
      <c r="K154" s="195"/>
      <c r="L154" s="196"/>
      <c r="M154" s="197" t="s">
        <v>1</v>
      </c>
      <c r="N154" s="198" t="s">
        <v>42</v>
      </c>
      <c r="P154" s="156">
        <f t="shared" si="11"/>
        <v>0</v>
      </c>
      <c r="Q154" s="156">
        <v>1E-3</v>
      </c>
      <c r="R154" s="156">
        <f t="shared" si="12"/>
        <v>1E-3</v>
      </c>
      <c r="S154" s="156">
        <v>0</v>
      </c>
      <c r="T154" s="157">
        <f t="shared" si="13"/>
        <v>0</v>
      </c>
      <c r="AR154" s="158" t="s">
        <v>449</v>
      </c>
      <c r="AT154" s="158" t="s">
        <v>507</v>
      </c>
      <c r="AU154" s="158" t="s">
        <v>89</v>
      </c>
      <c r="AY154" s="17" t="s">
        <v>307</v>
      </c>
      <c r="BE154" s="159">
        <f t="shared" si="14"/>
        <v>0</v>
      </c>
      <c r="BF154" s="159">
        <f t="shared" si="15"/>
        <v>0</v>
      </c>
      <c r="BG154" s="159">
        <f t="shared" si="16"/>
        <v>0</v>
      </c>
      <c r="BH154" s="159">
        <f t="shared" si="17"/>
        <v>0</v>
      </c>
      <c r="BI154" s="159">
        <f t="shared" si="18"/>
        <v>0</v>
      </c>
      <c r="BJ154" s="17" t="s">
        <v>89</v>
      </c>
      <c r="BK154" s="159">
        <f t="shared" si="19"/>
        <v>0</v>
      </c>
      <c r="BL154" s="17" t="s">
        <v>313</v>
      </c>
      <c r="BM154" s="158" t="s">
        <v>859</v>
      </c>
    </row>
    <row r="155" spans="2:65" s="1" customFormat="1" ht="24.2" customHeight="1">
      <c r="B155" s="145"/>
      <c r="C155" s="188" t="s">
        <v>931</v>
      </c>
      <c r="D155" s="188" t="s">
        <v>507</v>
      </c>
      <c r="E155" s="189" t="s">
        <v>5616</v>
      </c>
      <c r="F155" s="190" t="s">
        <v>5617</v>
      </c>
      <c r="G155" s="191" t="s">
        <v>693</v>
      </c>
      <c r="H155" s="192">
        <v>1</v>
      </c>
      <c r="I155" s="193"/>
      <c r="J155" s="194">
        <f t="shared" si="10"/>
        <v>0</v>
      </c>
      <c r="K155" s="195"/>
      <c r="L155" s="196"/>
      <c r="M155" s="197" t="s">
        <v>1</v>
      </c>
      <c r="N155" s="198" t="s">
        <v>42</v>
      </c>
      <c r="P155" s="156">
        <f t="shared" si="11"/>
        <v>0</v>
      </c>
      <c r="Q155" s="156">
        <v>3.0000000000000001E-3</v>
      </c>
      <c r="R155" s="156">
        <f t="shared" si="12"/>
        <v>3.0000000000000001E-3</v>
      </c>
      <c r="S155" s="156">
        <v>0</v>
      </c>
      <c r="T155" s="157">
        <f t="shared" si="13"/>
        <v>0</v>
      </c>
      <c r="AR155" s="158" t="s">
        <v>449</v>
      </c>
      <c r="AT155" s="158" t="s">
        <v>507</v>
      </c>
      <c r="AU155" s="158" t="s">
        <v>89</v>
      </c>
      <c r="AY155" s="17" t="s">
        <v>307</v>
      </c>
      <c r="BE155" s="159">
        <f t="shared" si="14"/>
        <v>0</v>
      </c>
      <c r="BF155" s="159">
        <f t="shared" si="15"/>
        <v>0</v>
      </c>
      <c r="BG155" s="159">
        <f t="shared" si="16"/>
        <v>0</v>
      </c>
      <c r="BH155" s="159">
        <f t="shared" si="17"/>
        <v>0</v>
      </c>
      <c r="BI155" s="159">
        <f t="shared" si="18"/>
        <v>0</v>
      </c>
      <c r="BJ155" s="17" t="s">
        <v>89</v>
      </c>
      <c r="BK155" s="159">
        <f t="shared" si="19"/>
        <v>0</v>
      </c>
      <c r="BL155" s="17" t="s">
        <v>313</v>
      </c>
      <c r="BM155" s="158" t="s">
        <v>869</v>
      </c>
    </row>
    <row r="156" spans="2:65" s="1" customFormat="1" ht="44.25" customHeight="1">
      <c r="B156" s="145"/>
      <c r="C156" s="188" t="s">
        <v>939</v>
      </c>
      <c r="D156" s="188" t="s">
        <v>507</v>
      </c>
      <c r="E156" s="189" t="s">
        <v>5618</v>
      </c>
      <c r="F156" s="190" t="s">
        <v>5619</v>
      </c>
      <c r="G156" s="191" t="s">
        <v>693</v>
      </c>
      <c r="H156" s="192">
        <v>2</v>
      </c>
      <c r="I156" s="193"/>
      <c r="J156" s="194">
        <f t="shared" si="10"/>
        <v>0</v>
      </c>
      <c r="K156" s="195"/>
      <c r="L156" s="196"/>
      <c r="M156" s="197" t="s">
        <v>1</v>
      </c>
      <c r="N156" s="198" t="s">
        <v>42</v>
      </c>
      <c r="P156" s="156">
        <f t="shared" si="11"/>
        <v>0</v>
      </c>
      <c r="Q156" s="156">
        <v>1.025E-2</v>
      </c>
      <c r="R156" s="156">
        <f t="shared" si="12"/>
        <v>2.0500000000000001E-2</v>
      </c>
      <c r="S156" s="156">
        <v>0</v>
      </c>
      <c r="T156" s="157">
        <f t="shared" si="13"/>
        <v>0</v>
      </c>
      <c r="AR156" s="158" t="s">
        <v>449</v>
      </c>
      <c r="AT156" s="158" t="s">
        <v>507</v>
      </c>
      <c r="AU156" s="158" t="s">
        <v>89</v>
      </c>
      <c r="AY156" s="17" t="s">
        <v>307</v>
      </c>
      <c r="BE156" s="159">
        <f t="shared" si="14"/>
        <v>0</v>
      </c>
      <c r="BF156" s="159">
        <f t="shared" si="15"/>
        <v>0</v>
      </c>
      <c r="BG156" s="159">
        <f t="shared" si="16"/>
        <v>0</v>
      </c>
      <c r="BH156" s="159">
        <f t="shared" si="17"/>
        <v>0</v>
      </c>
      <c r="BI156" s="159">
        <f t="shared" si="18"/>
        <v>0</v>
      </c>
      <c r="BJ156" s="17" t="s">
        <v>89</v>
      </c>
      <c r="BK156" s="159">
        <f t="shared" si="19"/>
        <v>0</v>
      </c>
      <c r="BL156" s="17" t="s">
        <v>313</v>
      </c>
      <c r="BM156" s="158" t="s">
        <v>880</v>
      </c>
    </row>
    <row r="157" spans="2:65" s="1" customFormat="1" ht="44.25" customHeight="1">
      <c r="B157" s="145"/>
      <c r="C157" s="188" t="s">
        <v>954</v>
      </c>
      <c r="D157" s="188" t="s">
        <v>507</v>
      </c>
      <c r="E157" s="189" t="s">
        <v>5620</v>
      </c>
      <c r="F157" s="190" t="s">
        <v>5621</v>
      </c>
      <c r="G157" s="191" t="s">
        <v>693</v>
      </c>
      <c r="H157" s="192">
        <v>2</v>
      </c>
      <c r="I157" s="193"/>
      <c r="J157" s="194">
        <f t="shared" si="10"/>
        <v>0</v>
      </c>
      <c r="K157" s="195"/>
      <c r="L157" s="196"/>
      <c r="M157" s="197" t="s">
        <v>1</v>
      </c>
      <c r="N157" s="198" t="s">
        <v>42</v>
      </c>
      <c r="P157" s="156">
        <f t="shared" si="11"/>
        <v>0</v>
      </c>
      <c r="Q157" s="156">
        <v>5.8999999999999999E-3</v>
      </c>
      <c r="R157" s="156">
        <f t="shared" si="12"/>
        <v>1.18E-2</v>
      </c>
      <c r="S157" s="156">
        <v>0</v>
      </c>
      <c r="T157" s="157">
        <f t="shared" si="13"/>
        <v>0</v>
      </c>
      <c r="AR157" s="158" t="s">
        <v>449</v>
      </c>
      <c r="AT157" s="158" t="s">
        <v>507</v>
      </c>
      <c r="AU157" s="158" t="s">
        <v>89</v>
      </c>
      <c r="AY157" s="17" t="s">
        <v>307</v>
      </c>
      <c r="BE157" s="159">
        <f t="shared" si="14"/>
        <v>0</v>
      </c>
      <c r="BF157" s="159">
        <f t="shared" si="15"/>
        <v>0</v>
      </c>
      <c r="BG157" s="159">
        <f t="shared" si="16"/>
        <v>0</v>
      </c>
      <c r="BH157" s="159">
        <f t="shared" si="17"/>
        <v>0</v>
      </c>
      <c r="BI157" s="159">
        <f t="shared" si="18"/>
        <v>0</v>
      </c>
      <c r="BJ157" s="17" t="s">
        <v>89</v>
      </c>
      <c r="BK157" s="159">
        <f t="shared" si="19"/>
        <v>0</v>
      </c>
      <c r="BL157" s="17" t="s">
        <v>313</v>
      </c>
      <c r="BM157" s="158" t="s">
        <v>926</v>
      </c>
    </row>
    <row r="158" spans="2:65" s="1" customFormat="1" ht="24.2" customHeight="1">
      <c r="B158" s="145"/>
      <c r="C158" s="146" t="s">
        <v>959</v>
      </c>
      <c r="D158" s="146" t="s">
        <v>309</v>
      </c>
      <c r="E158" s="147" t="s">
        <v>5622</v>
      </c>
      <c r="F158" s="148" t="s">
        <v>5623</v>
      </c>
      <c r="G158" s="149" t="s">
        <v>693</v>
      </c>
      <c r="H158" s="150">
        <v>1</v>
      </c>
      <c r="I158" s="151"/>
      <c r="J158" s="152">
        <f t="shared" si="10"/>
        <v>0</v>
      </c>
      <c r="K158" s="153"/>
      <c r="L158" s="32"/>
      <c r="M158" s="154" t="s">
        <v>1</v>
      </c>
      <c r="N158" s="155" t="s">
        <v>42</v>
      </c>
      <c r="P158" s="156">
        <f t="shared" si="11"/>
        <v>0</v>
      </c>
      <c r="Q158" s="156">
        <v>3.82E-3</v>
      </c>
      <c r="R158" s="156">
        <f t="shared" si="12"/>
        <v>3.82E-3</v>
      </c>
      <c r="S158" s="156">
        <v>0</v>
      </c>
      <c r="T158" s="157">
        <f t="shared" si="13"/>
        <v>0</v>
      </c>
      <c r="AR158" s="158" t="s">
        <v>313</v>
      </c>
      <c r="AT158" s="158" t="s">
        <v>309</v>
      </c>
      <c r="AU158" s="158" t="s">
        <v>89</v>
      </c>
      <c r="AY158" s="17" t="s">
        <v>307</v>
      </c>
      <c r="BE158" s="159">
        <f t="shared" si="14"/>
        <v>0</v>
      </c>
      <c r="BF158" s="159">
        <f t="shared" si="15"/>
        <v>0</v>
      </c>
      <c r="BG158" s="159">
        <f t="shared" si="16"/>
        <v>0</v>
      </c>
      <c r="BH158" s="159">
        <f t="shared" si="17"/>
        <v>0</v>
      </c>
      <c r="BI158" s="159">
        <f t="shared" si="18"/>
        <v>0</v>
      </c>
      <c r="BJ158" s="17" t="s">
        <v>89</v>
      </c>
      <c r="BK158" s="159">
        <f t="shared" si="19"/>
        <v>0</v>
      </c>
      <c r="BL158" s="17" t="s">
        <v>313</v>
      </c>
      <c r="BM158" s="158" t="s">
        <v>939</v>
      </c>
    </row>
    <row r="159" spans="2:65" s="1" customFormat="1" ht="24.2" customHeight="1">
      <c r="B159" s="145"/>
      <c r="C159" s="188" t="s">
        <v>976</v>
      </c>
      <c r="D159" s="188" t="s">
        <v>507</v>
      </c>
      <c r="E159" s="189" t="s">
        <v>5624</v>
      </c>
      <c r="F159" s="190" t="s">
        <v>5625</v>
      </c>
      <c r="G159" s="191" t="s">
        <v>693</v>
      </c>
      <c r="H159" s="192">
        <v>1</v>
      </c>
      <c r="I159" s="193"/>
      <c r="J159" s="194">
        <f t="shared" si="10"/>
        <v>0</v>
      </c>
      <c r="K159" s="195"/>
      <c r="L159" s="196"/>
      <c r="M159" s="197" t="s">
        <v>1</v>
      </c>
      <c r="N159" s="198" t="s">
        <v>42</v>
      </c>
      <c r="P159" s="156">
        <f t="shared" si="11"/>
        <v>0</v>
      </c>
      <c r="Q159" s="156">
        <v>4.0000000000000001E-3</v>
      </c>
      <c r="R159" s="156">
        <f t="shared" si="12"/>
        <v>4.0000000000000001E-3</v>
      </c>
      <c r="S159" s="156">
        <v>0</v>
      </c>
      <c r="T159" s="157">
        <f t="shared" si="13"/>
        <v>0</v>
      </c>
      <c r="AR159" s="158" t="s">
        <v>449</v>
      </c>
      <c r="AT159" s="158" t="s">
        <v>507</v>
      </c>
      <c r="AU159" s="158" t="s">
        <v>89</v>
      </c>
      <c r="AY159" s="17" t="s">
        <v>307</v>
      </c>
      <c r="BE159" s="159">
        <f t="shared" si="14"/>
        <v>0</v>
      </c>
      <c r="BF159" s="159">
        <f t="shared" si="15"/>
        <v>0</v>
      </c>
      <c r="BG159" s="159">
        <f t="shared" si="16"/>
        <v>0</v>
      </c>
      <c r="BH159" s="159">
        <f t="shared" si="17"/>
        <v>0</v>
      </c>
      <c r="BI159" s="159">
        <f t="shared" si="18"/>
        <v>0</v>
      </c>
      <c r="BJ159" s="17" t="s">
        <v>89</v>
      </c>
      <c r="BK159" s="159">
        <f t="shared" si="19"/>
        <v>0</v>
      </c>
      <c r="BL159" s="17" t="s">
        <v>313</v>
      </c>
      <c r="BM159" s="158" t="s">
        <v>959</v>
      </c>
    </row>
    <row r="160" spans="2:65" s="1" customFormat="1" ht="24.2" customHeight="1">
      <c r="B160" s="145"/>
      <c r="C160" s="188" t="s">
        <v>965</v>
      </c>
      <c r="D160" s="188" t="s">
        <v>507</v>
      </c>
      <c r="E160" s="189" t="s">
        <v>5626</v>
      </c>
      <c r="F160" s="190" t="s">
        <v>5627</v>
      </c>
      <c r="G160" s="191" t="s">
        <v>693</v>
      </c>
      <c r="H160" s="192">
        <v>15</v>
      </c>
      <c r="I160" s="193"/>
      <c r="J160" s="194">
        <f t="shared" si="10"/>
        <v>0</v>
      </c>
      <c r="K160" s="195"/>
      <c r="L160" s="196"/>
      <c r="M160" s="197" t="s">
        <v>1</v>
      </c>
      <c r="N160" s="198" t="s">
        <v>42</v>
      </c>
      <c r="P160" s="156">
        <f t="shared" si="11"/>
        <v>0</v>
      </c>
      <c r="Q160" s="156">
        <v>4.0000000000000003E-5</v>
      </c>
      <c r="R160" s="156">
        <f t="shared" si="12"/>
        <v>6.0000000000000006E-4</v>
      </c>
      <c r="S160" s="156">
        <v>0</v>
      </c>
      <c r="T160" s="157">
        <f t="shared" si="13"/>
        <v>0</v>
      </c>
      <c r="AR160" s="158" t="s">
        <v>449</v>
      </c>
      <c r="AT160" s="158" t="s">
        <v>507</v>
      </c>
      <c r="AU160" s="158" t="s">
        <v>89</v>
      </c>
      <c r="AY160" s="17" t="s">
        <v>307</v>
      </c>
      <c r="BE160" s="159">
        <f t="shared" si="14"/>
        <v>0</v>
      </c>
      <c r="BF160" s="159">
        <f t="shared" si="15"/>
        <v>0</v>
      </c>
      <c r="BG160" s="159">
        <f t="shared" si="16"/>
        <v>0</v>
      </c>
      <c r="BH160" s="159">
        <f t="shared" si="17"/>
        <v>0</v>
      </c>
      <c r="BI160" s="159">
        <f t="shared" si="18"/>
        <v>0</v>
      </c>
      <c r="BJ160" s="17" t="s">
        <v>89</v>
      </c>
      <c r="BK160" s="159">
        <f t="shared" si="19"/>
        <v>0</v>
      </c>
      <c r="BL160" s="17" t="s">
        <v>313</v>
      </c>
      <c r="BM160" s="158" t="s">
        <v>976</v>
      </c>
    </row>
    <row r="161" spans="2:65" s="1" customFormat="1" ht="24.2" customHeight="1">
      <c r="B161" s="145"/>
      <c r="C161" s="188" t="s">
        <v>987</v>
      </c>
      <c r="D161" s="188" t="s">
        <v>507</v>
      </c>
      <c r="E161" s="189" t="s">
        <v>5628</v>
      </c>
      <c r="F161" s="190" t="s">
        <v>5629</v>
      </c>
      <c r="G161" s="191" t="s">
        <v>693</v>
      </c>
      <c r="H161" s="192">
        <v>2</v>
      </c>
      <c r="I161" s="193"/>
      <c r="J161" s="194">
        <f t="shared" si="10"/>
        <v>0</v>
      </c>
      <c r="K161" s="195"/>
      <c r="L161" s="196"/>
      <c r="M161" s="197" t="s">
        <v>1</v>
      </c>
      <c r="N161" s="198" t="s">
        <v>42</v>
      </c>
      <c r="P161" s="156">
        <f t="shared" si="11"/>
        <v>0</v>
      </c>
      <c r="Q161" s="156">
        <v>4.0000000000000003E-5</v>
      </c>
      <c r="R161" s="156">
        <f t="shared" si="12"/>
        <v>8.0000000000000007E-5</v>
      </c>
      <c r="S161" s="156">
        <v>0</v>
      </c>
      <c r="T161" s="157">
        <f t="shared" si="13"/>
        <v>0</v>
      </c>
      <c r="AR161" s="158" t="s">
        <v>449</v>
      </c>
      <c r="AT161" s="158" t="s">
        <v>507</v>
      </c>
      <c r="AU161" s="158" t="s">
        <v>89</v>
      </c>
      <c r="AY161" s="17" t="s">
        <v>307</v>
      </c>
      <c r="BE161" s="159">
        <f t="shared" si="14"/>
        <v>0</v>
      </c>
      <c r="BF161" s="159">
        <f t="shared" si="15"/>
        <v>0</v>
      </c>
      <c r="BG161" s="159">
        <f t="shared" si="16"/>
        <v>0</v>
      </c>
      <c r="BH161" s="159">
        <f t="shared" si="17"/>
        <v>0</v>
      </c>
      <c r="BI161" s="159">
        <f t="shared" si="18"/>
        <v>0</v>
      </c>
      <c r="BJ161" s="17" t="s">
        <v>89</v>
      </c>
      <c r="BK161" s="159">
        <f t="shared" si="19"/>
        <v>0</v>
      </c>
      <c r="BL161" s="17" t="s">
        <v>313</v>
      </c>
      <c r="BM161" s="158" t="s">
        <v>991</v>
      </c>
    </row>
    <row r="162" spans="2:65" s="1" customFormat="1" ht="24.2" customHeight="1">
      <c r="B162" s="145"/>
      <c r="C162" s="188" t="s">
        <v>1501</v>
      </c>
      <c r="D162" s="188" t="s">
        <v>507</v>
      </c>
      <c r="E162" s="189" t="s">
        <v>5630</v>
      </c>
      <c r="F162" s="190" t="s">
        <v>5631</v>
      </c>
      <c r="G162" s="191" t="s">
        <v>693</v>
      </c>
      <c r="H162" s="192">
        <v>12</v>
      </c>
      <c r="I162" s="193"/>
      <c r="J162" s="194">
        <f t="shared" si="10"/>
        <v>0</v>
      </c>
      <c r="K162" s="195"/>
      <c r="L162" s="196"/>
      <c r="M162" s="197" t="s">
        <v>1</v>
      </c>
      <c r="N162" s="198" t="s">
        <v>42</v>
      </c>
      <c r="P162" s="156">
        <f t="shared" si="11"/>
        <v>0</v>
      </c>
      <c r="Q162" s="156">
        <v>2.0000000000000002E-5</v>
      </c>
      <c r="R162" s="156">
        <f t="shared" si="12"/>
        <v>2.4000000000000003E-4</v>
      </c>
      <c r="S162" s="156">
        <v>0</v>
      </c>
      <c r="T162" s="157">
        <f t="shared" si="13"/>
        <v>0</v>
      </c>
      <c r="AR162" s="158" t="s">
        <v>449</v>
      </c>
      <c r="AT162" s="158" t="s">
        <v>507</v>
      </c>
      <c r="AU162" s="158" t="s">
        <v>89</v>
      </c>
      <c r="AY162" s="17" t="s">
        <v>307</v>
      </c>
      <c r="BE162" s="159">
        <f t="shared" si="14"/>
        <v>0</v>
      </c>
      <c r="BF162" s="159">
        <f t="shared" si="15"/>
        <v>0</v>
      </c>
      <c r="BG162" s="159">
        <f t="shared" si="16"/>
        <v>0</v>
      </c>
      <c r="BH162" s="159">
        <f t="shared" si="17"/>
        <v>0</v>
      </c>
      <c r="BI162" s="159">
        <f t="shared" si="18"/>
        <v>0</v>
      </c>
      <c r="BJ162" s="17" t="s">
        <v>89</v>
      </c>
      <c r="BK162" s="159">
        <f t="shared" si="19"/>
        <v>0</v>
      </c>
      <c r="BL162" s="17" t="s">
        <v>313</v>
      </c>
      <c r="BM162" s="158" t="s">
        <v>1006</v>
      </c>
    </row>
    <row r="163" spans="2:65" s="1" customFormat="1" ht="29.25">
      <c r="B163" s="32"/>
      <c r="D163" s="161" t="s">
        <v>3247</v>
      </c>
      <c r="F163" s="205" t="s">
        <v>5632</v>
      </c>
      <c r="I163" s="206"/>
      <c r="L163" s="32"/>
      <c r="M163" s="207"/>
      <c r="T163" s="59"/>
      <c r="AT163" s="17" t="s">
        <v>3247</v>
      </c>
      <c r="AU163" s="17" t="s">
        <v>89</v>
      </c>
    </row>
    <row r="164" spans="2:65" s="1" customFormat="1" ht="24.2" customHeight="1">
      <c r="B164" s="145"/>
      <c r="C164" s="146" t="s">
        <v>991</v>
      </c>
      <c r="D164" s="146" t="s">
        <v>309</v>
      </c>
      <c r="E164" s="147" t="s">
        <v>5633</v>
      </c>
      <c r="F164" s="148" t="s">
        <v>5634</v>
      </c>
      <c r="G164" s="149" t="s">
        <v>693</v>
      </c>
      <c r="H164" s="150">
        <v>4</v>
      </c>
      <c r="I164" s="151"/>
      <c r="J164" s="152">
        <f>ROUND(I164*H164,2)</f>
        <v>0</v>
      </c>
      <c r="K164" s="153"/>
      <c r="L164" s="32"/>
      <c r="M164" s="154" t="s">
        <v>1</v>
      </c>
      <c r="N164" s="155" t="s">
        <v>42</v>
      </c>
      <c r="P164" s="156">
        <f>O164*H164</f>
        <v>0</v>
      </c>
      <c r="Q164" s="156">
        <v>8.1249999999999996E-4</v>
      </c>
      <c r="R164" s="156">
        <f>Q164*H164</f>
        <v>3.2499999999999999E-3</v>
      </c>
      <c r="S164" s="156">
        <v>0</v>
      </c>
      <c r="T164" s="157">
        <f>S164*H164</f>
        <v>0</v>
      </c>
      <c r="AR164" s="158" t="s">
        <v>313</v>
      </c>
      <c r="AT164" s="158" t="s">
        <v>309</v>
      </c>
      <c r="AU164" s="158" t="s">
        <v>89</v>
      </c>
      <c r="AY164" s="17" t="s">
        <v>307</v>
      </c>
      <c r="BE164" s="159">
        <f>IF(N164="základná",J164,0)</f>
        <v>0</v>
      </c>
      <c r="BF164" s="159">
        <f>IF(N164="znížená",J164,0)</f>
        <v>0</v>
      </c>
      <c r="BG164" s="159">
        <f>IF(N164="zákl. prenesená",J164,0)</f>
        <v>0</v>
      </c>
      <c r="BH164" s="159">
        <f>IF(N164="zníž. prenesená",J164,0)</f>
        <v>0</v>
      </c>
      <c r="BI164" s="159">
        <f>IF(N164="nulová",J164,0)</f>
        <v>0</v>
      </c>
      <c r="BJ164" s="17" t="s">
        <v>89</v>
      </c>
      <c r="BK164" s="159">
        <f>ROUND(I164*H164,2)</f>
        <v>0</v>
      </c>
      <c r="BL164" s="17" t="s">
        <v>313</v>
      </c>
      <c r="BM164" s="158" t="s">
        <v>1026</v>
      </c>
    </row>
    <row r="165" spans="2:65" s="1" customFormat="1" ht="24.2" customHeight="1">
      <c r="B165" s="145"/>
      <c r="C165" s="146" t="s">
        <v>1120</v>
      </c>
      <c r="D165" s="146" t="s">
        <v>309</v>
      </c>
      <c r="E165" s="147" t="s">
        <v>5622</v>
      </c>
      <c r="F165" s="148" t="s">
        <v>5623</v>
      </c>
      <c r="G165" s="149" t="s">
        <v>693</v>
      </c>
      <c r="H165" s="150">
        <v>10</v>
      </c>
      <c r="I165" s="151"/>
      <c r="J165" s="152">
        <f>ROUND(I165*H165,2)</f>
        <v>0</v>
      </c>
      <c r="K165" s="153"/>
      <c r="L165" s="32"/>
      <c r="M165" s="154" t="s">
        <v>1</v>
      </c>
      <c r="N165" s="155" t="s">
        <v>42</v>
      </c>
      <c r="P165" s="156">
        <f>O165*H165</f>
        <v>0</v>
      </c>
      <c r="Q165" s="156">
        <v>3.82E-3</v>
      </c>
      <c r="R165" s="156">
        <f>Q165*H165</f>
        <v>3.8199999999999998E-2</v>
      </c>
      <c r="S165" s="156">
        <v>0</v>
      </c>
      <c r="T165" s="157">
        <f>S165*H165</f>
        <v>0</v>
      </c>
      <c r="AR165" s="158" t="s">
        <v>313</v>
      </c>
      <c r="AT165" s="158" t="s">
        <v>309</v>
      </c>
      <c r="AU165" s="158" t="s">
        <v>89</v>
      </c>
      <c r="AY165" s="17" t="s">
        <v>307</v>
      </c>
      <c r="BE165" s="159">
        <f>IF(N165="základná",J165,0)</f>
        <v>0</v>
      </c>
      <c r="BF165" s="159">
        <f>IF(N165="znížená",J165,0)</f>
        <v>0</v>
      </c>
      <c r="BG165" s="159">
        <f>IF(N165="zákl. prenesená",J165,0)</f>
        <v>0</v>
      </c>
      <c r="BH165" s="159">
        <f>IF(N165="zníž. prenesená",J165,0)</f>
        <v>0</v>
      </c>
      <c r="BI165" s="159">
        <f>IF(N165="nulová",J165,0)</f>
        <v>0</v>
      </c>
      <c r="BJ165" s="17" t="s">
        <v>89</v>
      </c>
      <c r="BK165" s="159">
        <f>ROUND(I165*H165,2)</f>
        <v>0</v>
      </c>
      <c r="BL165" s="17" t="s">
        <v>313</v>
      </c>
      <c r="BM165" s="158" t="s">
        <v>1045</v>
      </c>
    </row>
    <row r="166" spans="2:65" s="1" customFormat="1" ht="33" customHeight="1">
      <c r="B166" s="145"/>
      <c r="C166" s="188" t="s">
        <v>1125</v>
      </c>
      <c r="D166" s="188" t="s">
        <v>507</v>
      </c>
      <c r="E166" s="189" t="s">
        <v>5635</v>
      </c>
      <c r="F166" s="190" t="s">
        <v>5636</v>
      </c>
      <c r="G166" s="191" t="s">
        <v>693</v>
      </c>
      <c r="H166" s="192">
        <v>1</v>
      </c>
      <c r="I166" s="193"/>
      <c r="J166" s="194">
        <f>ROUND(I166*H166,2)</f>
        <v>0</v>
      </c>
      <c r="K166" s="195"/>
      <c r="L166" s="196"/>
      <c r="M166" s="197" t="s">
        <v>1</v>
      </c>
      <c r="N166" s="198" t="s">
        <v>42</v>
      </c>
      <c r="P166" s="156">
        <f>O166*H166</f>
        <v>0</v>
      </c>
      <c r="Q166" s="156">
        <v>1.9E-2</v>
      </c>
      <c r="R166" s="156">
        <f>Q166*H166</f>
        <v>1.9E-2</v>
      </c>
      <c r="S166" s="156">
        <v>0</v>
      </c>
      <c r="T166" s="157">
        <f>S166*H166</f>
        <v>0</v>
      </c>
      <c r="AR166" s="158" t="s">
        <v>449</v>
      </c>
      <c r="AT166" s="158" t="s">
        <v>507</v>
      </c>
      <c r="AU166" s="158" t="s">
        <v>89</v>
      </c>
      <c r="AY166" s="17" t="s">
        <v>307</v>
      </c>
      <c r="BE166" s="159">
        <f>IF(N166="základná",J166,0)</f>
        <v>0</v>
      </c>
      <c r="BF166" s="159">
        <f>IF(N166="znížená",J166,0)</f>
        <v>0</v>
      </c>
      <c r="BG166" s="159">
        <f>IF(N166="zákl. prenesená",J166,0)</f>
        <v>0</v>
      </c>
      <c r="BH166" s="159">
        <f>IF(N166="zníž. prenesená",J166,0)</f>
        <v>0</v>
      </c>
      <c r="BI166" s="159">
        <f>IF(N166="nulová",J166,0)</f>
        <v>0</v>
      </c>
      <c r="BJ166" s="17" t="s">
        <v>89</v>
      </c>
      <c r="BK166" s="159">
        <f>ROUND(I166*H166,2)</f>
        <v>0</v>
      </c>
      <c r="BL166" s="17" t="s">
        <v>313</v>
      </c>
      <c r="BM166" s="158" t="s">
        <v>1058</v>
      </c>
    </row>
    <row r="167" spans="2:65" s="1" customFormat="1" ht="33" customHeight="1">
      <c r="B167" s="145"/>
      <c r="C167" s="188" t="s">
        <v>1480</v>
      </c>
      <c r="D167" s="188" t="s">
        <v>507</v>
      </c>
      <c r="E167" s="189" t="s">
        <v>5637</v>
      </c>
      <c r="F167" s="190" t="s">
        <v>5638</v>
      </c>
      <c r="G167" s="191" t="s">
        <v>693</v>
      </c>
      <c r="H167" s="192">
        <v>1</v>
      </c>
      <c r="I167" s="193"/>
      <c r="J167" s="194">
        <f>ROUND(I167*H167,2)</f>
        <v>0</v>
      </c>
      <c r="K167" s="195"/>
      <c r="L167" s="196"/>
      <c r="M167" s="197" t="s">
        <v>1</v>
      </c>
      <c r="N167" s="198" t="s">
        <v>42</v>
      </c>
      <c r="P167" s="156">
        <f>O167*H167</f>
        <v>0</v>
      </c>
      <c r="Q167" s="156">
        <v>6.4999999999999997E-3</v>
      </c>
      <c r="R167" s="156">
        <f>Q167*H167</f>
        <v>6.4999999999999997E-3</v>
      </c>
      <c r="S167" s="156">
        <v>0</v>
      </c>
      <c r="T167" s="157">
        <f>S167*H167</f>
        <v>0</v>
      </c>
      <c r="AR167" s="158" t="s">
        <v>449</v>
      </c>
      <c r="AT167" s="158" t="s">
        <v>507</v>
      </c>
      <c r="AU167" s="158" t="s">
        <v>89</v>
      </c>
      <c r="AY167" s="17" t="s">
        <v>307</v>
      </c>
      <c r="BE167" s="159">
        <f>IF(N167="základná",J167,0)</f>
        <v>0</v>
      </c>
      <c r="BF167" s="159">
        <f>IF(N167="znížená",J167,0)</f>
        <v>0</v>
      </c>
      <c r="BG167" s="159">
        <f>IF(N167="zákl. prenesená",J167,0)</f>
        <v>0</v>
      </c>
      <c r="BH167" s="159">
        <f>IF(N167="zníž. prenesená",J167,0)</f>
        <v>0</v>
      </c>
      <c r="BI167" s="159">
        <f>IF(N167="nulová",J167,0)</f>
        <v>0</v>
      </c>
      <c r="BJ167" s="17" t="s">
        <v>89</v>
      </c>
      <c r="BK167" s="159">
        <f>ROUND(I167*H167,2)</f>
        <v>0</v>
      </c>
      <c r="BL167" s="17" t="s">
        <v>313</v>
      </c>
      <c r="BM167" s="158" t="s">
        <v>1068</v>
      </c>
    </row>
    <row r="168" spans="2:65" s="1" customFormat="1" ht="19.5">
      <c r="B168" s="32"/>
      <c r="D168" s="161" t="s">
        <v>3247</v>
      </c>
      <c r="F168" s="205" t="s">
        <v>5639</v>
      </c>
      <c r="I168" s="206"/>
      <c r="L168" s="32"/>
      <c r="M168" s="207"/>
      <c r="T168" s="59"/>
      <c r="AT168" s="17" t="s">
        <v>3247</v>
      </c>
      <c r="AU168" s="17" t="s">
        <v>89</v>
      </c>
    </row>
    <row r="169" spans="2:65" s="1" customFormat="1" ht="33" customHeight="1">
      <c r="B169" s="145"/>
      <c r="C169" s="188" t="s">
        <v>1487</v>
      </c>
      <c r="D169" s="188" t="s">
        <v>507</v>
      </c>
      <c r="E169" s="189" t="s">
        <v>5640</v>
      </c>
      <c r="F169" s="190" t="s">
        <v>5641</v>
      </c>
      <c r="G169" s="191" t="s">
        <v>693</v>
      </c>
      <c r="H169" s="192">
        <v>1</v>
      </c>
      <c r="I169" s="193"/>
      <c r="J169" s="194">
        <f t="shared" ref="J169:J185" si="20">ROUND(I169*H169,2)</f>
        <v>0</v>
      </c>
      <c r="K169" s="195"/>
      <c r="L169" s="196"/>
      <c r="M169" s="197" t="s">
        <v>1</v>
      </c>
      <c r="N169" s="198" t="s">
        <v>42</v>
      </c>
      <c r="P169" s="156">
        <f t="shared" ref="P169:P185" si="21">O169*H169</f>
        <v>0</v>
      </c>
      <c r="Q169" s="156">
        <v>6.4999999999999997E-3</v>
      </c>
      <c r="R169" s="156">
        <f t="shared" ref="R169:R185" si="22">Q169*H169</f>
        <v>6.4999999999999997E-3</v>
      </c>
      <c r="S169" s="156">
        <v>0</v>
      </c>
      <c r="T169" s="157">
        <f t="shared" ref="T169:T185" si="23">S169*H169</f>
        <v>0</v>
      </c>
      <c r="AR169" s="158" t="s">
        <v>449</v>
      </c>
      <c r="AT169" s="158" t="s">
        <v>507</v>
      </c>
      <c r="AU169" s="158" t="s">
        <v>89</v>
      </c>
      <c r="AY169" s="17" t="s">
        <v>307</v>
      </c>
      <c r="BE169" s="159">
        <f t="shared" ref="BE169:BE185" si="24">IF(N169="základná",J169,0)</f>
        <v>0</v>
      </c>
      <c r="BF169" s="159">
        <f t="shared" ref="BF169:BF185" si="25">IF(N169="znížená",J169,0)</f>
        <v>0</v>
      </c>
      <c r="BG169" s="159">
        <f t="shared" ref="BG169:BG185" si="26">IF(N169="zákl. prenesená",J169,0)</f>
        <v>0</v>
      </c>
      <c r="BH169" s="159">
        <f t="shared" ref="BH169:BH185" si="27">IF(N169="zníž. prenesená",J169,0)</f>
        <v>0</v>
      </c>
      <c r="BI169" s="159">
        <f t="shared" ref="BI169:BI185" si="28">IF(N169="nulová",J169,0)</f>
        <v>0</v>
      </c>
      <c r="BJ169" s="17" t="s">
        <v>89</v>
      </c>
      <c r="BK169" s="159">
        <f t="shared" ref="BK169:BK185" si="29">ROUND(I169*H169,2)</f>
        <v>0</v>
      </c>
      <c r="BL169" s="17" t="s">
        <v>313</v>
      </c>
      <c r="BM169" s="158" t="s">
        <v>1079</v>
      </c>
    </row>
    <row r="170" spans="2:65" s="1" customFormat="1" ht="33" customHeight="1">
      <c r="B170" s="145"/>
      <c r="C170" s="188" t="s">
        <v>1491</v>
      </c>
      <c r="D170" s="188" t="s">
        <v>507</v>
      </c>
      <c r="E170" s="189" t="s">
        <v>5642</v>
      </c>
      <c r="F170" s="190" t="s">
        <v>5643</v>
      </c>
      <c r="G170" s="191" t="s">
        <v>693</v>
      </c>
      <c r="H170" s="192">
        <v>3</v>
      </c>
      <c r="I170" s="193"/>
      <c r="J170" s="194">
        <f t="shared" si="20"/>
        <v>0</v>
      </c>
      <c r="K170" s="195"/>
      <c r="L170" s="196"/>
      <c r="M170" s="197" t="s">
        <v>1</v>
      </c>
      <c r="N170" s="198" t="s">
        <v>42</v>
      </c>
      <c r="P170" s="156">
        <f t="shared" si="21"/>
        <v>0</v>
      </c>
      <c r="Q170" s="156">
        <v>7.0000000000000001E-3</v>
      </c>
      <c r="R170" s="156">
        <f t="shared" si="22"/>
        <v>2.1000000000000001E-2</v>
      </c>
      <c r="S170" s="156">
        <v>0</v>
      </c>
      <c r="T170" s="157">
        <f t="shared" si="23"/>
        <v>0</v>
      </c>
      <c r="AR170" s="158" t="s">
        <v>449</v>
      </c>
      <c r="AT170" s="158" t="s">
        <v>507</v>
      </c>
      <c r="AU170" s="158" t="s">
        <v>89</v>
      </c>
      <c r="AY170" s="17" t="s">
        <v>307</v>
      </c>
      <c r="BE170" s="159">
        <f t="shared" si="24"/>
        <v>0</v>
      </c>
      <c r="BF170" s="159">
        <f t="shared" si="25"/>
        <v>0</v>
      </c>
      <c r="BG170" s="159">
        <f t="shared" si="26"/>
        <v>0</v>
      </c>
      <c r="BH170" s="159">
        <f t="shared" si="27"/>
        <v>0</v>
      </c>
      <c r="BI170" s="159">
        <f t="shared" si="28"/>
        <v>0</v>
      </c>
      <c r="BJ170" s="17" t="s">
        <v>89</v>
      </c>
      <c r="BK170" s="159">
        <f t="shared" si="29"/>
        <v>0</v>
      </c>
      <c r="BL170" s="17" t="s">
        <v>313</v>
      </c>
      <c r="BM170" s="158" t="s">
        <v>1090</v>
      </c>
    </row>
    <row r="171" spans="2:65" s="1" customFormat="1" ht="16.5" customHeight="1">
      <c r="B171" s="145"/>
      <c r="C171" s="188" t="s">
        <v>1496</v>
      </c>
      <c r="D171" s="188" t="s">
        <v>507</v>
      </c>
      <c r="E171" s="189" t="s">
        <v>5644</v>
      </c>
      <c r="F171" s="190" t="s">
        <v>5645</v>
      </c>
      <c r="G171" s="191" t="s">
        <v>693</v>
      </c>
      <c r="H171" s="192">
        <v>1</v>
      </c>
      <c r="I171" s="193"/>
      <c r="J171" s="194">
        <f t="shared" si="20"/>
        <v>0</v>
      </c>
      <c r="K171" s="195"/>
      <c r="L171" s="196"/>
      <c r="M171" s="197" t="s">
        <v>1</v>
      </c>
      <c r="N171" s="198" t="s">
        <v>42</v>
      </c>
      <c r="P171" s="156">
        <f t="shared" si="21"/>
        <v>0</v>
      </c>
      <c r="Q171" s="156">
        <v>5.5999999999999999E-3</v>
      </c>
      <c r="R171" s="156">
        <f t="shared" si="22"/>
        <v>5.5999999999999999E-3</v>
      </c>
      <c r="S171" s="156">
        <v>0</v>
      </c>
      <c r="T171" s="157">
        <f t="shared" si="23"/>
        <v>0</v>
      </c>
      <c r="AR171" s="158" t="s">
        <v>449</v>
      </c>
      <c r="AT171" s="158" t="s">
        <v>507</v>
      </c>
      <c r="AU171" s="158" t="s">
        <v>89</v>
      </c>
      <c r="AY171" s="17" t="s">
        <v>307</v>
      </c>
      <c r="BE171" s="159">
        <f t="shared" si="24"/>
        <v>0</v>
      </c>
      <c r="BF171" s="159">
        <f t="shared" si="25"/>
        <v>0</v>
      </c>
      <c r="BG171" s="159">
        <f t="shared" si="26"/>
        <v>0</v>
      </c>
      <c r="BH171" s="159">
        <f t="shared" si="27"/>
        <v>0</v>
      </c>
      <c r="BI171" s="159">
        <f t="shared" si="28"/>
        <v>0</v>
      </c>
      <c r="BJ171" s="17" t="s">
        <v>89</v>
      </c>
      <c r="BK171" s="159">
        <f t="shared" si="29"/>
        <v>0</v>
      </c>
      <c r="BL171" s="17" t="s">
        <v>313</v>
      </c>
      <c r="BM171" s="158" t="s">
        <v>1115</v>
      </c>
    </row>
    <row r="172" spans="2:65" s="1" customFormat="1" ht="33" customHeight="1">
      <c r="B172" s="145"/>
      <c r="C172" s="188" t="s">
        <v>1131</v>
      </c>
      <c r="D172" s="188" t="s">
        <v>507</v>
      </c>
      <c r="E172" s="189" t="s">
        <v>5646</v>
      </c>
      <c r="F172" s="190" t="s">
        <v>5647</v>
      </c>
      <c r="G172" s="191" t="s">
        <v>693</v>
      </c>
      <c r="H172" s="192">
        <v>1</v>
      </c>
      <c r="I172" s="193"/>
      <c r="J172" s="194">
        <f t="shared" si="20"/>
        <v>0</v>
      </c>
      <c r="K172" s="195"/>
      <c r="L172" s="196"/>
      <c r="M172" s="197" t="s">
        <v>1</v>
      </c>
      <c r="N172" s="198" t="s">
        <v>42</v>
      </c>
      <c r="P172" s="156">
        <f t="shared" si="21"/>
        <v>0</v>
      </c>
      <c r="Q172" s="156">
        <v>1.6E-2</v>
      </c>
      <c r="R172" s="156">
        <f t="shared" si="22"/>
        <v>1.6E-2</v>
      </c>
      <c r="S172" s="156">
        <v>0</v>
      </c>
      <c r="T172" s="157">
        <f t="shared" si="23"/>
        <v>0</v>
      </c>
      <c r="AR172" s="158" t="s">
        <v>449</v>
      </c>
      <c r="AT172" s="158" t="s">
        <v>507</v>
      </c>
      <c r="AU172" s="158" t="s">
        <v>89</v>
      </c>
      <c r="AY172" s="17" t="s">
        <v>307</v>
      </c>
      <c r="BE172" s="159">
        <f t="shared" si="24"/>
        <v>0</v>
      </c>
      <c r="BF172" s="159">
        <f t="shared" si="25"/>
        <v>0</v>
      </c>
      <c r="BG172" s="159">
        <f t="shared" si="26"/>
        <v>0</v>
      </c>
      <c r="BH172" s="159">
        <f t="shared" si="27"/>
        <v>0</v>
      </c>
      <c r="BI172" s="159">
        <f t="shared" si="28"/>
        <v>0</v>
      </c>
      <c r="BJ172" s="17" t="s">
        <v>89</v>
      </c>
      <c r="BK172" s="159">
        <f t="shared" si="29"/>
        <v>0</v>
      </c>
      <c r="BL172" s="17" t="s">
        <v>313</v>
      </c>
      <c r="BM172" s="158" t="s">
        <v>1125</v>
      </c>
    </row>
    <row r="173" spans="2:65" s="1" customFormat="1" ht="33" customHeight="1">
      <c r="B173" s="145"/>
      <c r="C173" s="188" t="s">
        <v>1140</v>
      </c>
      <c r="D173" s="188" t="s">
        <v>507</v>
      </c>
      <c r="E173" s="189" t="s">
        <v>5648</v>
      </c>
      <c r="F173" s="190" t="s">
        <v>5649</v>
      </c>
      <c r="G173" s="191" t="s">
        <v>693</v>
      </c>
      <c r="H173" s="192">
        <v>2</v>
      </c>
      <c r="I173" s="193"/>
      <c r="J173" s="194">
        <f t="shared" si="20"/>
        <v>0</v>
      </c>
      <c r="K173" s="195"/>
      <c r="L173" s="196"/>
      <c r="M173" s="197" t="s">
        <v>1</v>
      </c>
      <c r="N173" s="198" t="s">
        <v>42</v>
      </c>
      <c r="P173" s="156">
        <f t="shared" si="21"/>
        <v>0</v>
      </c>
      <c r="Q173" s="156">
        <v>1.0999999999999999E-2</v>
      </c>
      <c r="R173" s="156">
        <f t="shared" si="22"/>
        <v>2.1999999999999999E-2</v>
      </c>
      <c r="S173" s="156">
        <v>0</v>
      </c>
      <c r="T173" s="157">
        <f t="shared" si="23"/>
        <v>0</v>
      </c>
      <c r="AR173" s="158" t="s">
        <v>449</v>
      </c>
      <c r="AT173" s="158" t="s">
        <v>507</v>
      </c>
      <c r="AU173" s="158" t="s">
        <v>89</v>
      </c>
      <c r="AY173" s="17" t="s">
        <v>307</v>
      </c>
      <c r="BE173" s="159">
        <f t="shared" si="24"/>
        <v>0</v>
      </c>
      <c r="BF173" s="159">
        <f t="shared" si="25"/>
        <v>0</v>
      </c>
      <c r="BG173" s="159">
        <f t="shared" si="26"/>
        <v>0</v>
      </c>
      <c r="BH173" s="159">
        <f t="shared" si="27"/>
        <v>0</v>
      </c>
      <c r="BI173" s="159">
        <f t="shared" si="28"/>
        <v>0</v>
      </c>
      <c r="BJ173" s="17" t="s">
        <v>89</v>
      </c>
      <c r="BK173" s="159">
        <f t="shared" si="29"/>
        <v>0</v>
      </c>
      <c r="BL173" s="17" t="s">
        <v>313</v>
      </c>
      <c r="BM173" s="158" t="s">
        <v>1136</v>
      </c>
    </row>
    <row r="174" spans="2:65" s="1" customFormat="1" ht="33" customHeight="1">
      <c r="B174" s="145"/>
      <c r="C174" s="188" t="s">
        <v>1169</v>
      </c>
      <c r="D174" s="188" t="s">
        <v>507</v>
      </c>
      <c r="E174" s="189" t="s">
        <v>5650</v>
      </c>
      <c r="F174" s="190" t="s">
        <v>5651</v>
      </c>
      <c r="G174" s="191" t="s">
        <v>693</v>
      </c>
      <c r="H174" s="192">
        <v>1</v>
      </c>
      <c r="I174" s="193"/>
      <c r="J174" s="194">
        <f t="shared" si="20"/>
        <v>0</v>
      </c>
      <c r="K174" s="195"/>
      <c r="L174" s="196"/>
      <c r="M174" s="197" t="s">
        <v>1</v>
      </c>
      <c r="N174" s="198" t="s">
        <v>42</v>
      </c>
      <c r="P174" s="156">
        <f t="shared" si="21"/>
        <v>0</v>
      </c>
      <c r="Q174" s="156">
        <v>9.9000000000000008E-3</v>
      </c>
      <c r="R174" s="156">
        <f t="shared" si="22"/>
        <v>9.9000000000000008E-3</v>
      </c>
      <c r="S174" s="156">
        <v>0</v>
      </c>
      <c r="T174" s="157">
        <f t="shared" si="23"/>
        <v>0</v>
      </c>
      <c r="AR174" s="158" t="s">
        <v>449</v>
      </c>
      <c r="AT174" s="158" t="s">
        <v>507</v>
      </c>
      <c r="AU174" s="158" t="s">
        <v>89</v>
      </c>
      <c r="AY174" s="17" t="s">
        <v>307</v>
      </c>
      <c r="BE174" s="159">
        <f t="shared" si="24"/>
        <v>0</v>
      </c>
      <c r="BF174" s="159">
        <f t="shared" si="25"/>
        <v>0</v>
      </c>
      <c r="BG174" s="159">
        <f t="shared" si="26"/>
        <v>0</v>
      </c>
      <c r="BH174" s="159">
        <f t="shared" si="27"/>
        <v>0</v>
      </c>
      <c r="BI174" s="159">
        <f t="shared" si="28"/>
        <v>0</v>
      </c>
      <c r="BJ174" s="17" t="s">
        <v>89</v>
      </c>
      <c r="BK174" s="159">
        <f t="shared" si="29"/>
        <v>0</v>
      </c>
      <c r="BL174" s="17" t="s">
        <v>313</v>
      </c>
      <c r="BM174" s="158" t="s">
        <v>1169</v>
      </c>
    </row>
    <row r="175" spans="2:65" s="1" customFormat="1" ht="24.2" customHeight="1">
      <c r="B175" s="145"/>
      <c r="C175" s="146" t="s">
        <v>1094</v>
      </c>
      <c r="D175" s="146" t="s">
        <v>309</v>
      </c>
      <c r="E175" s="147" t="s">
        <v>5652</v>
      </c>
      <c r="F175" s="148" t="s">
        <v>5653</v>
      </c>
      <c r="G175" s="149" t="s">
        <v>693</v>
      </c>
      <c r="H175" s="150">
        <v>1</v>
      </c>
      <c r="I175" s="151"/>
      <c r="J175" s="152">
        <f t="shared" si="20"/>
        <v>0</v>
      </c>
      <c r="K175" s="153"/>
      <c r="L175" s="32"/>
      <c r="M175" s="154" t="s">
        <v>1</v>
      </c>
      <c r="N175" s="155" t="s">
        <v>42</v>
      </c>
      <c r="P175" s="156">
        <f t="shared" si="21"/>
        <v>0</v>
      </c>
      <c r="Q175" s="156">
        <v>3.82E-3</v>
      </c>
      <c r="R175" s="156">
        <f t="shared" si="22"/>
        <v>3.82E-3</v>
      </c>
      <c r="S175" s="156">
        <v>0</v>
      </c>
      <c r="T175" s="157">
        <f t="shared" si="23"/>
        <v>0</v>
      </c>
      <c r="AR175" s="158" t="s">
        <v>313</v>
      </c>
      <c r="AT175" s="158" t="s">
        <v>309</v>
      </c>
      <c r="AU175" s="158" t="s">
        <v>89</v>
      </c>
      <c r="AY175" s="17" t="s">
        <v>307</v>
      </c>
      <c r="BE175" s="159">
        <f t="shared" si="24"/>
        <v>0</v>
      </c>
      <c r="BF175" s="159">
        <f t="shared" si="25"/>
        <v>0</v>
      </c>
      <c r="BG175" s="159">
        <f t="shared" si="26"/>
        <v>0</v>
      </c>
      <c r="BH175" s="159">
        <f t="shared" si="27"/>
        <v>0</v>
      </c>
      <c r="BI175" s="159">
        <f t="shared" si="28"/>
        <v>0</v>
      </c>
      <c r="BJ175" s="17" t="s">
        <v>89</v>
      </c>
      <c r="BK175" s="159">
        <f t="shared" si="29"/>
        <v>0</v>
      </c>
      <c r="BL175" s="17" t="s">
        <v>313</v>
      </c>
      <c r="BM175" s="158" t="s">
        <v>1179</v>
      </c>
    </row>
    <row r="176" spans="2:65" s="1" customFormat="1" ht="24.2" customHeight="1">
      <c r="B176" s="145"/>
      <c r="C176" s="188" t="s">
        <v>1115</v>
      </c>
      <c r="D176" s="188" t="s">
        <v>507</v>
      </c>
      <c r="E176" s="189" t="s">
        <v>5654</v>
      </c>
      <c r="F176" s="190" t="s">
        <v>5655</v>
      </c>
      <c r="G176" s="191" t="s">
        <v>693</v>
      </c>
      <c r="H176" s="192">
        <v>1</v>
      </c>
      <c r="I176" s="193"/>
      <c r="J176" s="194">
        <f t="shared" si="20"/>
        <v>0</v>
      </c>
      <c r="K176" s="195"/>
      <c r="L176" s="196"/>
      <c r="M176" s="197" t="s">
        <v>1</v>
      </c>
      <c r="N176" s="198" t="s">
        <v>42</v>
      </c>
      <c r="P176" s="156">
        <f t="shared" si="21"/>
        <v>0</v>
      </c>
      <c r="Q176" s="156">
        <v>1.4999999999999999E-2</v>
      </c>
      <c r="R176" s="156">
        <f t="shared" si="22"/>
        <v>1.4999999999999999E-2</v>
      </c>
      <c r="S176" s="156">
        <v>0</v>
      </c>
      <c r="T176" s="157">
        <f t="shared" si="23"/>
        <v>0</v>
      </c>
      <c r="AR176" s="158" t="s">
        <v>449</v>
      </c>
      <c r="AT176" s="158" t="s">
        <v>507</v>
      </c>
      <c r="AU176" s="158" t="s">
        <v>89</v>
      </c>
      <c r="AY176" s="17" t="s">
        <v>307</v>
      </c>
      <c r="BE176" s="159">
        <f t="shared" si="24"/>
        <v>0</v>
      </c>
      <c r="BF176" s="159">
        <f t="shared" si="25"/>
        <v>0</v>
      </c>
      <c r="BG176" s="159">
        <f t="shared" si="26"/>
        <v>0</v>
      </c>
      <c r="BH176" s="159">
        <f t="shared" si="27"/>
        <v>0</v>
      </c>
      <c r="BI176" s="159">
        <f t="shared" si="28"/>
        <v>0</v>
      </c>
      <c r="BJ176" s="17" t="s">
        <v>89</v>
      </c>
      <c r="BK176" s="159">
        <f t="shared" si="29"/>
        <v>0</v>
      </c>
      <c r="BL176" s="17" t="s">
        <v>313</v>
      </c>
      <c r="BM176" s="158" t="s">
        <v>1301</v>
      </c>
    </row>
    <row r="177" spans="2:65" s="1" customFormat="1" ht="33" customHeight="1">
      <c r="B177" s="145"/>
      <c r="C177" s="146" t="s">
        <v>869</v>
      </c>
      <c r="D177" s="146" t="s">
        <v>309</v>
      </c>
      <c r="E177" s="147" t="s">
        <v>5656</v>
      </c>
      <c r="F177" s="148" t="s">
        <v>5657</v>
      </c>
      <c r="G177" s="149" t="s">
        <v>693</v>
      </c>
      <c r="H177" s="150">
        <v>2</v>
      </c>
      <c r="I177" s="151"/>
      <c r="J177" s="152">
        <f t="shared" si="20"/>
        <v>0</v>
      </c>
      <c r="K177" s="153"/>
      <c r="L177" s="32"/>
      <c r="M177" s="154" t="s">
        <v>1</v>
      </c>
      <c r="N177" s="155" t="s">
        <v>42</v>
      </c>
      <c r="P177" s="156">
        <f t="shared" si="21"/>
        <v>0</v>
      </c>
      <c r="Q177" s="156">
        <v>0</v>
      </c>
      <c r="R177" s="156">
        <f t="shared" si="22"/>
        <v>0</v>
      </c>
      <c r="S177" s="156">
        <v>0</v>
      </c>
      <c r="T177" s="157">
        <f t="shared" si="23"/>
        <v>0</v>
      </c>
      <c r="AR177" s="158" t="s">
        <v>313</v>
      </c>
      <c r="AT177" s="158" t="s">
        <v>309</v>
      </c>
      <c r="AU177" s="158" t="s">
        <v>89</v>
      </c>
      <c r="AY177" s="17" t="s">
        <v>307</v>
      </c>
      <c r="BE177" s="159">
        <f t="shared" si="24"/>
        <v>0</v>
      </c>
      <c r="BF177" s="159">
        <f t="shared" si="25"/>
        <v>0</v>
      </c>
      <c r="BG177" s="159">
        <f t="shared" si="26"/>
        <v>0</v>
      </c>
      <c r="BH177" s="159">
        <f t="shared" si="27"/>
        <v>0</v>
      </c>
      <c r="BI177" s="159">
        <f t="shared" si="28"/>
        <v>0</v>
      </c>
      <c r="BJ177" s="17" t="s">
        <v>89</v>
      </c>
      <c r="BK177" s="159">
        <f t="shared" si="29"/>
        <v>0</v>
      </c>
      <c r="BL177" s="17" t="s">
        <v>313</v>
      </c>
      <c r="BM177" s="158" t="s">
        <v>1332</v>
      </c>
    </row>
    <row r="178" spans="2:65" s="1" customFormat="1" ht="37.9" customHeight="1">
      <c r="B178" s="145"/>
      <c r="C178" s="188" t="s">
        <v>874</v>
      </c>
      <c r="D178" s="188" t="s">
        <v>507</v>
      </c>
      <c r="E178" s="189" t="s">
        <v>5658</v>
      </c>
      <c r="F178" s="190" t="s">
        <v>5659</v>
      </c>
      <c r="G178" s="191" t="s">
        <v>693</v>
      </c>
      <c r="H178" s="192">
        <v>2</v>
      </c>
      <c r="I178" s="193"/>
      <c r="J178" s="194">
        <f t="shared" si="20"/>
        <v>0</v>
      </c>
      <c r="K178" s="195"/>
      <c r="L178" s="196"/>
      <c r="M178" s="197" t="s">
        <v>1</v>
      </c>
      <c r="N178" s="198" t="s">
        <v>42</v>
      </c>
      <c r="P178" s="156">
        <f t="shared" si="21"/>
        <v>0</v>
      </c>
      <c r="Q178" s="156">
        <v>6.1999999999999998E-3</v>
      </c>
      <c r="R178" s="156">
        <f t="shared" si="22"/>
        <v>1.24E-2</v>
      </c>
      <c r="S178" s="156">
        <v>0</v>
      </c>
      <c r="T178" s="157">
        <f t="shared" si="23"/>
        <v>0</v>
      </c>
      <c r="AR178" s="158" t="s">
        <v>449</v>
      </c>
      <c r="AT178" s="158" t="s">
        <v>507</v>
      </c>
      <c r="AU178" s="158" t="s">
        <v>89</v>
      </c>
      <c r="AY178" s="17" t="s">
        <v>307</v>
      </c>
      <c r="BE178" s="159">
        <f t="shared" si="24"/>
        <v>0</v>
      </c>
      <c r="BF178" s="159">
        <f t="shared" si="25"/>
        <v>0</v>
      </c>
      <c r="BG178" s="159">
        <f t="shared" si="26"/>
        <v>0</v>
      </c>
      <c r="BH178" s="159">
        <f t="shared" si="27"/>
        <v>0</v>
      </c>
      <c r="BI178" s="159">
        <f t="shared" si="28"/>
        <v>0</v>
      </c>
      <c r="BJ178" s="17" t="s">
        <v>89</v>
      </c>
      <c r="BK178" s="159">
        <f t="shared" si="29"/>
        <v>0</v>
      </c>
      <c r="BL178" s="17" t="s">
        <v>313</v>
      </c>
      <c r="BM178" s="158" t="s">
        <v>1344</v>
      </c>
    </row>
    <row r="179" spans="2:65" s="1" customFormat="1" ht="24.2" customHeight="1">
      <c r="B179" s="145"/>
      <c r="C179" s="146" t="s">
        <v>859</v>
      </c>
      <c r="D179" s="146" t="s">
        <v>309</v>
      </c>
      <c r="E179" s="147" t="s">
        <v>5660</v>
      </c>
      <c r="F179" s="148" t="s">
        <v>5661</v>
      </c>
      <c r="G179" s="149" t="s">
        <v>693</v>
      </c>
      <c r="H179" s="150">
        <v>1</v>
      </c>
      <c r="I179" s="151"/>
      <c r="J179" s="152">
        <f t="shared" si="20"/>
        <v>0</v>
      </c>
      <c r="K179" s="153"/>
      <c r="L179" s="32"/>
      <c r="M179" s="154" t="s">
        <v>1</v>
      </c>
      <c r="N179" s="155" t="s">
        <v>42</v>
      </c>
      <c r="P179" s="156">
        <f t="shared" si="21"/>
        <v>0</v>
      </c>
      <c r="Q179" s="156">
        <v>3.8E-3</v>
      </c>
      <c r="R179" s="156">
        <f t="shared" si="22"/>
        <v>3.8E-3</v>
      </c>
      <c r="S179" s="156">
        <v>0</v>
      </c>
      <c r="T179" s="157">
        <f t="shared" si="23"/>
        <v>0</v>
      </c>
      <c r="AR179" s="158" t="s">
        <v>313</v>
      </c>
      <c r="AT179" s="158" t="s">
        <v>309</v>
      </c>
      <c r="AU179" s="158" t="s">
        <v>89</v>
      </c>
      <c r="AY179" s="17" t="s">
        <v>307</v>
      </c>
      <c r="BE179" s="159">
        <f t="shared" si="24"/>
        <v>0</v>
      </c>
      <c r="BF179" s="159">
        <f t="shared" si="25"/>
        <v>0</v>
      </c>
      <c r="BG179" s="159">
        <f t="shared" si="26"/>
        <v>0</v>
      </c>
      <c r="BH179" s="159">
        <f t="shared" si="27"/>
        <v>0</v>
      </c>
      <c r="BI179" s="159">
        <f t="shared" si="28"/>
        <v>0</v>
      </c>
      <c r="BJ179" s="17" t="s">
        <v>89</v>
      </c>
      <c r="BK179" s="159">
        <f t="shared" si="29"/>
        <v>0</v>
      </c>
      <c r="BL179" s="17" t="s">
        <v>313</v>
      </c>
      <c r="BM179" s="158" t="s">
        <v>1353</v>
      </c>
    </row>
    <row r="180" spans="2:65" s="1" customFormat="1" ht="24.2" customHeight="1">
      <c r="B180" s="145"/>
      <c r="C180" s="188" t="s">
        <v>864</v>
      </c>
      <c r="D180" s="188" t="s">
        <v>507</v>
      </c>
      <c r="E180" s="189" t="s">
        <v>5662</v>
      </c>
      <c r="F180" s="190" t="s">
        <v>5663</v>
      </c>
      <c r="G180" s="191" t="s">
        <v>693</v>
      </c>
      <c r="H180" s="192">
        <v>1</v>
      </c>
      <c r="I180" s="193"/>
      <c r="J180" s="194">
        <f t="shared" si="20"/>
        <v>0</v>
      </c>
      <c r="K180" s="195"/>
      <c r="L180" s="196"/>
      <c r="M180" s="197" t="s">
        <v>1</v>
      </c>
      <c r="N180" s="198" t="s">
        <v>42</v>
      </c>
      <c r="P180" s="156">
        <f t="shared" si="21"/>
        <v>0</v>
      </c>
      <c r="Q180" s="156">
        <v>1.9E-2</v>
      </c>
      <c r="R180" s="156">
        <f t="shared" si="22"/>
        <v>1.9E-2</v>
      </c>
      <c r="S180" s="156">
        <v>0</v>
      </c>
      <c r="T180" s="157">
        <f t="shared" si="23"/>
        <v>0</v>
      </c>
      <c r="AR180" s="158" t="s">
        <v>449</v>
      </c>
      <c r="AT180" s="158" t="s">
        <v>507</v>
      </c>
      <c r="AU180" s="158" t="s">
        <v>89</v>
      </c>
      <c r="AY180" s="17" t="s">
        <v>307</v>
      </c>
      <c r="BE180" s="159">
        <f t="shared" si="24"/>
        <v>0</v>
      </c>
      <c r="BF180" s="159">
        <f t="shared" si="25"/>
        <v>0</v>
      </c>
      <c r="BG180" s="159">
        <f t="shared" si="26"/>
        <v>0</v>
      </c>
      <c r="BH180" s="159">
        <f t="shared" si="27"/>
        <v>0</v>
      </c>
      <c r="BI180" s="159">
        <f t="shared" si="28"/>
        <v>0</v>
      </c>
      <c r="BJ180" s="17" t="s">
        <v>89</v>
      </c>
      <c r="BK180" s="159">
        <f t="shared" si="29"/>
        <v>0</v>
      </c>
      <c r="BL180" s="17" t="s">
        <v>313</v>
      </c>
      <c r="BM180" s="158" t="s">
        <v>1363</v>
      </c>
    </row>
    <row r="181" spans="2:65" s="1" customFormat="1" ht="24.2" customHeight="1">
      <c r="B181" s="145"/>
      <c r="C181" s="146" t="s">
        <v>827</v>
      </c>
      <c r="D181" s="146" t="s">
        <v>309</v>
      </c>
      <c r="E181" s="147" t="s">
        <v>5664</v>
      </c>
      <c r="F181" s="148" t="s">
        <v>5665</v>
      </c>
      <c r="G181" s="149" t="s">
        <v>1071</v>
      </c>
      <c r="H181" s="150">
        <v>2</v>
      </c>
      <c r="I181" s="151"/>
      <c r="J181" s="152">
        <f t="shared" si="20"/>
        <v>0</v>
      </c>
      <c r="K181" s="153"/>
      <c r="L181" s="32"/>
      <c r="M181" s="154" t="s">
        <v>1</v>
      </c>
      <c r="N181" s="155" t="s">
        <v>42</v>
      </c>
      <c r="P181" s="156">
        <f t="shared" si="21"/>
        <v>0</v>
      </c>
      <c r="Q181" s="156">
        <v>2.9999999999999997E-4</v>
      </c>
      <c r="R181" s="156">
        <f t="shared" si="22"/>
        <v>5.9999999999999995E-4</v>
      </c>
      <c r="S181" s="156">
        <v>0</v>
      </c>
      <c r="T181" s="157">
        <f t="shared" si="23"/>
        <v>0</v>
      </c>
      <c r="AR181" s="158" t="s">
        <v>313</v>
      </c>
      <c r="AT181" s="158" t="s">
        <v>309</v>
      </c>
      <c r="AU181" s="158" t="s">
        <v>89</v>
      </c>
      <c r="AY181" s="17" t="s">
        <v>307</v>
      </c>
      <c r="BE181" s="159">
        <f t="shared" si="24"/>
        <v>0</v>
      </c>
      <c r="BF181" s="159">
        <f t="shared" si="25"/>
        <v>0</v>
      </c>
      <c r="BG181" s="159">
        <f t="shared" si="26"/>
        <v>0</v>
      </c>
      <c r="BH181" s="159">
        <f t="shared" si="27"/>
        <v>0</v>
      </c>
      <c r="BI181" s="159">
        <f t="shared" si="28"/>
        <v>0</v>
      </c>
      <c r="BJ181" s="17" t="s">
        <v>89</v>
      </c>
      <c r="BK181" s="159">
        <f t="shared" si="29"/>
        <v>0</v>
      </c>
      <c r="BL181" s="17" t="s">
        <v>313</v>
      </c>
      <c r="BM181" s="158" t="s">
        <v>1381</v>
      </c>
    </row>
    <row r="182" spans="2:65" s="1" customFormat="1" ht="24.2" customHeight="1">
      <c r="B182" s="145"/>
      <c r="C182" s="146" t="s">
        <v>809</v>
      </c>
      <c r="D182" s="146" t="s">
        <v>309</v>
      </c>
      <c r="E182" s="147" t="s">
        <v>5666</v>
      </c>
      <c r="F182" s="148" t="s">
        <v>5667</v>
      </c>
      <c r="G182" s="149" t="s">
        <v>1071</v>
      </c>
      <c r="H182" s="150">
        <v>15</v>
      </c>
      <c r="I182" s="151"/>
      <c r="J182" s="152">
        <f t="shared" si="20"/>
        <v>0</v>
      </c>
      <c r="K182" s="153"/>
      <c r="L182" s="32"/>
      <c r="M182" s="154" t="s">
        <v>1</v>
      </c>
      <c r="N182" s="155" t="s">
        <v>42</v>
      </c>
      <c r="P182" s="156">
        <f t="shared" si="21"/>
        <v>0</v>
      </c>
      <c r="Q182" s="156">
        <v>7.4333333333333304E-4</v>
      </c>
      <c r="R182" s="156">
        <f t="shared" si="22"/>
        <v>1.1149999999999995E-2</v>
      </c>
      <c r="S182" s="156">
        <v>0</v>
      </c>
      <c r="T182" s="157">
        <f t="shared" si="23"/>
        <v>0</v>
      </c>
      <c r="AR182" s="158" t="s">
        <v>313</v>
      </c>
      <c r="AT182" s="158" t="s">
        <v>309</v>
      </c>
      <c r="AU182" s="158" t="s">
        <v>89</v>
      </c>
      <c r="AY182" s="17" t="s">
        <v>307</v>
      </c>
      <c r="BE182" s="159">
        <f t="shared" si="24"/>
        <v>0</v>
      </c>
      <c r="BF182" s="159">
        <f t="shared" si="25"/>
        <v>0</v>
      </c>
      <c r="BG182" s="159">
        <f t="shared" si="26"/>
        <v>0</v>
      </c>
      <c r="BH182" s="159">
        <f t="shared" si="27"/>
        <v>0</v>
      </c>
      <c r="BI182" s="159">
        <f t="shared" si="28"/>
        <v>0</v>
      </c>
      <c r="BJ182" s="17" t="s">
        <v>89</v>
      </c>
      <c r="BK182" s="159">
        <f t="shared" si="29"/>
        <v>0</v>
      </c>
      <c r="BL182" s="17" t="s">
        <v>313</v>
      </c>
      <c r="BM182" s="158" t="s">
        <v>1410</v>
      </c>
    </row>
    <row r="183" spans="2:65" s="1" customFormat="1" ht="24.2" customHeight="1">
      <c r="B183" s="145"/>
      <c r="C183" s="146" t="s">
        <v>814</v>
      </c>
      <c r="D183" s="146" t="s">
        <v>309</v>
      </c>
      <c r="E183" s="147" t="s">
        <v>5668</v>
      </c>
      <c r="F183" s="148" t="s">
        <v>5669</v>
      </c>
      <c r="G183" s="149" t="s">
        <v>1071</v>
      </c>
      <c r="H183" s="150">
        <v>65</v>
      </c>
      <c r="I183" s="151"/>
      <c r="J183" s="152">
        <f t="shared" si="20"/>
        <v>0</v>
      </c>
      <c r="K183" s="153"/>
      <c r="L183" s="32"/>
      <c r="M183" s="154" t="s">
        <v>1</v>
      </c>
      <c r="N183" s="155" t="s">
        <v>42</v>
      </c>
      <c r="P183" s="156">
        <f t="shared" si="21"/>
        <v>0</v>
      </c>
      <c r="Q183" s="156">
        <v>1.7943076923076901E-3</v>
      </c>
      <c r="R183" s="156">
        <f t="shared" si="22"/>
        <v>0.11662999999999986</v>
      </c>
      <c r="S183" s="156">
        <v>0</v>
      </c>
      <c r="T183" s="157">
        <f t="shared" si="23"/>
        <v>0</v>
      </c>
      <c r="AR183" s="158" t="s">
        <v>313</v>
      </c>
      <c r="AT183" s="158" t="s">
        <v>309</v>
      </c>
      <c r="AU183" s="158" t="s">
        <v>89</v>
      </c>
      <c r="AY183" s="17" t="s">
        <v>307</v>
      </c>
      <c r="BE183" s="159">
        <f t="shared" si="24"/>
        <v>0</v>
      </c>
      <c r="BF183" s="159">
        <f t="shared" si="25"/>
        <v>0</v>
      </c>
      <c r="BG183" s="159">
        <f t="shared" si="26"/>
        <v>0</v>
      </c>
      <c r="BH183" s="159">
        <f t="shared" si="27"/>
        <v>0</v>
      </c>
      <c r="BI183" s="159">
        <f t="shared" si="28"/>
        <v>0</v>
      </c>
      <c r="BJ183" s="17" t="s">
        <v>89</v>
      </c>
      <c r="BK183" s="159">
        <f t="shared" si="29"/>
        <v>0</v>
      </c>
      <c r="BL183" s="17" t="s">
        <v>313</v>
      </c>
      <c r="BM183" s="158" t="s">
        <v>1440</v>
      </c>
    </row>
    <row r="184" spans="2:65" s="1" customFormat="1" ht="24.2" customHeight="1">
      <c r="B184" s="145"/>
      <c r="C184" s="146" t="s">
        <v>820</v>
      </c>
      <c r="D184" s="146" t="s">
        <v>309</v>
      </c>
      <c r="E184" s="147" t="s">
        <v>5670</v>
      </c>
      <c r="F184" s="148" t="s">
        <v>5671</v>
      </c>
      <c r="G184" s="149" t="s">
        <v>1071</v>
      </c>
      <c r="H184" s="150">
        <v>6</v>
      </c>
      <c r="I184" s="151"/>
      <c r="J184" s="152">
        <f t="shared" si="20"/>
        <v>0</v>
      </c>
      <c r="K184" s="153"/>
      <c r="L184" s="32"/>
      <c r="M184" s="154" t="s">
        <v>1</v>
      </c>
      <c r="N184" s="155" t="s">
        <v>42</v>
      </c>
      <c r="P184" s="156">
        <f t="shared" si="21"/>
        <v>0</v>
      </c>
      <c r="Q184" s="156">
        <v>2.6766666666666701E-3</v>
      </c>
      <c r="R184" s="156">
        <f t="shared" si="22"/>
        <v>1.6060000000000019E-2</v>
      </c>
      <c r="S184" s="156">
        <v>0</v>
      </c>
      <c r="T184" s="157">
        <f t="shared" si="23"/>
        <v>0</v>
      </c>
      <c r="AR184" s="158" t="s">
        <v>313</v>
      </c>
      <c r="AT184" s="158" t="s">
        <v>309</v>
      </c>
      <c r="AU184" s="158" t="s">
        <v>89</v>
      </c>
      <c r="AY184" s="17" t="s">
        <v>307</v>
      </c>
      <c r="BE184" s="159">
        <f t="shared" si="24"/>
        <v>0</v>
      </c>
      <c r="BF184" s="159">
        <f t="shared" si="25"/>
        <v>0</v>
      </c>
      <c r="BG184" s="159">
        <f t="shared" si="26"/>
        <v>0</v>
      </c>
      <c r="BH184" s="159">
        <f t="shared" si="27"/>
        <v>0</v>
      </c>
      <c r="BI184" s="159">
        <f t="shared" si="28"/>
        <v>0</v>
      </c>
      <c r="BJ184" s="17" t="s">
        <v>89</v>
      </c>
      <c r="BK184" s="159">
        <f t="shared" si="29"/>
        <v>0</v>
      </c>
      <c r="BL184" s="17" t="s">
        <v>313</v>
      </c>
      <c r="BM184" s="158" t="s">
        <v>1461</v>
      </c>
    </row>
    <row r="185" spans="2:65" s="1" customFormat="1" ht="16.5" customHeight="1">
      <c r="B185" s="145"/>
      <c r="C185" s="188" t="s">
        <v>834</v>
      </c>
      <c r="D185" s="188" t="s">
        <v>507</v>
      </c>
      <c r="E185" s="189" t="s">
        <v>5672</v>
      </c>
      <c r="F185" s="190" t="s">
        <v>5673</v>
      </c>
      <c r="G185" s="191" t="s">
        <v>693</v>
      </c>
      <c r="H185" s="192">
        <v>2</v>
      </c>
      <c r="I185" s="193"/>
      <c r="J185" s="194">
        <f t="shared" si="20"/>
        <v>0</v>
      </c>
      <c r="K185" s="195"/>
      <c r="L185" s="196"/>
      <c r="M185" s="197" t="s">
        <v>1</v>
      </c>
      <c r="N185" s="198" t="s">
        <v>42</v>
      </c>
      <c r="P185" s="156">
        <f t="shared" si="21"/>
        <v>0</v>
      </c>
      <c r="Q185" s="156">
        <v>0</v>
      </c>
      <c r="R185" s="156">
        <f t="shared" si="22"/>
        <v>0</v>
      </c>
      <c r="S185" s="156">
        <v>0</v>
      </c>
      <c r="T185" s="157">
        <f t="shared" si="23"/>
        <v>0</v>
      </c>
      <c r="AR185" s="158" t="s">
        <v>449</v>
      </c>
      <c r="AT185" s="158" t="s">
        <v>507</v>
      </c>
      <c r="AU185" s="158" t="s">
        <v>89</v>
      </c>
      <c r="AY185" s="17" t="s">
        <v>307</v>
      </c>
      <c r="BE185" s="159">
        <f t="shared" si="24"/>
        <v>0</v>
      </c>
      <c r="BF185" s="159">
        <f t="shared" si="25"/>
        <v>0</v>
      </c>
      <c r="BG185" s="159">
        <f t="shared" si="26"/>
        <v>0</v>
      </c>
      <c r="BH185" s="159">
        <f t="shared" si="27"/>
        <v>0</v>
      </c>
      <c r="BI185" s="159">
        <f t="shared" si="28"/>
        <v>0</v>
      </c>
      <c r="BJ185" s="17" t="s">
        <v>89</v>
      </c>
      <c r="BK185" s="159">
        <f t="shared" si="29"/>
        <v>0</v>
      </c>
      <c r="BL185" s="17" t="s">
        <v>313</v>
      </c>
      <c r="BM185" s="158" t="s">
        <v>1476</v>
      </c>
    </row>
    <row r="186" spans="2:65" s="1" customFormat="1" ht="19.5">
      <c r="B186" s="32"/>
      <c r="D186" s="161" t="s">
        <v>3247</v>
      </c>
      <c r="F186" s="205" t="s">
        <v>5674</v>
      </c>
      <c r="I186" s="206"/>
      <c r="L186" s="32"/>
      <c r="M186" s="207"/>
      <c r="T186" s="59"/>
      <c r="AT186" s="17" t="s">
        <v>3247</v>
      </c>
      <c r="AU186" s="17" t="s">
        <v>89</v>
      </c>
    </row>
    <row r="187" spans="2:65" s="1" customFormat="1" ht="37.9" customHeight="1">
      <c r="B187" s="145"/>
      <c r="C187" s="188" t="s">
        <v>839</v>
      </c>
      <c r="D187" s="188" t="s">
        <v>507</v>
      </c>
      <c r="E187" s="189" t="s">
        <v>5675</v>
      </c>
      <c r="F187" s="190" t="s">
        <v>5676</v>
      </c>
      <c r="G187" s="191" t="s">
        <v>693</v>
      </c>
      <c r="H187" s="192">
        <v>24</v>
      </c>
      <c r="I187" s="193"/>
      <c r="J187" s="194">
        <f>ROUND(I187*H187,2)</f>
        <v>0</v>
      </c>
      <c r="K187" s="195"/>
      <c r="L187" s="196"/>
      <c r="M187" s="197" t="s">
        <v>1</v>
      </c>
      <c r="N187" s="198" t="s">
        <v>42</v>
      </c>
      <c r="P187" s="156">
        <f>O187*H187</f>
        <v>0</v>
      </c>
      <c r="Q187" s="156">
        <v>1.0000000000000001E-5</v>
      </c>
      <c r="R187" s="156">
        <f>Q187*H187</f>
        <v>2.4000000000000003E-4</v>
      </c>
      <c r="S187" s="156">
        <v>0</v>
      </c>
      <c r="T187" s="157">
        <f>S187*H187</f>
        <v>0</v>
      </c>
      <c r="AR187" s="158" t="s">
        <v>449</v>
      </c>
      <c r="AT187" s="158" t="s">
        <v>507</v>
      </c>
      <c r="AU187" s="158" t="s">
        <v>89</v>
      </c>
      <c r="AY187" s="17" t="s">
        <v>307</v>
      </c>
      <c r="BE187" s="159">
        <f>IF(N187="základná",J187,0)</f>
        <v>0</v>
      </c>
      <c r="BF187" s="159">
        <f>IF(N187="znížená",J187,0)</f>
        <v>0</v>
      </c>
      <c r="BG187" s="159">
        <f>IF(N187="zákl. prenesená",J187,0)</f>
        <v>0</v>
      </c>
      <c r="BH187" s="159">
        <f>IF(N187="zníž. prenesená",J187,0)</f>
        <v>0</v>
      </c>
      <c r="BI187" s="159">
        <f>IF(N187="nulová",J187,0)</f>
        <v>0</v>
      </c>
      <c r="BJ187" s="17" t="s">
        <v>89</v>
      </c>
      <c r="BK187" s="159">
        <f>ROUND(I187*H187,2)</f>
        <v>0</v>
      </c>
      <c r="BL187" s="17" t="s">
        <v>313</v>
      </c>
      <c r="BM187" s="158" t="s">
        <v>1487</v>
      </c>
    </row>
    <row r="188" spans="2:65" s="1" customFormat="1" ht="19.5">
      <c r="B188" s="32"/>
      <c r="D188" s="161" t="s">
        <v>3247</v>
      </c>
      <c r="F188" s="205" t="s">
        <v>5674</v>
      </c>
      <c r="I188" s="206"/>
      <c r="L188" s="32"/>
      <c r="M188" s="207"/>
      <c r="T188" s="59"/>
      <c r="AT188" s="17" t="s">
        <v>3247</v>
      </c>
      <c r="AU188" s="17" t="s">
        <v>89</v>
      </c>
    </row>
    <row r="189" spans="2:65" s="1" customFormat="1" ht="24.2" customHeight="1">
      <c r="B189" s="145"/>
      <c r="C189" s="146" t="s">
        <v>666</v>
      </c>
      <c r="D189" s="146" t="s">
        <v>309</v>
      </c>
      <c r="E189" s="147" t="s">
        <v>5677</v>
      </c>
      <c r="F189" s="148" t="s">
        <v>5678</v>
      </c>
      <c r="G189" s="149" t="s">
        <v>693</v>
      </c>
      <c r="H189" s="150">
        <v>2</v>
      </c>
      <c r="I189" s="151"/>
      <c r="J189" s="152">
        <f t="shared" ref="J189:J195" si="30">ROUND(I189*H189,2)</f>
        <v>0</v>
      </c>
      <c r="K189" s="153"/>
      <c r="L189" s="32"/>
      <c r="M189" s="154" t="s">
        <v>1</v>
      </c>
      <c r="N189" s="155" t="s">
        <v>42</v>
      </c>
      <c r="P189" s="156">
        <f t="shared" ref="P189:P195" si="31">O189*H189</f>
        <v>0</v>
      </c>
      <c r="Q189" s="156">
        <v>8.5000000000000006E-5</v>
      </c>
      <c r="R189" s="156">
        <f t="shared" ref="R189:R195" si="32">Q189*H189</f>
        <v>1.7000000000000001E-4</v>
      </c>
      <c r="S189" s="156">
        <v>0</v>
      </c>
      <c r="T189" s="157">
        <f t="shared" ref="T189:T195" si="33">S189*H189</f>
        <v>0</v>
      </c>
      <c r="AR189" s="158" t="s">
        <v>313</v>
      </c>
      <c r="AT189" s="158" t="s">
        <v>309</v>
      </c>
      <c r="AU189" s="158" t="s">
        <v>89</v>
      </c>
      <c r="AY189" s="17" t="s">
        <v>307</v>
      </c>
      <c r="BE189" s="159">
        <f t="shared" ref="BE189:BE195" si="34">IF(N189="základná",J189,0)</f>
        <v>0</v>
      </c>
      <c r="BF189" s="159">
        <f t="shared" ref="BF189:BF195" si="35">IF(N189="znížená",J189,0)</f>
        <v>0</v>
      </c>
      <c r="BG189" s="159">
        <f t="shared" ref="BG189:BG195" si="36">IF(N189="zákl. prenesená",J189,0)</f>
        <v>0</v>
      </c>
      <c r="BH189" s="159">
        <f t="shared" ref="BH189:BH195" si="37">IF(N189="zníž. prenesená",J189,0)</f>
        <v>0</v>
      </c>
      <c r="BI189" s="159">
        <f t="shared" ref="BI189:BI195" si="38">IF(N189="nulová",J189,0)</f>
        <v>0</v>
      </c>
      <c r="BJ189" s="17" t="s">
        <v>89</v>
      </c>
      <c r="BK189" s="159">
        <f t="shared" ref="BK189:BK195" si="39">ROUND(I189*H189,2)</f>
        <v>0</v>
      </c>
      <c r="BL189" s="17" t="s">
        <v>313</v>
      </c>
      <c r="BM189" s="158" t="s">
        <v>1496</v>
      </c>
    </row>
    <row r="190" spans="2:65" s="1" customFormat="1" ht="24.2" customHeight="1">
      <c r="B190" s="145"/>
      <c r="C190" s="146" t="s">
        <v>673</v>
      </c>
      <c r="D190" s="146" t="s">
        <v>309</v>
      </c>
      <c r="E190" s="147" t="s">
        <v>5679</v>
      </c>
      <c r="F190" s="148" t="s">
        <v>5680</v>
      </c>
      <c r="G190" s="149" t="s">
        <v>693</v>
      </c>
      <c r="H190" s="150">
        <v>2</v>
      </c>
      <c r="I190" s="151"/>
      <c r="J190" s="152">
        <f t="shared" si="30"/>
        <v>0</v>
      </c>
      <c r="K190" s="153"/>
      <c r="L190" s="32"/>
      <c r="M190" s="154" t="s">
        <v>1</v>
      </c>
      <c r="N190" s="155" t="s">
        <v>42</v>
      </c>
      <c r="P190" s="156">
        <f t="shared" si="31"/>
        <v>0</v>
      </c>
      <c r="Q190" s="156">
        <v>6.7500000000000004E-4</v>
      </c>
      <c r="R190" s="156">
        <f t="shared" si="32"/>
        <v>1.3500000000000001E-3</v>
      </c>
      <c r="S190" s="156">
        <v>0</v>
      </c>
      <c r="T190" s="157">
        <f t="shared" si="33"/>
        <v>0</v>
      </c>
      <c r="AR190" s="158" t="s">
        <v>313</v>
      </c>
      <c r="AT190" s="158" t="s">
        <v>309</v>
      </c>
      <c r="AU190" s="158" t="s">
        <v>89</v>
      </c>
      <c r="AY190" s="17" t="s">
        <v>307</v>
      </c>
      <c r="BE190" s="159">
        <f t="shared" si="34"/>
        <v>0</v>
      </c>
      <c r="BF190" s="159">
        <f t="shared" si="35"/>
        <v>0</v>
      </c>
      <c r="BG190" s="159">
        <f t="shared" si="36"/>
        <v>0</v>
      </c>
      <c r="BH190" s="159">
        <f t="shared" si="37"/>
        <v>0</v>
      </c>
      <c r="BI190" s="159">
        <f t="shared" si="38"/>
        <v>0</v>
      </c>
      <c r="BJ190" s="17" t="s">
        <v>89</v>
      </c>
      <c r="BK190" s="159">
        <f t="shared" si="39"/>
        <v>0</v>
      </c>
      <c r="BL190" s="17" t="s">
        <v>313</v>
      </c>
      <c r="BM190" s="158" t="s">
        <v>1505</v>
      </c>
    </row>
    <row r="191" spans="2:65" s="1" customFormat="1" ht="21.75" customHeight="1">
      <c r="B191" s="145"/>
      <c r="C191" s="188" t="s">
        <v>681</v>
      </c>
      <c r="D191" s="188" t="s">
        <v>507</v>
      </c>
      <c r="E191" s="189" t="s">
        <v>5681</v>
      </c>
      <c r="F191" s="190" t="s">
        <v>5682</v>
      </c>
      <c r="G191" s="191" t="s">
        <v>693</v>
      </c>
      <c r="H191" s="192">
        <v>1</v>
      </c>
      <c r="I191" s="193"/>
      <c r="J191" s="194">
        <f t="shared" si="30"/>
        <v>0</v>
      </c>
      <c r="K191" s="195"/>
      <c r="L191" s="196"/>
      <c r="M191" s="197" t="s">
        <v>1</v>
      </c>
      <c r="N191" s="198" t="s">
        <v>42</v>
      </c>
      <c r="P191" s="156">
        <f t="shared" si="31"/>
        <v>0</v>
      </c>
      <c r="Q191" s="156">
        <v>3.9699999999999996E-3</v>
      </c>
      <c r="R191" s="156">
        <f t="shared" si="32"/>
        <v>3.9699999999999996E-3</v>
      </c>
      <c r="S191" s="156">
        <v>0</v>
      </c>
      <c r="T191" s="157">
        <f t="shared" si="33"/>
        <v>0</v>
      </c>
      <c r="AR191" s="158" t="s">
        <v>449</v>
      </c>
      <c r="AT191" s="158" t="s">
        <v>507</v>
      </c>
      <c r="AU191" s="158" t="s">
        <v>89</v>
      </c>
      <c r="AY191" s="17" t="s">
        <v>307</v>
      </c>
      <c r="BE191" s="159">
        <f t="shared" si="34"/>
        <v>0</v>
      </c>
      <c r="BF191" s="159">
        <f t="shared" si="35"/>
        <v>0</v>
      </c>
      <c r="BG191" s="159">
        <f t="shared" si="36"/>
        <v>0</v>
      </c>
      <c r="BH191" s="159">
        <f t="shared" si="37"/>
        <v>0</v>
      </c>
      <c r="BI191" s="159">
        <f t="shared" si="38"/>
        <v>0</v>
      </c>
      <c r="BJ191" s="17" t="s">
        <v>89</v>
      </c>
      <c r="BK191" s="159">
        <f t="shared" si="39"/>
        <v>0</v>
      </c>
      <c r="BL191" s="17" t="s">
        <v>313</v>
      </c>
      <c r="BM191" s="158" t="s">
        <v>1515</v>
      </c>
    </row>
    <row r="192" spans="2:65" s="1" customFormat="1" ht="21.75" customHeight="1">
      <c r="B192" s="145"/>
      <c r="C192" s="188" t="s">
        <v>685</v>
      </c>
      <c r="D192" s="188" t="s">
        <v>507</v>
      </c>
      <c r="E192" s="189" t="s">
        <v>5683</v>
      </c>
      <c r="F192" s="190" t="s">
        <v>5684</v>
      </c>
      <c r="G192" s="191" t="s">
        <v>693</v>
      </c>
      <c r="H192" s="192">
        <v>1</v>
      </c>
      <c r="I192" s="193"/>
      <c r="J192" s="194">
        <f t="shared" si="30"/>
        <v>0</v>
      </c>
      <c r="K192" s="195"/>
      <c r="L192" s="196"/>
      <c r="M192" s="197" t="s">
        <v>1</v>
      </c>
      <c r="N192" s="198" t="s">
        <v>42</v>
      </c>
      <c r="P192" s="156">
        <f t="shared" si="31"/>
        <v>0</v>
      </c>
      <c r="Q192" s="156">
        <v>5.1999999999999998E-3</v>
      </c>
      <c r="R192" s="156">
        <f t="shared" si="32"/>
        <v>5.1999999999999998E-3</v>
      </c>
      <c r="S192" s="156">
        <v>0</v>
      </c>
      <c r="T192" s="157">
        <f t="shared" si="33"/>
        <v>0</v>
      </c>
      <c r="AR192" s="158" t="s">
        <v>449</v>
      </c>
      <c r="AT192" s="158" t="s">
        <v>507</v>
      </c>
      <c r="AU192" s="158" t="s">
        <v>89</v>
      </c>
      <c r="AY192" s="17" t="s">
        <v>307</v>
      </c>
      <c r="BE192" s="159">
        <f t="shared" si="34"/>
        <v>0</v>
      </c>
      <c r="BF192" s="159">
        <f t="shared" si="35"/>
        <v>0</v>
      </c>
      <c r="BG192" s="159">
        <f t="shared" si="36"/>
        <v>0</v>
      </c>
      <c r="BH192" s="159">
        <f t="shared" si="37"/>
        <v>0</v>
      </c>
      <c r="BI192" s="159">
        <f t="shared" si="38"/>
        <v>0</v>
      </c>
      <c r="BJ192" s="17" t="s">
        <v>89</v>
      </c>
      <c r="BK192" s="159">
        <f t="shared" si="39"/>
        <v>0</v>
      </c>
      <c r="BL192" s="17" t="s">
        <v>313</v>
      </c>
      <c r="BM192" s="158" t="s">
        <v>1524</v>
      </c>
    </row>
    <row r="193" spans="2:65" s="1" customFormat="1" ht="24.2" customHeight="1">
      <c r="B193" s="145"/>
      <c r="C193" s="188" t="s">
        <v>690</v>
      </c>
      <c r="D193" s="188" t="s">
        <v>507</v>
      </c>
      <c r="E193" s="189" t="s">
        <v>5685</v>
      </c>
      <c r="F193" s="190" t="s">
        <v>5686</v>
      </c>
      <c r="G193" s="191" t="s">
        <v>693</v>
      </c>
      <c r="H193" s="192">
        <v>2</v>
      </c>
      <c r="I193" s="193"/>
      <c r="J193" s="194">
        <f t="shared" si="30"/>
        <v>0</v>
      </c>
      <c r="K193" s="195"/>
      <c r="L193" s="196"/>
      <c r="M193" s="197" t="s">
        <v>1</v>
      </c>
      <c r="N193" s="198" t="s">
        <v>42</v>
      </c>
      <c r="P193" s="156">
        <f t="shared" si="31"/>
        <v>0</v>
      </c>
      <c r="Q193" s="156">
        <v>2.3999999999999998E-3</v>
      </c>
      <c r="R193" s="156">
        <f t="shared" si="32"/>
        <v>4.7999999999999996E-3</v>
      </c>
      <c r="S193" s="156">
        <v>0</v>
      </c>
      <c r="T193" s="157">
        <f t="shared" si="33"/>
        <v>0</v>
      </c>
      <c r="AR193" s="158" t="s">
        <v>449</v>
      </c>
      <c r="AT193" s="158" t="s">
        <v>507</v>
      </c>
      <c r="AU193" s="158" t="s">
        <v>89</v>
      </c>
      <c r="AY193" s="17" t="s">
        <v>307</v>
      </c>
      <c r="BE193" s="159">
        <f t="shared" si="34"/>
        <v>0</v>
      </c>
      <c r="BF193" s="159">
        <f t="shared" si="35"/>
        <v>0</v>
      </c>
      <c r="BG193" s="159">
        <f t="shared" si="36"/>
        <v>0</v>
      </c>
      <c r="BH193" s="159">
        <f t="shared" si="37"/>
        <v>0</v>
      </c>
      <c r="BI193" s="159">
        <f t="shared" si="38"/>
        <v>0</v>
      </c>
      <c r="BJ193" s="17" t="s">
        <v>89</v>
      </c>
      <c r="BK193" s="159">
        <f t="shared" si="39"/>
        <v>0</v>
      </c>
      <c r="BL193" s="17" t="s">
        <v>313</v>
      </c>
      <c r="BM193" s="158" t="s">
        <v>1532</v>
      </c>
    </row>
    <row r="194" spans="2:65" s="1" customFormat="1" ht="24.2" customHeight="1">
      <c r="B194" s="145"/>
      <c r="C194" s="146" t="s">
        <v>844</v>
      </c>
      <c r="D194" s="146" t="s">
        <v>309</v>
      </c>
      <c r="E194" s="147" t="s">
        <v>5687</v>
      </c>
      <c r="F194" s="148" t="s">
        <v>5688</v>
      </c>
      <c r="G194" s="149" t="s">
        <v>693</v>
      </c>
      <c r="H194" s="150">
        <v>1</v>
      </c>
      <c r="I194" s="151"/>
      <c r="J194" s="152">
        <f t="shared" si="30"/>
        <v>0</v>
      </c>
      <c r="K194" s="153"/>
      <c r="L194" s="32"/>
      <c r="M194" s="154" t="s">
        <v>1</v>
      </c>
      <c r="N194" s="155" t="s">
        <v>42</v>
      </c>
      <c r="P194" s="156">
        <f t="shared" si="31"/>
        <v>0</v>
      </c>
      <c r="Q194" s="156">
        <v>7.9000000000000001E-4</v>
      </c>
      <c r="R194" s="156">
        <f t="shared" si="32"/>
        <v>7.9000000000000001E-4</v>
      </c>
      <c r="S194" s="156">
        <v>0</v>
      </c>
      <c r="T194" s="157">
        <f t="shared" si="33"/>
        <v>0</v>
      </c>
      <c r="AR194" s="158" t="s">
        <v>313</v>
      </c>
      <c r="AT194" s="158" t="s">
        <v>309</v>
      </c>
      <c r="AU194" s="158" t="s">
        <v>89</v>
      </c>
      <c r="AY194" s="17" t="s">
        <v>307</v>
      </c>
      <c r="BE194" s="159">
        <f t="shared" si="34"/>
        <v>0</v>
      </c>
      <c r="BF194" s="159">
        <f t="shared" si="35"/>
        <v>0</v>
      </c>
      <c r="BG194" s="159">
        <f t="shared" si="36"/>
        <v>0</v>
      </c>
      <c r="BH194" s="159">
        <f t="shared" si="37"/>
        <v>0</v>
      </c>
      <c r="BI194" s="159">
        <f t="shared" si="38"/>
        <v>0</v>
      </c>
      <c r="BJ194" s="17" t="s">
        <v>89</v>
      </c>
      <c r="BK194" s="159">
        <f t="shared" si="39"/>
        <v>0</v>
      </c>
      <c r="BL194" s="17" t="s">
        <v>313</v>
      </c>
      <c r="BM194" s="158" t="s">
        <v>1545</v>
      </c>
    </row>
    <row r="195" spans="2:65" s="1" customFormat="1" ht="24.2" customHeight="1">
      <c r="B195" s="145"/>
      <c r="C195" s="188" t="s">
        <v>849</v>
      </c>
      <c r="D195" s="188" t="s">
        <v>507</v>
      </c>
      <c r="E195" s="189" t="s">
        <v>5689</v>
      </c>
      <c r="F195" s="190" t="s">
        <v>5690</v>
      </c>
      <c r="G195" s="191" t="s">
        <v>693</v>
      </c>
      <c r="H195" s="192">
        <v>1</v>
      </c>
      <c r="I195" s="193"/>
      <c r="J195" s="194">
        <f t="shared" si="30"/>
        <v>0</v>
      </c>
      <c r="K195" s="195"/>
      <c r="L195" s="196"/>
      <c r="M195" s="197" t="s">
        <v>1</v>
      </c>
      <c r="N195" s="198" t="s">
        <v>42</v>
      </c>
      <c r="P195" s="156">
        <f t="shared" si="31"/>
        <v>0</v>
      </c>
      <c r="Q195" s="156">
        <v>1.8499999999999999E-2</v>
      </c>
      <c r="R195" s="156">
        <f t="shared" si="32"/>
        <v>1.8499999999999999E-2</v>
      </c>
      <c r="S195" s="156">
        <v>0</v>
      </c>
      <c r="T195" s="157">
        <f t="shared" si="33"/>
        <v>0</v>
      </c>
      <c r="AR195" s="158" t="s">
        <v>449</v>
      </c>
      <c r="AT195" s="158" t="s">
        <v>507</v>
      </c>
      <c r="AU195" s="158" t="s">
        <v>89</v>
      </c>
      <c r="AY195" s="17" t="s">
        <v>307</v>
      </c>
      <c r="BE195" s="159">
        <f t="shared" si="34"/>
        <v>0</v>
      </c>
      <c r="BF195" s="159">
        <f t="shared" si="35"/>
        <v>0</v>
      </c>
      <c r="BG195" s="159">
        <f t="shared" si="36"/>
        <v>0</v>
      </c>
      <c r="BH195" s="159">
        <f t="shared" si="37"/>
        <v>0</v>
      </c>
      <c r="BI195" s="159">
        <f t="shared" si="38"/>
        <v>0</v>
      </c>
      <c r="BJ195" s="17" t="s">
        <v>89</v>
      </c>
      <c r="BK195" s="159">
        <f t="shared" si="39"/>
        <v>0</v>
      </c>
      <c r="BL195" s="17" t="s">
        <v>313</v>
      </c>
      <c r="BM195" s="158" t="s">
        <v>1553</v>
      </c>
    </row>
    <row r="196" spans="2:65" s="1" customFormat="1" ht="29.25">
      <c r="B196" s="32"/>
      <c r="D196" s="161" t="s">
        <v>3247</v>
      </c>
      <c r="F196" s="205" t="s">
        <v>5691</v>
      </c>
      <c r="I196" s="206"/>
      <c r="L196" s="32"/>
      <c r="M196" s="207"/>
      <c r="T196" s="59"/>
      <c r="AT196" s="17" t="s">
        <v>3247</v>
      </c>
      <c r="AU196" s="17" t="s">
        <v>89</v>
      </c>
    </row>
    <row r="197" spans="2:65" s="1" customFormat="1" ht="24.2" customHeight="1">
      <c r="B197" s="145"/>
      <c r="C197" s="188" t="s">
        <v>854</v>
      </c>
      <c r="D197" s="188" t="s">
        <v>507</v>
      </c>
      <c r="E197" s="189" t="s">
        <v>5692</v>
      </c>
      <c r="F197" s="190" t="s">
        <v>5693</v>
      </c>
      <c r="G197" s="191" t="s">
        <v>693</v>
      </c>
      <c r="H197" s="192">
        <v>1</v>
      </c>
      <c r="I197" s="193"/>
      <c r="J197" s="194">
        <f>ROUND(I197*H197,2)</f>
        <v>0</v>
      </c>
      <c r="K197" s="195"/>
      <c r="L197" s="196"/>
      <c r="M197" s="197" t="s">
        <v>1</v>
      </c>
      <c r="N197" s="198" t="s">
        <v>42</v>
      </c>
      <c r="P197" s="156">
        <f>O197*H197</f>
        <v>0</v>
      </c>
      <c r="Q197" s="156">
        <v>6.7000000000000002E-3</v>
      </c>
      <c r="R197" s="156">
        <f>Q197*H197</f>
        <v>6.7000000000000002E-3</v>
      </c>
      <c r="S197" s="156">
        <v>0</v>
      </c>
      <c r="T197" s="157">
        <f>S197*H197</f>
        <v>0</v>
      </c>
      <c r="AR197" s="158" t="s">
        <v>449</v>
      </c>
      <c r="AT197" s="158" t="s">
        <v>507</v>
      </c>
      <c r="AU197" s="158" t="s">
        <v>89</v>
      </c>
      <c r="AY197" s="17" t="s">
        <v>307</v>
      </c>
      <c r="BE197" s="159">
        <f>IF(N197="základná",J197,0)</f>
        <v>0</v>
      </c>
      <c r="BF197" s="159">
        <f>IF(N197="znížená",J197,0)</f>
        <v>0</v>
      </c>
      <c r="BG197" s="159">
        <f>IF(N197="zákl. prenesená",J197,0)</f>
        <v>0</v>
      </c>
      <c r="BH197" s="159">
        <f>IF(N197="zníž. prenesená",J197,0)</f>
        <v>0</v>
      </c>
      <c r="BI197" s="159">
        <f>IF(N197="nulová",J197,0)</f>
        <v>0</v>
      </c>
      <c r="BJ197" s="17" t="s">
        <v>89</v>
      </c>
      <c r="BK197" s="159">
        <f>ROUND(I197*H197,2)</f>
        <v>0</v>
      </c>
      <c r="BL197" s="17" t="s">
        <v>313</v>
      </c>
      <c r="BM197" s="158" t="s">
        <v>1564</v>
      </c>
    </row>
    <row r="198" spans="2:65" s="1" customFormat="1" ht="19.5">
      <c r="B198" s="32"/>
      <c r="D198" s="161" t="s">
        <v>3247</v>
      </c>
      <c r="F198" s="205" t="s">
        <v>5694</v>
      </c>
      <c r="I198" s="206"/>
      <c r="L198" s="32"/>
      <c r="M198" s="207"/>
      <c r="T198" s="59"/>
      <c r="AT198" s="17" t="s">
        <v>3247</v>
      </c>
      <c r="AU198" s="17" t="s">
        <v>89</v>
      </c>
    </row>
    <row r="199" spans="2:65" s="1" customFormat="1" ht="16.5" customHeight="1">
      <c r="B199" s="145"/>
      <c r="C199" s="146" t="s">
        <v>1173</v>
      </c>
      <c r="D199" s="146" t="s">
        <v>309</v>
      </c>
      <c r="E199" s="147" t="s">
        <v>5695</v>
      </c>
      <c r="F199" s="148" t="s">
        <v>5696</v>
      </c>
      <c r="G199" s="149" t="s">
        <v>788</v>
      </c>
      <c r="H199" s="150">
        <v>1</v>
      </c>
      <c r="I199" s="151"/>
      <c r="J199" s="152">
        <f t="shared" ref="J199:J219" si="40">ROUND(I199*H199,2)</f>
        <v>0</v>
      </c>
      <c r="K199" s="153"/>
      <c r="L199" s="32"/>
      <c r="M199" s="154" t="s">
        <v>1</v>
      </c>
      <c r="N199" s="155" t="s">
        <v>42</v>
      </c>
      <c r="P199" s="156">
        <f t="shared" ref="P199:P219" si="41">O199*H199</f>
        <v>0</v>
      </c>
      <c r="Q199" s="156">
        <v>1.2189999999999999E-2</v>
      </c>
      <c r="R199" s="156">
        <f t="shared" ref="R199:R219" si="42">Q199*H199</f>
        <v>1.2189999999999999E-2</v>
      </c>
      <c r="S199" s="156">
        <v>0</v>
      </c>
      <c r="T199" s="157">
        <f t="shared" ref="T199:T219" si="43">S199*H199</f>
        <v>0</v>
      </c>
      <c r="AR199" s="158" t="s">
        <v>313</v>
      </c>
      <c r="AT199" s="158" t="s">
        <v>309</v>
      </c>
      <c r="AU199" s="158" t="s">
        <v>89</v>
      </c>
      <c r="AY199" s="17" t="s">
        <v>307</v>
      </c>
      <c r="BE199" s="159">
        <f t="shared" ref="BE199:BE219" si="44">IF(N199="základná",J199,0)</f>
        <v>0</v>
      </c>
      <c r="BF199" s="159">
        <f t="shared" ref="BF199:BF219" si="45">IF(N199="znížená",J199,0)</f>
        <v>0</v>
      </c>
      <c r="BG199" s="159">
        <f t="shared" ref="BG199:BG219" si="46">IF(N199="zákl. prenesená",J199,0)</f>
        <v>0</v>
      </c>
      <c r="BH199" s="159">
        <f t="shared" ref="BH199:BH219" si="47">IF(N199="zníž. prenesená",J199,0)</f>
        <v>0</v>
      </c>
      <c r="BI199" s="159">
        <f t="shared" ref="BI199:BI219" si="48">IF(N199="nulová",J199,0)</f>
        <v>0</v>
      </c>
      <c r="BJ199" s="17" t="s">
        <v>89</v>
      </c>
      <c r="BK199" s="159">
        <f t="shared" ref="BK199:BK219" si="49">ROUND(I199*H199,2)</f>
        <v>0</v>
      </c>
      <c r="BL199" s="17" t="s">
        <v>313</v>
      </c>
      <c r="BM199" s="158" t="s">
        <v>1572</v>
      </c>
    </row>
    <row r="200" spans="2:65" s="1" customFormat="1" ht="16.5" customHeight="1">
      <c r="B200" s="145"/>
      <c r="C200" s="188" t="s">
        <v>1179</v>
      </c>
      <c r="D200" s="188" t="s">
        <v>507</v>
      </c>
      <c r="E200" s="189" t="s">
        <v>5697</v>
      </c>
      <c r="F200" s="190" t="s">
        <v>5698</v>
      </c>
      <c r="G200" s="191" t="s">
        <v>693</v>
      </c>
      <c r="H200" s="192">
        <v>1</v>
      </c>
      <c r="I200" s="193"/>
      <c r="J200" s="194">
        <f t="shared" si="40"/>
        <v>0</v>
      </c>
      <c r="K200" s="195"/>
      <c r="L200" s="196"/>
      <c r="M200" s="197" t="s">
        <v>1</v>
      </c>
      <c r="N200" s="198" t="s">
        <v>42</v>
      </c>
      <c r="P200" s="156">
        <f t="shared" si="41"/>
        <v>0</v>
      </c>
      <c r="Q200" s="156">
        <v>6.8199999999999997E-3</v>
      </c>
      <c r="R200" s="156">
        <f t="shared" si="42"/>
        <v>6.8199999999999997E-3</v>
      </c>
      <c r="S200" s="156">
        <v>0</v>
      </c>
      <c r="T200" s="157">
        <f t="shared" si="43"/>
        <v>0</v>
      </c>
      <c r="AR200" s="158" t="s">
        <v>449</v>
      </c>
      <c r="AT200" s="158" t="s">
        <v>507</v>
      </c>
      <c r="AU200" s="158" t="s">
        <v>89</v>
      </c>
      <c r="AY200" s="17" t="s">
        <v>307</v>
      </c>
      <c r="BE200" s="159">
        <f t="shared" si="44"/>
        <v>0</v>
      </c>
      <c r="BF200" s="159">
        <f t="shared" si="45"/>
        <v>0</v>
      </c>
      <c r="BG200" s="159">
        <f t="shared" si="46"/>
        <v>0</v>
      </c>
      <c r="BH200" s="159">
        <f t="shared" si="47"/>
        <v>0</v>
      </c>
      <c r="BI200" s="159">
        <f t="shared" si="48"/>
        <v>0</v>
      </c>
      <c r="BJ200" s="17" t="s">
        <v>89</v>
      </c>
      <c r="BK200" s="159">
        <f t="shared" si="49"/>
        <v>0</v>
      </c>
      <c r="BL200" s="17" t="s">
        <v>313</v>
      </c>
      <c r="BM200" s="158" t="s">
        <v>1584</v>
      </c>
    </row>
    <row r="201" spans="2:65" s="1" customFormat="1" ht="16.5" customHeight="1">
      <c r="B201" s="145"/>
      <c r="C201" s="146" t="s">
        <v>1006</v>
      </c>
      <c r="D201" s="146" t="s">
        <v>309</v>
      </c>
      <c r="E201" s="147" t="s">
        <v>5699</v>
      </c>
      <c r="F201" s="148" t="s">
        <v>5700</v>
      </c>
      <c r="G201" s="149" t="s">
        <v>693</v>
      </c>
      <c r="H201" s="150">
        <v>1</v>
      </c>
      <c r="I201" s="151"/>
      <c r="J201" s="152">
        <f t="shared" si="40"/>
        <v>0</v>
      </c>
      <c r="K201" s="153"/>
      <c r="L201" s="32"/>
      <c r="M201" s="154" t="s">
        <v>1</v>
      </c>
      <c r="N201" s="155" t="s">
        <v>42</v>
      </c>
      <c r="P201" s="156">
        <f t="shared" si="41"/>
        <v>0</v>
      </c>
      <c r="Q201" s="156">
        <v>1.5100000000000001E-3</v>
      </c>
      <c r="R201" s="156">
        <f t="shared" si="42"/>
        <v>1.5100000000000001E-3</v>
      </c>
      <c r="S201" s="156">
        <v>0</v>
      </c>
      <c r="T201" s="157">
        <f t="shared" si="43"/>
        <v>0</v>
      </c>
      <c r="AR201" s="158" t="s">
        <v>313</v>
      </c>
      <c r="AT201" s="158" t="s">
        <v>309</v>
      </c>
      <c r="AU201" s="158" t="s">
        <v>89</v>
      </c>
      <c r="AY201" s="17" t="s">
        <v>307</v>
      </c>
      <c r="BE201" s="159">
        <f t="shared" si="44"/>
        <v>0</v>
      </c>
      <c r="BF201" s="159">
        <f t="shared" si="45"/>
        <v>0</v>
      </c>
      <c r="BG201" s="159">
        <f t="shared" si="46"/>
        <v>0</v>
      </c>
      <c r="BH201" s="159">
        <f t="shared" si="47"/>
        <v>0</v>
      </c>
      <c r="BI201" s="159">
        <f t="shared" si="48"/>
        <v>0</v>
      </c>
      <c r="BJ201" s="17" t="s">
        <v>89</v>
      </c>
      <c r="BK201" s="159">
        <f t="shared" si="49"/>
        <v>0</v>
      </c>
      <c r="BL201" s="17" t="s">
        <v>313</v>
      </c>
      <c r="BM201" s="158" t="s">
        <v>1594</v>
      </c>
    </row>
    <row r="202" spans="2:65" s="1" customFormat="1" ht="16.5" customHeight="1">
      <c r="B202" s="145"/>
      <c r="C202" s="188" t="s">
        <v>1011</v>
      </c>
      <c r="D202" s="188" t="s">
        <v>507</v>
      </c>
      <c r="E202" s="189" t="s">
        <v>5701</v>
      </c>
      <c r="F202" s="190" t="s">
        <v>5702</v>
      </c>
      <c r="G202" s="191" t="s">
        <v>693</v>
      </c>
      <c r="H202" s="192">
        <v>1</v>
      </c>
      <c r="I202" s="193"/>
      <c r="J202" s="194">
        <f t="shared" si="40"/>
        <v>0</v>
      </c>
      <c r="K202" s="195"/>
      <c r="L202" s="196"/>
      <c r="M202" s="197" t="s">
        <v>1</v>
      </c>
      <c r="N202" s="198" t="s">
        <v>42</v>
      </c>
      <c r="P202" s="156">
        <f t="shared" si="41"/>
        <v>0</v>
      </c>
      <c r="Q202" s="156">
        <v>0.02</v>
      </c>
      <c r="R202" s="156">
        <f t="shared" si="42"/>
        <v>0.02</v>
      </c>
      <c r="S202" s="156">
        <v>0</v>
      </c>
      <c r="T202" s="157">
        <f t="shared" si="43"/>
        <v>0</v>
      </c>
      <c r="AR202" s="158" t="s">
        <v>449</v>
      </c>
      <c r="AT202" s="158" t="s">
        <v>507</v>
      </c>
      <c r="AU202" s="158" t="s">
        <v>89</v>
      </c>
      <c r="AY202" s="17" t="s">
        <v>307</v>
      </c>
      <c r="BE202" s="159">
        <f t="shared" si="44"/>
        <v>0</v>
      </c>
      <c r="BF202" s="159">
        <f t="shared" si="45"/>
        <v>0</v>
      </c>
      <c r="BG202" s="159">
        <f t="shared" si="46"/>
        <v>0</v>
      </c>
      <c r="BH202" s="159">
        <f t="shared" si="47"/>
        <v>0</v>
      </c>
      <c r="BI202" s="159">
        <f t="shared" si="48"/>
        <v>0</v>
      </c>
      <c r="BJ202" s="17" t="s">
        <v>89</v>
      </c>
      <c r="BK202" s="159">
        <f t="shared" si="49"/>
        <v>0</v>
      </c>
      <c r="BL202" s="17" t="s">
        <v>313</v>
      </c>
      <c r="BM202" s="158" t="s">
        <v>1606</v>
      </c>
    </row>
    <row r="203" spans="2:65" s="1" customFormat="1" ht="24.2" customHeight="1">
      <c r="B203" s="145"/>
      <c r="C203" s="146" t="s">
        <v>1068</v>
      </c>
      <c r="D203" s="146" t="s">
        <v>309</v>
      </c>
      <c r="E203" s="147" t="s">
        <v>5703</v>
      </c>
      <c r="F203" s="148" t="s">
        <v>5704</v>
      </c>
      <c r="G203" s="149" t="s">
        <v>693</v>
      </c>
      <c r="H203" s="150">
        <v>4</v>
      </c>
      <c r="I203" s="151"/>
      <c r="J203" s="152">
        <f t="shared" si="40"/>
        <v>0</v>
      </c>
      <c r="K203" s="153"/>
      <c r="L203" s="32"/>
      <c r="M203" s="154" t="s">
        <v>1</v>
      </c>
      <c r="N203" s="155" t="s">
        <v>42</v>
      </c>
      <c r="P203" s="156">
        <f t="shared" si="41"/>
        <v>0</v>
      </c>
      <c r="Q203" s="156">
        <v>7.9000000000000001E-4</v>
      </c>
      <c r="R203" s="156">
        <f t="shared" si="42"/>
        <v>3.16E-3</v>
      </c>
      <c r="S203" s="156">
        <v>0</v>
      </c>
      <c r="T203" s="157">
        <f t="shared" si="43"/>
        <v>0</v>
      </c>
      <c r="AR203" s="158" t="s">
        <v>313</v>
      </c>
      <c r="AT203" s="158" t="s">
        <v>309</v>
      </c>
      <c r="AU203" s="158" t="s">
        <v>89</v>
      </c>
      <c r="AY203" s="17" t="s">
        <v>307</v>
      </c>
      <c r="BE203" s="159">
        <f t="shared" si="44"/>
        <v>0</v>
      </c>
      <c r="BF203" s="159">
        <f t="shared" si="45"/>
        <v>0</v>
      </c>
      <c r="BG203" s="159">
        <f t="shared" si="46"/>
        <v>0</v>
      </c>
      <c r="BH203" s="159">
        <f t="shared" si="47"/>
        <v>0</v>
      </c>
      <c r="BI203" s="159">
        <f t="shared" si="48"/>
        <v>0</v>
      </c>
      <c r="BJ203" s="17" t="s">
        <v>89</v>
      </c>
      <c r="BK203" s="159">
        <f t="shared" si="49"/>
        <v>0</v>
      </c>
      <c r="BL203" s="17" t="s">
        <v>313</v>
      </c>
      <c r="BM203" s="158" t="s">
        <v>1615</v>
      </c>
    </row>
    <row r="204" spans="2:65" s="1" customFormat="1" ht="24.2" customHeight="1">
      <c r="B204" s="145"/>
      <c r="C204" s="188" t="s">
        <v>1050</v>
      </c>
      <c r="D204" s="188" t="s">
        <v>507</v>
      </c>
      <c r="E204" s="189" t="s">
        <v>5705</v>
      </c>
      <c r="F204" s="190" t="s">
        <v>5706</v>
      </c>
      <c r="G204" s="191" t="s">
        <v>693</v>
      </c>
      <c r="H204" s="192">
        <v>4</v>
      </c>
      <c r="I204" s="193"/>
      <c r="J204" s="194">
        <f t="shared" si="40"/>
        <v>0</v>
      </c>
      <c r="K204" s="195"/>
      <c r="L204" s="196"/>
      <c r="M204" s="197" t="s">
        <v>1</v>
      </c>
      <c r="N204" s="198" t="s">
        <v>42</v>
      </c>
      <c r="P204" s="156">
        <f t="shared" si="41"/>
        <v>0</v>
      </c>
      <c r="Q204" s="156">
        <v>2.2499999999999998E-3</v>
      </c>
      <c r="R204" s="156">
        <f t="shared" si="42"/>
        <v>8.9999999999999993E-3</v>
      </c>
      <c r="S204" s="156">
        <v>0</v>
      </c>
      <c r="T204" s="157">
        <f t="shared" si="43"/>
        <v>0</v>
      </c>
      <c r="AR204" s="158" t="s">
        <v>449</v>
      </c>
      <c r="AT204" s="158" t="s">
        <v>507</v>
      </c>
      <c r="AU204" s="158" t="s">
        <v>89</v>
      </c>
      <c r="AY204" s="17" t="s">
        <v>307</v>
      </c>
      <c r="BE204" s="159">
        <f t="shared" si="44"/>
        <v>0</v>
      </c>
      <c r="BF204" s="159">
        <f t="shared" si="45"/>
        <v>0</v>
      </c>
      <c r="BG204" s="159">
        <f t="shared" si="46"/>
        <v>0</v>
      </c>
      <c r="BH204" s="159">
        <f t="shared" si="47"/>
        <v>0</v>
      </c>
      <c r="BI204" s="159">
        <f t="shared" si="48"/>
        <v>0</v>
      </c>
      <c r="BJ204" s="17" t="s">
        <v>89</v>
      </c>
      <c r="BK204" s="159">
        <f t="shared" si="49"/>
        <v>0</v>
      </c>
      <c r="BL204" s="17" t="s">
        <v>313</v>
      </c>
      <c r="BM204" s="158" t="s">
        <v>1625</v>
      </c>
    </row>
    <row r="205" spans="2:65" s="1" customFormat="1" ht="24.2" customHeight="1">
      <c r="B205" s="145"/>
      <c r="C205" s="146" t="s">
        <v>1058</v>
      </c>
      <c r="D205" s="146" t="s">
        <v>309</v>
      </c>
      <c r="E205" s="147" t="s">
        <v>5707</v>
      </c>
      <c r="F205" s="148" t="s">
        <v>5708</v>
      </c>
      <c r="G205" s="149" t="s">
        <v>693</v>
      </c>
      <c r="H205" s="150">
        <v>2</v>
      </c>
      <c r="I205" s="151"/>
      <c r="J205" s="152">
        <f t="shared" si="40"/>
        <v>0</v>
      </c>
      <c r="K205" s="153"/>
      <c r="L205" s="32"/>
      <c r="M205" s="154" t="s">
        <v>1</v>
      </c>
      <c r="N205" s="155" t="s">
        <v>42</v>
      </c>
      <c r="P205" s="156">
        <f t="shared" si="41"/>
        <v>0</v>
      </c>
      <c r="Q205" s="156">
        <v>7.9000000000000001E-4</v>
      </c>
      <c r="R205" s="156">
        <f t="shared" si="42"/>
        <v>1.58E-3</v>
      </c>
      <c r="S205" s="156">
        <v>0</v>
      </c>
      <c r="T205" s="157">
        <f t="shared" si="43"/>
        <v>0</v>
      </c>
      <c r="AR205" s="158" t="s">
        <v>313</v>
      </c>
      <c r="AT205" s="158" t="s">
        <v>309</v>
      </c>
      <c r="AU205" s="158" t="s">
        <v>89</v>
      </c>
      <c r="AY205" s="17" t="s">
        <v>307</v>
      </c>
      <c r="BE205" s="159">
        <f t="shared" si="44"/>
        <v>0</v>
      </c>
      <c r="BF205" s="159">
        <f t="shared" si="45"/>
        <v>0</v>
      </c>
      <c r="BG205" s="159">
        <f t="shared" si="46"/>
        <v>0</v>
      </c>
      <c r="BH205" s="159">
        <f t="shared" si="47"/>
        <v>0</v>
      </c>
      <c r="BI205" s="159">
        <f t="shared" si="48"/>
        <v>0</v>
      </c>
      <c r="BJ205" s="17" t="s">
        <v>89</v>
      </c>
      <c r="BK205" s="159">
        <f t="shared" si="49"/>
        <v>0</v>
      </c>
      <c r="BL205" s="17" t="s">
        <v>313</v>
      </c>
      <c r="BM205" s="158" t="s">
        <v>1636</v>
      </c>
    </row>
    <row r="206" spans="2:65" s="1" customFormat="1" ht="33" customHeight="1">
      <c r="B206" s="145"/>
      <c r="C206" s="188" t="s">
        <v>1063</v>
      </c>
      <c r="D206" s="188" t="s">
        <v>507</v>
      </c>
      <c r="E206" s="189" t="s">
        <v>5709</v>
      </c>
      <c r="F206" s="190" t="s">
        <v>5710</v>
      </c>
      <c r="G206" s="191" t="s">
        <v>693</v>
      </c>
      <c r="H206" s="192">
        <v>2</v>
      </c>
      <c r="I206" s="193"/>
      <c r="J206" s="194">
        <f t="shared" si="40"/>
        <v>0</v>
      </c>
      <c r="K206" s="195"/>
      <c r="L206" s="196"/>
      <c r="M206" s="197" t="s">
        <v>1</v>
      </c>
      <c r="N206" s="198" t="s">
        <v>42</v>
      </c>
      <c r="P206" s="156">
        <f t="shared" si="41"/>
        <v>0</v>
      </c>
      <c r="Q206" s="156">
        <v>1.7000000000000001E-2</v>
      </c>
      <c r="R206" s="156">
        <f t="shared" si="42"/>
        <v>3.4000000000000002E-2</v>
      </c>
      <c r="S206" s="156">
        <v>0</v>
      </c>
      <c r="T206" s="157">
        <f t="shared" si="43"/>
        <v>0</v>
      </c>
      <c r="AR206" s="158" t="s">
        <v>449</v>
      </c>
      <c r="AT206" s="158" t="s">
        <v>507</v>
      </c>
      <c r="AU206" s="158" t="s">
        <v>89</v>
      </c>
      <c r="AY206" s="17" t="s">
        <v>307</v>
      </c>
      <c r="BE206" s="159">
        <f t="shared" si="44"/>
        <v>0</v>
      </c>
      <c r="BF206" s="159">
        <f t="shared" si="45"/>
        <v>0</v>
      </c>
      <c r="BG206" s="159">
        <f t="shared" si="46"/>
        <v>0</v>
      </c>
      <c r="BH206" s="159">
        <f t="shared" si="47"/>
        <v>0</v>
      </c>
      <c r="BI206" s="159">
        <f t="shared" si="48"/>
        <v>0</v>
      </c>
      <c r="BJ206" s="17" t="s">
        <v>89</v>
      </c>
      <c r="BK206" s="159">
        <f t="shared" si="49"/>
        <v>0</v>
      </c>
      <c r="BL206" s="17" t="s">
        <v>313</v>
      </c>
      <c r="BM206" s="158" t="s">
        <v>1644</v>
      </c>
    </row>
    <row r="207" spans="2:65" s="1" customFormat="1" ht="24.2" customHeight="1">
      <c r="B207" s="145"/>
      <c r="C207" s="146" t="s">
        <v>1074</v>
      </c>
      <c r="D207" s="146" t="s">
        <v>309</v>
      </c>
      <c r="E207" s="147" t="s">
        <v>5711</v>
      </c>
      <c r="F207" s="148" t="s">
        <v>5712</v>
      </c>
      <c r="G207" s="149" t="s">
        <v>693</v>
      </c>
      <c r="H207" s="150">
        <v>2</v>
      </c>
      <c r="I207" s="151"/>
      <c r="J207" s="152">
        <f t="shared" si="40"/>
        <v>0</v>
      </c>
      <c r="K207" s="153"/>
      <c r="L207" s="32"/>
      <c r="M207" s="154" t="s">
        <v>1</v>
      </c>
      <c r="N207" s="155" t="s">
        <v>42</v>
      </c>
      <c r="P207" s="156">
        <f t="shared" si="41"/>
        <v>0</v>
      </c>
      <c r="Q207" s="156">
        <v>7.9000000000000001E-4</v>
      </c>
      <c r="R207" s="156">
        <f t="shared" si="42"/>
        <v>1.58E-3</v>
      </c>
      <c r="S207" s="156">
        <v>0</v>
      </c>
      <c r="T207" s="157">
        <f t="shared" si="43"/>
        <v>0</v>
      </c>
      <c r="AR207" s="158" t="s">
        <v>313</v>
      </c>
      <c r="AT207" s="158" t="s">
        <v>309</v>
      </c>
      <c r="AU207" s="158" t="s">
        <v>89</v>
      </c>
      <c r="AY207" s="17" t="s">
        <v>307</v>
      </c>
      <c r="BE207" s="159">
        <f t="shared" si="44"/>
        <v>0</v>
      </c>
      <c r="BF207" s="159">
        <f t="shared" si="45"/>
        <v>0</v>
      </c>
      <c r="BG207" s="159">
        <f t="shared" si="46"/>
        <v>0</v>
      </c>
      <c r="BH207" s="159">
        <f t="shared" si="47"/>
        <v>0</v>
      </c>
      <c r="BI207" s="159">
        <f t="shared" si="48"/>
        <v>0</v>
      </c>
      <c r="BJ207" s="17" t="s">
        <v>89</v>
      </c>
      <c r="BK207" s="159">
        <f t="shared" si="49"/>
        <v>0</v>
      </c>
      <c r="BL207" s="17" t="s">
        <v>313</v>
      </c>
      <c r="BM207" s="158" t="s">
        <v>1657</v>
      </c>
    </row>
    <row r="208" spans="2:65" s="1" customFormat="1" ht="16.5" customHeight="1">
      <c r="B208" s="145"/>
      <c r="C208" s="188" t="s">
        <v>1041</v>
      </c>
      <c r="D208" s="188" t="s">
        <v>507</v>
      </c>
      <c r="E208" s="189" t="s">
        <v>5713</v>
      </c>
      <c r="F208" s="190" t="s">
        <v>5714</v>
      </c>
      <c r="G208" s="191" t="s">
        <v>693</v>
      </c>
      <c r="H208" s="192">
        <v>2</v>
      </c>
      <c r="I208" s="193"/>
      <c r="J208" s="194">
        <f t="shared" si="40"/>
        <v>0</v>
      </c>
      <c r="K208" s="195"/>
      <c r="L208" s="196"/>
      <c r="M208" s="197" t="s">
        <v>1</v>
      </c>
      <c r="N208" s="198" t="s">
        <v>42</v>
      </c>
      <c r="P208" s="156">
        <f t="shared" si="41"/>
        <v>0</v>
      </c>
      <c r="Q208" s="156">
        <v>2.1000000000000001E-2</v>
      </c>
      <c r="R208" s="156">
        <f t="shared" si="42"/>
        <v>4.2000000000000003E-2</v>
      </c>
      <c r="S208" s="156">
        <v>0</v>
      </c>
      <c r="T208" s="157">
        <f t="shared" si="43"/>
        <v>0</v>
      </c>
      <c r="AR208" s="158" t="s">
        <v>449</v>
      </c>
      <c r="AT208" s="158" t="s">
        <v>507</v>
      </c>
      <c r="AU208" s="158" t="s">
        <v>89</v>
      </c>
      <c r="AY208" s="17" t="s">
        <v>307</v>
      </c>
      <c r="BE208" s="159">
        <f t="shared" si="44"/>
        <v>0</v>
      </c>
      <c r="BF208" s="159">
        <f t="shared" si="45"/>
        <v>0</v>
      </c>
      <c r="BG208" s="159">
        <f t="shared" si="46"/>
        <v>0</v>
      </c>
      <c r="BH208" s="159">
        <f t="shared" si="47"/>
        <v>0</v>
      </c>
      <c r="BI208" s="159">
        <f t="shared" si="48"/>
        <v>0</v>
      </c>
      <c r="BJ208" s="17" t="s">
        <v>89</v>
      </c>
      <c r="BK208" s="159">
        <f t="shared" si="49"/>
        <v>0</v>
      </c>
      <c r="BL208" s="17" t="s">
        <v>313</v>
      </c>
      <c r="BM208" s="158" t="s">
        <v>1684</v>
      </c>
    </row>
    <row r="209" spans="2:65" s="1" customFormat="1" ht="33" customHeight="1">
      <c r="B209" s="145"/>
      <c r="C209" s="146" t="s">
        <v>648</v>
      </c>
      <c r="D209" s="146" t="s">
        <v>309</v>
      </c>
      <c r="E209" s="147" t="s">
        <v>5715</v>
      </c>
      <c r="F209" s="148" t="s">
        <v>5716</v>
      </c>
      <c r="G209" s="149" t="s">
        <v>693</v>
      </c>
      <c r="H209" s="150">
        <v>2</v>
      </c>
      <c r="I209" s="151"/>
      <c r="J209" s="152">
        <f t="shared" si="40"/>
        <v>0</v>
      </c>
      <c r="K209" s="153"/>
      <c r="L209" s="32"/>
      <c r="M209" s="154" t="s">
        <v>1</v>
      </c>
      <c r="N209" s="155" t="s">
        <v>42</v>
      </c>
      <c r="P209" s="156">
        <f t="shared" si="41"/>
        <v>0</v>
      </c>
      <c r="Q209" s="156">
        <v>0</v>
      </c>
      <c r="R209" s="156">
        <f t="shared" si="42"/>
        <v>0</v>
      </c>
      <c r="S209" s="156">
        <v>0</v>
      </c>
      <c r="T209" s="157">
        <f t="shared" si="43"/>
        <v>0</v>
      </c>
      <c r="AR209" s="158" t="s">
        <v>313</v>
      </c>
      <c r="AT209" s="158" t="s">
        <v>309</v>
      </c>
      <c r="AU209" s="158" t="s">
        <v>89</v>
      </c>
      <c r="AY209" s="17" t="s">
        <v>307</v>
      </c>
      <c r="BE209" s="159">
        <f t="shared" si="44"/>
        <v>0</v>
      </c>
      <c r="BF209" s="159">
        <f t="shared" si="45"/>
        <v>0</v>
      </c>
      <c r="BG209" s="159">
        <f t="shared" si="46"/>
        <v>0</v>
      </c>
      <c r="BH209" s="159">
        <f t="shared" si="47"/>
        <v>0</v>
      </c>
      <c r="BI209" s="159">
        <f t="shared" si="48"/>
        <v>0</v>
      </c>
      <c r="BJ209" s="17" t="s">
        <v>89</v>
      </c>
      <c r="BK209" s="159">
        <f t="shared" si="49"/>
        <v>0</v>
      </c>
      <c r="BL209" s="17" t="s">
        <v>313</v>
      </c>
      <c r="BM209" s="158" t="s">
        <v>1720</v>
      </c>
    </row>
    <row r="210" spans="2:65" s="1" customFormat="1" ht="16.5" customHeight="1">
      <c r="B210" s="145"/>
      <c r="C210" s="188" t="s">
        <v>7</v>
      </c>
      <c r="D210" s="188" t="s">
        <v>507</v>
      </c>
      <c r="E210" s="189" t="s">
        <v>5717</v>
      </c>
      <c r="F210" s="190" t="s">
        <v>5718</v>
      </c>
      <c r="G210" s="191" t="s">
        <v>693</v>
      </c>
      <c r="H210" s="192">
        <v>1</v>
      </c>
      <c r="I210" s="193"/>
      <c r="J210" s="194">
        <f t="shared" si="40"/>
        <v>0</v>
      </c>
      <c r="K210" s="195"/>
      <c r="L210" s="196"/>
      <c r="M210" s="197" t="s">
        <v>1</v>
      </c>
      <c r="N210" s="198" t="s">
        <v>42</v>
      </c>
      <c r="P210" s="156">
        <f t="shared" si="41"/>
        <v>0</v>
      </c>
      <c r="Q210" s="156">
        <v>2.7000000000000001E-3</v>
      </c>
      <c r="R210" s="156">
        <f t="shared" si="42"/>
        <v>2.7000000000000001E-3</v>
      </c>
      <c r="S210" s="156">
        <v>0</v>
      </c>
      <c r="T210" s="157">
        <f t="shared" si="43"/>
        <v>0</v>
      </c>
      <c r="AR210" s="158" t="s">
        <v>449</v>
      </c>
      <c r="AT210" s="158" t="s">
        <v>507</v>
      </c>
      <c r="AU210" s="158" t="s">
        <v>89</v>
      </c>
      <c r="AY210" s="17" t="s">
        <v>307</v>
      </c>
      <c r="BE210" s="159">
        <f t="shared" si="44"/>
        <v>0</v>
      </c>
      <c r="BF210" s="159">
        <f t="shared" si="45"/>
        <v>0</v>
      </c>
      <c r="BG210" s="159">
        <f t="shared" si="46"/>
        <v>0</v>
      </c>
      <c r="BH210" s="159">
        <f t="shared" si="47"/>
        <v>0</v>
      </c>
      <c r="BI210" s="159">
        <f t="shared" si="48"/>
        <v>0</v>
      </c>
      <c r="BJ210" s="17" t="s">
        <v>89</v>
      </c>
      <c r="BK210" s="159">
        <f t="shared" si="49"/>
        <v>0</v>
      </c>
      <c r="BL210" s="17" t="s">
        <v>313</v>
      </c>
      <c r="BM210" s="158" t="s">
        <v>1731</v>
      </c>
    </row>
    <row r="211" spans="2:65" s="1" customFormat="1" ht="21.75" customHeight="1">
      <c r="B211" s="145"/>
      <c r="C211" s="188" t="s">
        <v>659</v>
      </c>
      <c r="D211" s="188" t="s">
        <v>507</v>
      </c>
      <c r="E211" s="189" t="s">
        <v>5719</v>
      </c>
      <c r="F211" s="190" t="s">
        <v>5720</v>
      </c>
      <c r="G211" s="191" t="s">
        <v>693</v>
      </c>
      <c r="H211" s="192">
        <v>1</v>
      </c>
      <c r="I211" s="193"/>
      <c r="J211" s="194">
        <f t="shared" si="40"/>
        <v>0</v>
      </c>
      <c r="K211" s="195"/>
      <c r="L211" s="196"/>
      <c r="M211" s="197" t="s">
        <v>1</v>
      </c>
      <c r="N211" s="198" t="s">
        <v>42</v>
      </c>
      <c r="P211" s="156">
        <f t="shared" si="41"/>
        <v>0</v>
      </c>
      <c r="Q211" s="156">
        <v>2.5999999999999999E-3</v>
      </c>
      <c r="R211" s="156">
        <f t="shared" si="42"/>
        <v>2.5999999999999999E-3</v>
      </c>
      <c r="S211" s="156">
        <v>0</v>
      </c>
      <c r="T211" s="157">
        <f t="shared" si="43"/>
        <v>0</v>
      </c>
      <c r="AR211" s="158" t="s">
        <v>449</v>
      </c>
      <c r="AT211" s="158" t="s">
        <v>507</v>
      </c>
      <c r="AU211" s="158" t="s">
        <v>89</v>
      </c>
      <c r="AY211" s="17" t="s">
        <v>307</v>
      </c>
      <c r="BE211" s="159">
        <f t="shared" si="44"/>
        <v>0</v>
      </c>
      <c r="BF211" s="159">
        <f t="shared" si="45"/>
        <v>0</v>
      </c>
      <c r="BG211" s="159">
        <f t="shared" si="46"/>
        <v>0</v>
      </c>
      <c r="BH211" s="159">
        <f t="shared" si="47"/>
        <v>0</v>
      </c>
      <c r="BI211" s="159">
        <f t="shared" si="48"/>
        <v>0</v>
      </c>
      <c r="BJ211" s="17" t="s">
        <v>89</v>
      </c>
      <c r="BK211" s="159">
        <f t="shared" si="49"/>
        <v>0</v>
      </c>
      <c r="BL211" s="17" t="s">
        <v>313</v>
      </c>
      <c r="BM211" s="158" t="s">
        <v>1747</v>
      </c>
    </row>
    <row r="212" spans="2:65" s="1" customFormat="1" ht="33" customHeight="1">
      <c r="B212" s="145"/>
      <c r="C212" s="146" t="s">
        <v>637</v>
      </c>
      <c r="D212" s="146" t="s">
        <v>309</v>
      </c>
      <c r="E212" s="147" t="s">
        <v>5721</v>
      </c>
      <c r="F212" s="148" t="s">
        <v>5722</v>
      </c>
      <c r="G212" s="149" t="s">
        <v>693</v>
      </c>
      <c r="H212" s="150">
        <v>1</v>
      </c>
      <c r="I212" s="151"/>
      <c r="J212" s="152">
        <f t="shared" si="40"/>
        <v>0</v>
      </c>
      <c r="K212" s="153"/>
      <c r="L212" s="32"/>
      <c r="M212" s="154" t="s">
        <v>1</v>
      </c>
      <c r="N212" s="155" t="s">
        <v>42</v>
      </c>
      <c r="P212" s="156">
        <f t="shared" si="41"/>
        <v>0</v>
      </c>
      <c r="Q212" s="156">
        <v>0</v>
      </c>
      <c r="R212" s="156">
        <f t="shared" si="42"/>
        <v>0</v>
      </c>
      <c r="S212" s="156">
        <v>0</v>
      </c>
      <c r="T212" s="157">
        <f t="shared" si="43"/>
        <v>0</v>
      </c>
      <c r="AR212" s="158" t="s">
        <v>313</v>
      </c>
      <c r="AT212" s="158" t="s">
        <v>309</v>
      </c>
      <c r="AU212" s="158" t="s">
        <v>89</v>
      </c>
      <c r="AY212" s="17" t="s">
        <v>307</v>
      </c>
      <c r="BE212" s="159">
        <f t="shared" si="44"/>
        <v>0</v>
      </c>
      <c r="BF212" s="159">
        <f t="shared" si="45"/>
        <v>0</v>
      </c>
      <c r="BG212" s="159">
        <f t="shared" si="46"/>
        <v>0</v>
      </c>
      <c r="BH212" s="159">
        <f t="shared" si="47"/>
        <v>0</v>
      </c>
      <c r="BI212" s="159">
        <f t="shared" si="48"/>
        <v>0</v>
      </c>
      <c r="BJ212" s="17" t="s">
        <v>89</v>
      </c>
      <c r="BK212" s="159">
        <f t="shared" si="49"/>
        <v>0</v>
      </c>
      <c r="BL212" s="17" t="s">
        <v>313</v>
      </c>
      <c r="BM212" s="158" t="s">
        <v>1761</v>
      </c>
    </row>
    <row r="213" spans="2:65" s="1" customFormat="1" ht="37.9" customHeight="1">
      <c r="B213" s="145"/>
      <c r="C213" s="188" t="s">
        <v>644</v>
      </c>
      <c r="D213" s="188" t="s">
        <v>507</v>
      </c>
      <c r="E213" s="189" t="s">
        <v>5723</v>
      </c>
      <c r="F213" s="190" t="s">
        <v>5724</v>
      </c>
      <c r="G213" s="191" t="s">
        <v>693</v>
      </c>
      <c r="H213" s="192">
        <v>1</v>
      </c>
      <c r="I213" s="193"/>
      <c r="J213" s="194">
        <f t="shared" si="40"/>
        <v>0</v>
      </c>
      <c r="K213" s="195"/>
      <c r="L213" s="196"/>
      <c r="M213" s="197" t="s">
        <v>1</v>
      </c>
      <c r="N213" s="198" t="s">
        <v>42</v>
      </c>
      <c r="P213" s="156">
        <f t="shared" si="41"/>
        <v>0</v>
      </c>
      <c r="Q213" s="156">
        <v>2.8999999999999998E-3</v>
      </c>
      <c r="R213" s="156">
        <f t="shared" si="42"/>
        <v>2.8999999999999998E-3</v>
      </c>
      <c r="S213" s="156">
        <v>0</v>
      </c>
      <c r="T213" s="157">
        <f t="shared" si="43"/>
        <v>0</v>
      </c>
      <c r="AR213" s="158" t="s">
        <v>449</v>
      </c>
      <c r="AT213" s="158" t="s">
        <v>507</v>
      </c>
      <c r="AU213" s="158" t="s">
        <v>89</v>
      </c>
      <c r="AY213" s="17" t="s">
        <v>307</v>
      </c>
      <c r="BE213" s="159">
        <f t="shared" si="44"/>
        <v>0</v>
      </c>
      <c r="BF213" s="159">
        <f t="shared" si="45"/>
        <v>0</v>
      </c>
      <c r="BG213" s="159">
        <f t="shared" si="46"/>
        <v>0</v>
      </c>
      <c r="BH213" s="159">
        <f t="shared" si="47"/>
        <v>0</v>
      </c>
      <c r="BI213" s="159">
        <f t="shared" si="48"/>
        <v>0</v>
      </c>
      <c r="BJ213" s="17" t="s">
        <v>89</v>
      </c>
      <c r="BK213" s="159">
        <f t="shared" si="49"/>
        <v>0</v>
      </c>
      <c r="BL213" s="17" t="s">
        <v>313</v>
      </c>
      <c r="BM213" s="158" t="s">
        <v>1772</v>
      </c>
    </row>
    <row r="214" spans="2:65" s="1" customFormat="1" ht="24.2" customHeight="1">
      <c r="B214" s="145"/>
      <c r="C214" s="146" t="s">
        <v>1414</v>
      </c>
      <c r="D214" s="146" t="s">
        <v>309</v>
      </c>
      <c r="E214" s="147" t="s">
        <v>5725</v>
      </c>
      <c r="F214" s="148" t="s">
        <v>5726</v>
      </c>
      <c r="G214" s="149" t="s">
        <v>1071</v>
      </c>
      <c r="H214" s="150">
        <v>17</v>
      </c>
      <c r="I214" s="151"/>
      <c r="J214" s="152">
        <f t="shared" si="40"/>
        <v>0</v>
      </c>
      <c r="K214" s="153"/>
      <c r="L214" s="32"/>
      <c r="M214" s="154" t="s">
        <v>1</v>
      </c>
      <c r="N214" s="155" t="s">
        <v>42</v>
      </c>
      <c r="P214" s="156">
        <f t="shared" si="41"/>
        <v>0</v>
      </c>
      <c r="Q214" s="156">
        <v>0</v>
      </c>
      <c r="R214" s="156">
        <f t="shared" si="42"/>
        <v>0</v>
      </c>
      <c r="S214" s="156">
        <v>0</v>
      </c>
      <c r="T214" s="157">
        <f t="shared" si="43"/>
        <v>0</v>
      </c>
      <c r="AR214" s="158" t="s">
        <v>313</v>
      </c>
      <c r="AT214" s="158" t="s">
        <v>309</v>
      </c>
      <c r="AU214" s="158" t="s">
        <v>89</v>
      </c>
      <c r="AY214" s="17" t="s">
        <v>307</v>
      </c>
      <c r="BE214" s="159">
        <f t="shared" si="44"/>
        <v>0</v>
      </c>
      <c r="BF214" s="159">
        <f t="shared" si="45"/>
        <v>0</v>
      </c>
      <c r="BG214" s="159">
        <f t="shared" si="46"/>
        <v>0</v>
      </c>
      <c r="BH214" s="159">
        <f t="shared" si="47"/>
        <v>0</v>
      </c>
      <c r="BI214" s="159">
        <f t="shared" si="48"/>
        <v>0</v>
      </c>
      <c r="BJ214" s="17" t="s">
        <v>89</v>
      </c>
      <c r="BK214" s="159">
        <f t="shared" si="49"/>
        <v>0</v>
      </c>
      <c r="BL214" s="17" t="s">
        <v>313</v>
      </c>
      <c r="BM214" s="158" t="s">
        <v>1782</v>
      </c>
    </row>
    <row r="215" spans="2:65" s="1" customFormat="1" ht="24.2" customHeight="1">
      <c r="B215" s="145"/>
      <c r="C215" s="146" t="s">
        <v>1398</v>
      </c>
      <c r="D215" s="146" t="s">
        <v>309</v>
      </c>
      <c r="E215" s="147" t="s">
        <v>5727</v>
      </c>
      <c r="F215" s="148" t="s">
        <v>5728</v>
      </c>
      <c r="G215" s="149" t="s">
        <v>1071</v>
      </c>
      <c r="H215" s="150">
        <v>82</v>
      </c>
      <c r="I215" s="151"/>
      <c r="J215" s="152">
        <f t="shared" si="40"/>
        <v>0</v>
      </c>
      <c r="K215" s="153"/>
      <c r="L215" s="32"/>
      <c r="M215" s="154" t="s">
        <v>1</v>
      </c>
      <c r="N215" s="155" t="s">
        <v>42</v>
      </c>
      <c r="P215" s="156">
        <f t="shared" si="41"/>
        <v>0</v>
      </c>
      <c r="Q215" s="156">
        <v>0</v>
      </c>
      <c r="R215" s="156">
        <f t="shared" si="42"/>
        <v>0</v>
      </c>
      <c r="S215" s="156">
        <v>0</v>
      </c>
      <c r="T215" s="157">
        <f t="shared" si="43"/>
        <v>0</v>
      </c>
      <c r="AR215" s="158" t="s">
        <v>313</v>
      </c>
      <c r="AT215" s="158" t="s">
        <v>309</v>
      </c>
      <c r="AU215" s="158" t="s">
        <v>89</v>
      </c>
      <c r="AY215" s="17" t="s">
        <v>307</v>
      </c>
      <c r="BE215" s="159">
        <f t="shared" si="44"/>
        <v>0</v>
      </c>
      <c r="BF215" s="159">
        <f t="shared" si="45"/>
        <v>0</v>
      </c>
      <c r="BG215" s="159">
        <f t="shared" si="46"/>
        <v>0</v>
      </c>
      <c r="BH215" s="159">
        <f t="shared" si="47"/>
        <v>0</v>
      </c>
      <c r="BI215" s="159">
        <f t="shared" si="48"/>
        <v>0</v>
      </c>
      <c r="BJ215" s="17" t="s">
        <v>89</v>
      </c>
      <c r="BK215" s="159">
        <f t="shared" si="49"/>
        <v>0</v>
      </c>
      <c r="BL215" s="17" t="s">
        <v>313</v>
      </c>
      <c r="BM215" s="158" t="s">
        <v>1795</v>
      </c>
    </row>
    <row r="216" spans="2:65" s="1" customFormat="1" ht="24.2" customHeight="1">
      <c r="B216" s="145"/>
      <c r="C216" s="146" t="s">
        <v>1440</v>
      </c>
      <c r="D216" s="146" t="s">
        <v>309</v>
      </c>
      <c r="E216" s="147" t="s">
        <v>5729</v>
      </c>
      <c r="F216" s="148" t="s">
        <v>5730</v>
      </c>
      <c r="G216" s="149" t="s">
        <v>1071</v>
      </c>
      <c r="H216" s="150">
        <v>65</v>
      </c>
      <c r="I216" s="151"/>
      <c r="J216" s="152">
        <f t="shared" si="40"/>
        <v>0</v>
      </c>
      <c r="K216" s="153"/>
      <c r="L216" s="32"/>
      <c r="M216" s="154" t="s">
        <v>1</v>
      </c>
      <c r="N216" s="155" t="s">
        <v>42</v>
      </c>
      <c r="P216" s="156">
        <f t="shared" si="41"/>
        <v>0</v>
      </c>
      <c r="Q216" s="156">
        <v>0</v>
      </c>
      <c r="R216" s="156">
        <f t="shared" si="42"/>
        <v>0</v>
      </c>
      <c r="S216" s="156">
        <v>0</v>
      </c>
      <c r="T216" s="157">
        <f t="shared" si="43"/>
        <v>0</v>
      </c>
      <c r="AR216" s="158" t="s">
        <v>313</v>
      </c>
      <c r="AT216" s="158" t="s">
        <v>309</v>
      </c>
      <c r="AU216" s="158" t="s">
        <v>89</v>
      </c>
      <c r="AY216" s="17" t="s">
        <v>307</v>
      </c>
      <c r="BE216" s="159">
        <f t="shared" si="44"/>
        <v>0</v>
      </c>
      <c r="BF216" s="159">
        <f t="shared" si="45"/>
        <v>0</v>
      </c>
      <c r="BG216" s="159">
        <f t="shared" si="46"/>
        <v>0</v>
      </c>
      <c r="BH216" s="159">
        <f t="shared" si="47"/>
        <v>0</v>
      </c>
      <c r="BI216" s="159">
        <f t="shared" si="48"/>
        <v>0</v>
      </c>
      <c r="BJ216" s="17" t="s">
        <v>89</v>
      </c>
      <c r="BK216" s="159">
        <f t="shared" si="49"/>
        <v>0</v>
      </c>
      <c r="BL216" s="17" t="s">
        <v>313</v>
      </c>
      <c r="BM216" s="158" t="s">
        <v>1806</v>
      </c>
    </row>
    <row r="217" spans="2:65" s="1" customFormat="1" ht="24.2" customHeight="1">
      <c r="B217" s="145"/>
      <c r="C217" s="146" t="s">
        <v>1410</v>
      </c>
      <c r="D217" s="146" t="s">
        <v>309</v>
      </c>
      <c r="E217" s="147" t="s">
        <v>5731</v>
      </c>
      <c r="F217" s="148" t="s">
        <v>5732</v>
      </c>
      <c r="G217" s="149" t="s">
        <v>693</v>
      </c>
      <c r="H217" s="150">
        <v>4</v>
      </c>
      <c r="I217" s="151"/>
      <c r="J217" s="152">
        <f t="shared" si="40"/>
        <v>0</v>
      </c>
      <c r="K217" s="153"/>
      <c r="L217" s="32"/>
      <c r="M217" s="154" t="s">
        <v>1</v>
      </c>
      <c r="N217" s="155" t="s">
        <v>42</v>
      </c>
      <c r="P217" s="156">
        <f t="shared" si="41"/>
        <v>0</v>
      </c>
      <c r="Q217" s="156">
        <v>1.5817500000000002E-2</v>
      </c>
      <c r="R217" s="156">
        <f t="shared" si="42"/>
        <v>6.3270000000000007E-2</v>
      </c>
      <c r="S217" s="156">
        <v>0</v>
      </c>
      <c r="T217" s="157">
        <f t="shared" si="43"/>
        <v>0</v>
      </c>
      <c r="AR217" s="158" t="s">
        <v>313</v>
      </c>
      <c r="AT217" s="158" t="s">
        <v>309</v>
      </c>
      <c r="AU217" s="158" t="s">
        <v>89</v>
      </c>
      <c r="AY217" s="17" t="s">
        <v>307</v>
      </c>
      <c r="BE217" s="159">
        <f t="shared" si="44"/>
        <v>0</v>
      </c>
      <c r="BF217" s="159">
        <f t="shared" si="45"/>
        <v>0</v>
      </c>
      <c r="BG217" s="159">
        <f t="shared" si="46"/>
        <v>0</v>
      </c>
      <c r="BH217" s="159">
        <f t="shared" si="47"/>
        <v>0</v>
      </c>
      <c r="BI217" s="159">
        <f t="shared" si="48"/>
        <v>0</v>
      </c>
      <c r="BJ217" s="17" t="s">
        <v>89</v>
      </c>
      <c r="BK217" s="159">
        <f t="shared" si="49"/>
        <v>0</v>
      </c>
      <c r="BL217" s="17" t="s">
        <v>313</v>
      </c>
      <c r="BM217" s="158" t="s">
        <v>1816</v>
      </c>
    </row>
    <row r="218" spans="2:65" s="1" customFormat="1" ht="24.2" customHeight="1">
      <c r="B218" s="145"/>
      <c r="C218" s="146" t="s">
        <v>520</v>
      </c>
      <c r="D218" s="146" t="s">
        <v>309</v>
      </c>
      <c r="E218" s="147" t="s">
        <v>5733</v>
      </c>
      <c r="F218" s="148" t="s">
        <v>5734</v>
      </c>
      <c r="G218" s="149" t="s">
        <v>693</v>
      </c>
      <c r="H218" s="150">
        <v>1</v>
      </c>
      <c r="I218" s="151"/>
      <c r="J218" s="152">
        <f t="shared" si="40"/>
        <v>0</v>
      </c>
      <c r="K218" s="153"/>
      <c r="L218" s="32"/>
      <c r="M218" s="154" t="s">
        <v>1</v>
      </c>
      <c r="N218" s="155" t="s">
        <v>42</v>
      </c>
      <c r="P218" s="156">
        <f t="shared" si="41"/>
        <v>0</v>
      </c>
      <c r="Q218" s="156">
        <v>0</v>
      </c>
      <c r="R218" s="156">
        <f t="shared" si="42"/>
        <v>0</v>
      </c>
      <c r="S218" s="156">
        <v>0</v>
      </c>
      <c r="T218" s="157">
        <f t="shared" si="43"/>
        <v>0</v>
      </c>
      <c r="AR218" s="158" t="s">
        <v>313</v>
      </c>
      <c r="AT218" s="158" t="s">
        <v>309</v>
      </c>
      <c r="AU218" s="158" t="s">
        <v>89</v>
      </c>
      <c r="AY218" s="17" t="s">
        <v>307</v>
      </c>
      <c r="BE218" s="159">
        <f t="shared" si="44"/>
        <v>0</v>
      </c>
      <c r="BF218" s="159">
        <f t="shared" si="45"/>
        <v>0</v>
      </c>
      <c r="BG218" s="159">
        <f t="shared" si="46"/>
        <v>0</v>
      </c>
      <c r="BH218" s="159">
        <f t="shared" si="47"/>
        <v>0</v>
      </c>
      <c r="BI218" s="159">
        <f t="shared" si="48"/>
        <v>0</v>
      </c>
      <c r="BJ218" s="17" t="s">
        <v>89</v>
      </c>
      <c r="BK218" s="159">
        <f t="shared" si="49"/>
        <v>0</v>
      </c>
      <c r="BL218" s="17" t="s">
        <v>313</v>
      </c>
      <c r="BM218" s="158" t="s">
        <v>1828</v>
      </c>
    </row>
    <row r="219" spans="2:65" s="1" customFormat="1" ht="24.2" customHeight="1">
      <c r="B219" s="145"/>
      <c r="C219" s="188" t="s">
        <v>526</v>
      </c>
      <c r="D219" s="188" t="s">
        <v>507</v>
      </c>
      <c r="E219" s="189" t="s">
        <v>5735</v>
      </c>
      <c r="F219" s="190" t="s">
        <v>5736</v>
      </c>
      <c r="G219" s="191" t="s">
        <v>693</v>
      </c>
      <c r="H219" s="192">
        <v>1</v>
      </c>
      <c r="I219" s="193"/>
      <c r="J219" s="194">
        <f t="shared" si="40"/>
        <v>0</v>
      </c>
      <c r="K219" s="195"/>
      <c r="L219" s="196"/>
      <c r="M219" s="197" t="s">
        <v>1</v>
      </c>
      <c r="N219" s="198" t="s">
        <v>42</v>
      </c>
      <c r="P219" s="156">
        <f t="shared" si="41"/>
        <v>0</v>
      </c>
      <c r="Q219" s="156">
        <v>0</v>
      </c>
      <c r="R219" s="156">
        <f t="shared" si="42"/>
        <v>0</v>
      </c>
      <c r="S219" s="156">
        <v>0</v>
      </c>
      <c r="T219" s="157">
        <f t="shared" si="43"/>
        <v>0</v>
      </c>
      <c r="AR219" s="158" t="s">
        <v>449</v>
      </c>
      <c r="AT219" s="158" t="s">
        <v>507</v>
      </c>
      <c r="AU219" s="158" t="s">
        <v>89</v>
      </c>
      <c r="AY219" s="17" t="s">
        <v>307</v>
      </c>
      <c r="BE219" s="159">
        <f t="shared" si="44"/>
        <v>0</v>
      </c>
      <c r="BF219" s="159">
        <f t="shared" si="45"/>
        <v>0</v>
      </c>
      <c r="BG219" s="159">
        <f t="shared" si="46"/>
        <v>0</v>
      </c>
      <c r="BH219" s="159">
        <f t="shared" si="47"/>
        <v>0</v>
      </c>
      <c r="BI219" s="159">
        <f t="shared" si="48"/>
        <v>0</v>
      </c>
      <c r="BJ219" s="17" t="s">
        <v>89</v>
      </c>
      <c r="BK219" s="159">
        <f t="shared" si="49"/>
        <v>0</v>
      </c>
      <c r="BL219" s="17" t="s">
        <v>313</v>
      </c>
      <c r="BM219" s="158" t="s">
        <v>1836</v>
      </c>
    </row>
    <row r="220" spans="2:65" s="1" customFormat="1" ht="19.5">
      <c r="B220" s="32"/>
      <c r="D220" s="161" t="s">
        <v>3247</v>
      </c>
      <c r="F220" s="205" t="s">
        <v>5737</v>
      </c>
      <c r="I220" s="206"/>
      <c r="L220" s="32"/>
      <c r="M220" s="207"/>
      <c r="T220" s="59"/>
      <c r="AT220" s="17" t="s">
        <v>3247</v>
      </c>
      <c r="AU220" s="17" t="s">
        <v>89</v>
      </c>
    </row>
    <row r="221" spans="2:65" s="1" customFormat="1" ht="21.75" customHeight="1">
      <c r="B221" s="145"/>
      <c r="C221" s="188" t="s">
        <v>572</v>
      </c>
      <c r="D221" s="188" t="s">
        <v>507</v>
      </c>
      <c r="E221" s="189" t="s">
        <v>5738</v>
      </c>
      <c r="F221" s="190" t="s">
        <v>5739</v>
      </c>
      <c r="G221" s="191" t="s">
        <v>693</v>
      </c>
      <c r="H221" s="192">
        <v>1</v>
      </c>
      <c r="I221" s="193"/>
      <c r="J221" s="194">
        <f>ROUND(I221*H221,2)</f>
        <v>0</v>
      </c>
      <c r="K221" s="195"/>
      <c r="L221" s="196"/>
      <c r="M221" s="197" t="s">
        <v>1</v>
      </c>
      <c r="N221" s="198" t="s">
        <v>42</v>
      </c>
      <c r="P221" s="156">
        <f>O221*H221</f>
        <v>0</v>
      </c>
      <c r="Q221" s="156">
        <v>0</v>
      </c>
      <c r="R221" s="156">
        <f>Q221*H221</f>
        <v>0</v>
      </c>
      <c r="S221" s="156">
        <v>0</v>
      </c>
      <c r="T221" s="157">
        <f>S221*H221</f>
        <v>0</v>
      </c>
      <c r="AR221" s="158" t="s">
        <v>449</v>
      </c>
      <c r="AT221" s="158" t="s">
        <v>507</v>
      </c>
      <c r="AU221" s="158" t="s">
        <v>89</v>
      </c>
      <c r="AY221" s="17" t="s">
        <v>307</v>
      </c>
      <c r="BE221" s="159">
        <f>IF(N221="základná",J221,0)</f>
        <v>0</v>
      </c>
      <c r="BF221" s="159">
        <f>IF(N221="znížená",J221,0)</f>
        <v>0</v>
      </c>
      <c r="BG221" s="159">
        <f>IF(N221="zákl. prenesená",J221,0)</f>
        <v>0</v>
      </c>
      <c r="BH221" s="159">
        <f>IF(N221="zníž. prenesená",J221,0)</f>
        <v>0</v>
      </c>
      <c r="BI221" s="159">
        <f>IF(N221="nulová",J221,0)</f>
        <v>0</v>
      </c>
      <c r="BJ221" s="17" t="s">
        <v>89</v>
      </c>
      <c r="BK221" s="159">
        <f>ROUND(I221*H221,2)</f>
        <v>0</v>
      </c>
      <c r="BL221" s="17" t="s">
        <v>313</v>
      </c>
      <c r="BM221" s="158" t="s">
        <v>1846</v>
      </c>
    </row>
    <row r="222" spans="2:65" s="1" customFormat="1" ht="19.5">
      <c r="B222" s="32"/>
      <c r="D222" s="161" t="s">
        <v>3247</v>
      </c>
      <c r="F222" s="205" t="s">
        <v>5737</v>
      </c>
      <c r="I222" s="206"/>
      <c r="L222" s="32"/>
      <c r="M222" s="207"/>
      <c r="T222" s="59"/>
      <c r="AT222" s="17" t="s">
        <v>3247</v>
      </c>
      <c r="AU222" s="17" t="s">
        <v>89</v>
      </c>
    </row>
    <row r="223" spans="2:65" s="1" customFormat="1" ht="16.5" customHeight="1">
      <c r="B223" s="145"/>
      <c r="C223" s="188" t="s">
        <v>1184</v>
      </c>
      <c r="D223" s="188" t="s">
        <v>507</v>
      </c>
      <c r="E223" s="189" t="s">
        <v>5740</v>
      </c>
      <c r="F223" s="190" t="s">
        <v>5741</v>
      </c>
      <c r="G223" s="191" t="s">
        <v>693</v>
      </c>
      <c r="H223" s="192">
        <v>3</v>
      </c>
      <c r="I223" s="193"/>
      <c r="J223" s="194">
        <f>ROUND(I223*H223,2)</f>
        <v>0</v>
      </c>
      <c r="K223" s="195"/>
      <c r="L223" s="196"/>
      <c r="M223" s="197" t="s">
        <v>1</v>
      </c>
      <c r="N223" s="198" t="s">
        <v>42</v>
      </c>
      <c r="P223" s="156">
        <f>O223*H223</f>
        <v>0</v>
      </c>
      <c r="Q223" s="156">
        <v>1.42E-3</v>
      </c>
      <c r="R223" s="156">
        <f>Q223*H223</f>
        <v>4.2599999999999999E-3</v>
      </c>
      <c r="S223" s="156">
        <v>0</v>
      </c>
      <c r="T223" s="157">
        <f>S223*H223</f>
        <v>0</v>
      </c>
      <c r="AR223" s="158" t="s">
        <v>449</v>
      </c>
      <c r="AT223" s="158" t="s">
        <v>507</v>
      </c>
      <c r="AU223" s="158" t="s">
        <v>89</v>
      </c>
      <c r="AY223" s="17" t="s">
        <v>307</v>
      </c>
      <c r="BE223" s="159">
        <f>IF(N223="základná",J223,0)</f>
        <v>0</v>
      </c>
      <c r="BF223" s="159">
        <f>IF(N223="znížená",J223,0)</f>
        <v>0</v>
      </c>
      <c r="BG223" s="159">
        <f>IF(N223="zákl. prenesená",J223,0)</f>
        <v>0</v>
      </c>
      <c r="BH223" s="159">
        <f>IF(N223="zníž. prenesená",J223,0)</f>
        <v>0</v>
      </c>
      <c r="BI223" s="159">
        <f>IF(N223="nulová",J223,0)</f>
        <v>0</v>
      </c>
      <c r="BJ223" s="17" t="s">
        <v>89</v>
      </c>
      <c r="BK223" s="159">
        <f>ROUND(I223*H223,2)</f>
        <v>0</v>
      </c>
      <c r="BL223" s="17" t="s">
        <v>313</v>
      </c>
      <c r="BM223" s="158" t="s">
        <v>1861</v>
      </c>
    </row>
    <row r="224" spans="2:65" s="1" customFormat="1" ht="24.2" customHeight="1">
      <c r="B224" s="145"/>
      <c r="C224" s="146" t="s">
        <v>578</v>
      </c>
      <c r="D224" s="146" t="s">
        <v>309</v>
      </c>
      <c r="E224" s="147" t="s">
        <v>5742</v>
      </c>
      <c r="F224" s="148" t="s">
        <v>5743</v>
      </c>
      <c r="G224" s="149" t="s">
        <v>693</v>
      </c>
      <c r="H224" s="150">
        <v>1</v>
      </c>
      <c r="I224" s="151"/>
      <c r="J224" s="152">
        <f>ROUND(I224*H224,2)</f>
        <v>0</v>
      </c>
      <c r="K224" s="153"/>
      <c r="L224" s="32"/>
      <c r="M224" s="154" t="s">
        <v>1</v>
      </c>
      <c r="N224" s="155" t="s">
        <v>42</v>
      </c>
      <c r="P224" s="156">
        <f>O224*H224</f>
        <v>0</v>
      </c>
      <c r="Q224" s="156">
        <v>6.3E-3</v>
      </c>
      <c r="R224" s="156">
        <f>Q224*H224</f>
        <v>6.3E-3</v>
      </c>
      <c r="S224" s="156">
        <v>0</v>
      </c>
      <c r="T224" s="157">
        <f>S224*H224</f>
        <v>0</v>
      </c>
      <c r="AR224" s="158" t="s">
        <v>313</v>
      </c>
      <c r="AT224" s="158" t="s">
        <v>309</v>
      </c>
      <c r="AU224" s="158" t="s">
        <v>89</v>
      </c>
      <c r="AY224" s="17" t="s">
        <v>307</v>
      </c>
      <c r="BE224" s="159">
        <f>IF(N224="základná",J224,0)</f>
        <v>0</v>
      </c>
      <c r="BF224" s="159">
        <f>IF(N224="znížená",J224,0)</f>
        <v>0</v>
      </c>
      <c r="BG224" s="159">
        <f>IF(N224="zákl. prenesená",J224,0)</f>
        <v>0</v>
      </c>
      <c r="BH224" s="159">
        <f>IF(N224="zníž. prenesená",J224,0)</f>
        <v>0</v>
      </c>
      <c r="BI224" s="159">
        <f>IF(N224="nulová",J224,0)</f>
        <v>0</v>
      </c>
      <c r="BJ224" s="17" t="s">
        <v>89</v>
      </c>
      <c r="BK224" s="159">
        <f>ROUND(I224*H224,2)</f>
        <v>0</v>
      </c>
      <c r="BL224" s="17" t="s">
        <v>313</v>
      </c>
      <c r="BM224" s="158" t="s">
        <v>1870</v>
      </c>
    </row>
    <row r="225" spans="2:65" s="1" customFormat="1" ht="24.2" customHeight="1">
      <c r="B225" s="145"/>
      <c r="C225" s="188" t="s">
        <v>583</v>
      </c>
      <c r="D225" s="188" t="s">
        <v>507</v>
      </c>
      <c r="E225" s="189" t="s">
        <v>5744</v>
      </c>
      <c r="F225" s="190" t="s">
        <v>5745</v>
      </c>
      <c r="G225" s="191" t="s">
        <v>693</v>
      </c>
      <c r="H225" s="192">
        <v>1</v>
      </c>
      <c r="I225" s="193"/>
      <c r="J225" s="194">
        <f>ROUND(I225*H225,2)</f>
        <v>0</v>
      </c>
      <c r="K225" s="195"/>
      <c r="L225" s="196"/>
      <c r="M225" s="197" t="s">
        <v>1</v>
      </c>
      <c r="N225" s="198" t="s">
        <v>42</v>
      </c>
      <c r="P225" s="156">
        <f>O225*H225</f>
        <v>0</v>
      </c>
      <c r="Q225" s="156">
        <v>4.7E-2</v>
      </c>
      <c r="R225" s="156">
        <f>Q225*H225</f>
        <v>4.7E-2</v>
      </c>
      <c r="S225" s="156">
        <v>0</v>
      </c>
      <c r="T225" s="157">
        <f>S225*H225</f>
        <v>0</v>
      </c>
      <c r="AR225" s="158" t="s">
        <v>449</v>
      </c>
      <c r="AT225" s="158" t="s">
        <v>507</v>
      </c>
      <c r="AU225" s="158" t="s">
        <v>89</v>
      </c>
      <c r="AY225" s="17" t="s">
        <v>307</v>
      </c>
      <c r="BE225" s="159">
        <f>IF(N225="základná",J225,0)</f>
        <v>0</v>
      </c>
      <c r="BF225" s="159">
        <f>IF(N225="znížená",J225,0)</f>
        <v>0</v>
      </c>
      <c r="BG225" s="159">
        <f>IF(N225="zákl. prenesená",J225,0)</f>
        <v>0</v>
      </c>
      <c r="BH225" s="159">
        <f>IF(N225="zníž. prenesená",J225,0)</f>
        <v>0</v>
      </c>
      <c r="BI225" s="159">
        <f>IF(N225="nulová",J225,0)</f>
        <v>0</v>
      </c>
      <c r="BJ225" s="17" t="s">
        <v>89</v>
      </c>
      <c r="BK225" s="159">
        <f>ROUND(I225*H225,2)</f>
        <v>0</v>
      </c>
      <c r="BL225" s="17" t="s">
        <v>313</v>
      </c>
      <c r="BM225" s="158" t="s">
        <v>1879</v>
      </c>
    </row>
    <row r="226" spans="2:65" s="1" customFormat="1" ht="19.5">
      <c r="B226" s="32"/>
      <c r="D226" s="161" t="s">
        <v>3247</v>
      </c>
      <c r="F226" s="205" t="s">
        <v>5746</v>
      </c>
      <c r="I226" s="206"/>
      <c r="L226" s="32"/>
      <c r="M226" s="207"/>
      <c r="T226" s="59"/>
      <c r="AT226" s="17" t="s">
        <v>3247</v>
      </c>
      <c r="AU226" s="17" t="s">
        <v>89</v>
      </c>
    </row>
    <row r="227" spans="2:65" s="1" customFormat="1" ht="16.5" customHeight="1">
      <c r="B227" s="145"/>
      <c r="C227" s="146" t="s">
        <v>174</v>
      </c>
      <c r="D227" s="146" t="s">
        <v>309</v>
      </c>
      <c r="E227" s="147" t="s">
        <v>5388</v>
      </c>
      <c r="F227" s="148" t="s">
        <v>5389</v>
      </c>
      <c r="G227" s="149" t="s">
        <v>693</v>
      </c>
      <c r="H227" s="150">
        <v>2</v>
      </c>
      <c r="I227" s="151"/>
      <c r="J227" s="152">
        <f t="shared" ref="J227:J234" si="50">ROUND(I227*H227,2)</f>
        <v>0</v>
      </c>
      <c r="K227" s="153"/>
      <c r="L227" s="32"/>
      <c r="M227" s="154" t="s">
        <v>1</v>
      </c>
      <c r="N227" s="155" t="s">
        <v>42</v>
      </c>
      <c r="P227" s="156">
        <f t="shared" ref="P227:P234" si="51">O227*H227</f>
        <v>0</v>
      </c>
      <c r="Q227" s="156">
        <v>6.1400000000000003E-2</v>
      </c>
      <c r="R227" s="156">
        <f t="shared" ref="R227:R234" si="52">Q227*H227</f>
        <v>0.12280000000000001</v>
      </c>
      <c r="S227" s="156">
        <v>0</v>
      </c>
      <c r="T227" s="157">
        <f t="shared" ref="T227:T234" si="53">S227*H227</f>
        <v>0</v>
      </c>
      <c r="AR227" s="158" t="s">
        <v>313</v>
      </c>
      <c r="AT227" s="158" t="s">
        <v>309</v>
      </c>
      <c r="AU227" s="158" t="s">
        <v>89</v>
      </c>
      <c r="AY227" s="17" t="s">
        <v>307</v>
      </c>
      <c r="BE227" s="159">
        <f t="shared" ref="BE227:BE234" si="54">IF(N227="základná",J227,0)</f>
        <v>0</v>
      </c>
      <c r="BF227" s="159">
        <f t="shared" ref="BF227:BF234" si="55">IF(N227="znížená",J227,0)</f>
        <v>0</v>
      </c>
      <c r="BG227" s="159">
        <f t="shared" ref="BG227:BG234" si="56">IF(N227="zákl. prenesená",J227,0)</f>
        <v>0</v>
      </c>
      <c r="BH227" s="159">
        <f t="shared" ref="BH227:BH234" si="57">IF(N227="zníž. prenesená",J227,0)</f>
        <v>0</v>
      </c>
      <c r="BI227" s="159">
        <f t="shared" ref="BI227:BI234" si="58">IF(N227="nulová",J227,0)</f>
        <v>0</v>
      </c>
      <c r="BJ227" s="17" t="s">
        <v>89</v>
      </c>
      <c r="BK227" s="159">
        <f t="shared" ref="BK227:BK234" si="59">ROUND(I227*H227,2)</f>
        <v>0</v>
      </c>
      <c r="BL227" s="17" t="s">
        <v>313</v>
      </c>
      <c r="BM227" s="158" t="s">
        <v>1888</v>
      </c>
    </row>
    <row r="228" spans="2:65" s="1" customFormat="1" ht="24.2" customHeight="1">
      <c r="B228" s="145"/>
      <c r="C228" s="188" t="s">
        <v>747</v>
      </c>
      <c r="D228" s="188" t="s">
        <v>507</v>
      </c>
      <c r="E228" s="189" t="s">
        <v>5747</v>
      </c>
      <c r="F228" s="190" t="s">
        <v>5748</v>
      </c>
      <c r="G228" s="191" t="s">
        <v>693</v>
      </c>
      <c r="H228" s="192">
        <v>2</v>
      </c>
      <c r="I228" s="193"/>
      <c r="J228" s="194">
        <f t="shared" si="50"/>
        <v>0</v>
      </c>
      <c r="K228" s="195"/>
      <c r="L228" s="196"/>
      <c r="M228" s="197" t="s">
        <v>1</v>
      </c>
      <c r="N228" s="198" t="s">
        <v>42</v>
      </c>
      <c r="P228" s="156">
        <f t="shared" si="51"/>
        <v>0</v>
      </c>
      <c r="Q228" s="156">
        <v>0</v>
      </c>
      <c r="R228" s="156">
        <f t="shared" si="52"/>
        <v>0</v>
      </c>
      <c r="S228" s="156">
        <v>0</v>
      </c>
      <c r="T228" s="157">
        <f t="shared" si="53"/>
        <v>0</v>
      </c>
      <c r="AR228" s="158" t="s">
        <v>449</v>
      </c>
      <c r="AT228" s="158" t="s">
        <v>507</v>
      </c>
      <c r="AU228" s="158" t="s">
        <v>89</v>
      </c>
      <c r="AY228" s="17" t="s">
        <v>307</v>
      </c>
      <c r="BE228" s="159">
        <f t="shared" si="54"/>
        <v>0</v>
      </c>
      <c r="BF228" s="159">
        <f t="shared" si="55"/>
        <v>0</v>
      </c>
      <c r="BG228" s="159">
        <f t="shared" si="56"/>
        <v>0</v>
      </c>
      <c r="BH228" s="159">
        <f t="shared" si="57"/>
        <v>0</v>
      </c>
      <c r="BI228" s="159">
        <f t="shared" si="58"/>
        <v>0</v>
      </c>
      <c r="BJ228" s="17" t="s">
        <v>89</v>
      </c>
      <c r="BK228" s="159">
        <f t="shared" si="59"/>
        <v>0</v>
      </c>
      <c r="BL228" s="17" t="s">
        <v>313</v>
      </c>
      <c r="BM228" s="158" t="s">
        <v>1904</v>
      </c>
    </row>
    <row r="229" spans="2:65" s="1" customFormat="1" ht="16.5" customHeight="1">
      <c r="B229" s="145"/>
      <c r="C229" s="146" t="s">
        <v>704</v>
      </c>
      <c r="D229" s="146" t="s">
        <v>309</v>
      </c>
      <c r="E229" s="147" t="s">
        <v>5749</v>
      </c>
      <c r="F229" s="148" t="s">
        <v>5750</v>
      </c>
      <c r="G229" s="149" t="s">
        <v>693</v>
      </c>
      <c r="H229" s="150">
        <v>1</v>
      </c>
      <c r="I229" s="151"/>
      <c r="J229" s="152">
        <f t="shared" si="50"/>
        <v>0</v>
      </c>
      <c r="K229" s="153"/>
      <c r="L229" s="32"/>
      <c r="M229" s="154" t="s">
        <v>1</v>
      </c>
      <c r="N229" s="155" t="s">
        <v>42</v>
      </c>
      <c r="P229" s="156">
        <f t="shared" si="51"/>
        <v>0</v>
      </c>
      <c r="Q229" s="156">
        <v>0.11865000000000001</v>
      </c>
      <c r="R229" s="156">
        <f t="shared" si="52"/>
        <v>0.11865000000000001</v>
      </c>
      <c r="S229" s="156">
        <v>0</v>
      </c>
      <c r="T229" s="157">
        <f t="shared" si="53"/>
        <v>0</v>
      </c>
      <c r="AR229" s="158" t="s">
        <v>313</v>
      </c>
      <c r="AT229" s="158" t="s">
        <v>309</v>
      </c>
      <c r="AU229" s="158" t="s">
        <v>89</v>
      </c>
      <c r="AY229" s="17" t="s">
        <v>307</v>
      </c>
      <c r="BE229" s="159">
        <f t="shared" si="54"/>
        <v>0</v>
      </c>
      <c r="BF229" s="159">
        <f t="shared" si="55"/>
        <v>0</v>
      </c>
      <c r="BG229" s="159">
        <f t="shared" si="56"/>
        <v>0</v>
      </c>
      <c r="BH229" s="159">
        <f t="shared" si="57"/>
        <v>0</v>
      </c>
      <c r="BI229" s="159">
        <f t="shared" si="58"/>
        <v>0</v>
      </c>
      <c r="BJ229" s="17" t="s">
        <v>89</v>
      </c>
      <c r="BK229" s="159">
        <f t="shared" si="59"/>
        <v>0</v>
      </c>
      <c r="BL229" s="17" t="s">
        <v>313</v>
      </c>
      <c r="BM229" s="158" t="s">
        <v>1919</v>
      </c>
    </row>
    <row r="230" spans="2:65" s="1" customFormat="1" ht="16.5" customHeight="1">
      <c r="B230" s="145"/>
      <c r="C230" s="188" t="s">
        <v>732</v>
      </c>
      <c r="D230" s="188" t="s">
        <v>507</v>
      </c>
      <c r="E230" s="189" t="s">
        <v>5751</v>
      </c>
      <c r="F230" s="190" t="s">
        <v>5752</v>
      </c>
      <c r="G230" s="191" t="s">
        <v>693</v>
      </c>
      <c r="H230" s="192">
        <v>1</v>
      </c>
      <c r="I230" s="193"/>
      <c r="J230" s="194">
        <f t="shared" si="50"/>
        <v>0</v>
      </c>
      <c r="K230" s="195"/>
      <c r="L230" s="196"/>
      <c r="M230" s="197" t="s">
        <v>1</v>
      </c>
      <c r="N230" s="198" t="s">
        <v>42</v>
      </c>
      <c r="P230" s="156">
        <f t="shared" si="51"/>
        <v>0</v>
      </c>
      <c r="Q230" s="156">
        <v>0</v>
      </c>
      <c r="R230" s="156">
        <f t="shared" si="52"/>
        <v>0</v>
      </c>
      <c r="S230" s="156">
        <v>0</v>
      </c>
      <c r="T230" s="157">
        <f t="shared" si="53"/>
        <v>0</v>
      </c>
      <c r="AR230" s="158" t="s">
        <v>449</v>
      </c>
      <c r="AT230" s="158" t="s">
        <v>507</v>
      </c>
      <c r="AU230" s="158" t="s">
        <v>89</v>
      </c>
      <c r="AY230" s="17" t="s">
        <v>307</v>
      </c>
      <c r="BE230" s="159">
        <f t="shared" si="54"/>
        <v>0</v>
      </c>
      <c r="BF230" s="159">
        <f t="shared" si="55"/>
        <v>0</v>
      </c>
      <c r="BG230" s="159">
        <f t="shared" si="56"/>
        <v>0</v>
      </c>
      <c r="BH230" s="159">
        <f t="shared" si="57"/>
        <v>0</v>
      </c>
      <c r="BI230" s="159">
        <f t="shared" si="58"/>
        <v>0</v>
      </c>
      <c r="BJ230" s="17" t="s">
        <v>89</v>
      </c>
      <c r="BK230" s="159">
        <f t="shared" si="59"/>
        <v>0</v>
      </c>
      <c r="BL230" s="17" t="s">
        <v>313</v>
      </c>
      <c r="BM230" s="158" t="s">
        <v>1929</v>
      </c>
    </row>
    <row r="231" spans="2:65" s="1" customFormat="1" ht="16.5" customHeight="1">
      <c r="B231" s="145"/>
      <c r="C231" s="188" t="s">
        <v>776</v>
      </c>
      <c r="D231" s="188" t="s">
        <v>507</v>
      </c>
      <c r="E231" s="189" t="s">
        <v>5753</v>
      </c>
      <c r="F231" s="190" t="s">
        <v>5754</v>
      </c>
      <c r="G231" s="191" t="s">
        <v>693</v>
      </c>
      <c r="H231" s="192">
        <v>3</v>
      </c>
      <c r="I231" s="193"/>
      <c r="J231" s="194">
        <f t="shared" si="50"/>
        <v>0</v>
      </c>
      <c r="K231" s="195"/>
      <c r="L231" s="196"/>
      <c r="M231" s="197" t="s">
        <v>1</v>
      </c>
      <c r="N231" s="198" t="s">
        <v>42</v>
      </c>
      <c r="P231" s="156">
        <f t="shared" si="51"/>
        <v>0</v>
      </c>
      <c r="Q231" s="156">
        <v>5.9999999999999995E-4</v>
      </c>
      <c r="R231" s="156">
        <f t="shared" si="52"/>
        <v>1.8E-3</v>
      </c>
      <c r="S231" s="156">
        <v>0</v>
      </c>
      <c r="T231" s="157">
        <f t="shared" si="53"/>
        <v>0</v>
      </c>
      <c r="AR231" s="158" t="s">
        <v>449</v>
      </c>
      <c r="AT231" s="158" t="s">
        <v>507</v>
      </c>
      <c r="AU231" s="158" t="s">
        <v>89</v>
      </c>
      <c r="AY231" s="17" t="s">
        <v>307</v>
      </c>
      <c r="BE231" s="159">
        <f t="shared" si="54"/>
        <v>0</v>
      </c>
      <c r="BF231" s="159">
        <f t="shared" si="55"/>
        <v>0</v>
      </c>
      <c r="BG231" s="159">
        <f t="shared" si="56"/>
        <v>0</v>
      </c>
      <c r="BH231" s="159">
        <f t="shared" si="57"/>
        <v>0</v>
      </c>
      <c r="BI231" s="159">
        <f t="shared" si="58"/>
        <v>0</v>
      </c>
      <c r="BJ231" s="17" t="s">
        <v>89</v>
      </c>
      <c r="BK231" s="159">
        <f t="shared" si="59"/>
        <v>0</v>
      </c>
      <c r="BL231" s="17" t="s">
        <v>313</v>
      </c>
      <c r="BM231" s="158" t="s">
        <v>1939</v>
      </c>
    </row>
    <row r="232" spans="2:65" s="1" customFormat="1" ht="44.25" customHeight="1">
      <c r="B232" s="145"/>
      <c r="C232" s="146" t="s">
        <v>785</v>
      </c>
      <c r="D232" s="146" t="s">
        <v>309</v>
      </c>
      <c r="E232" s="147" t="s">
        <v>5755</v>
      </c>
      <c r="F232" s="148" t="s">
        <v>5756</v>
      </c>
      <c r="G232" s="149" t="s">
        <v>312</v>
      </c>
      <c r="H232" s="150">
        <v>0.75</v>
      </c>
      <c r="I232" s="151"/>
      <c r="J232" s="152">
        <f t="shared" si="50"/>
        <v>0</v>
      </c>
      <c r="K232" s="153"/>
      <c r="L232" s="32"/>
      <c r="M232" s="154" t="s">
        <v>1</v>
      </c>
      <c r="N232" s="155" t="s">
        <v>42</v>
      </c>
      <c r="P232" s="156">
        <f t="shared" si="51"/>
        <v>0</v>
      </c>
      <c r="Q232" s="156">
        <v>2.2354266666666698</v>
      </c>
      <c r="R232" s="156">
        <f t="shared" si="52"/>
        <v>1.6765700000000023</v>
      </c>
      <c r="S232" s="156">
        <v>0</v>
      </c>
      <c r="T232" s="157">
        <f t="shared" si="53"/>
        <v>0</v>
      </c>
      <c r="AR232" s="158" t="s">
        <v>313</v>
      </c>
      <c r="AT232" s="158" t="s">
        <v>309</v>
      </c>
      <c r="AU232" s="158" t="s">
        <v>89</v>
      </c>
      <c r="AY232" s="17" t="s">
        <v>307</v>
      </c>
      <c r="BE232" s="159">
        <f t="shared" si="54"/>
        <v>0</v>
      </c>
      <c r="BF232" s="159">
        <f t="shared" si="55"/>
        <v>0</v>
      </c>
      <c r="BG232" s="159">
        <f t="shared" si="56"/>
        <v>0</v>
      </c>
      <c r="BH232" s="159">
        <f t="shared" si="57"/>
        <v>0</v>
      </c>
      <c r="BI232" s="159">
        <f t="shared" si="58"/>
        <v>0</v>
      </c>
      <c r="BJ232" s="17" t="s">
        <v>89</v>
      </c>
      <c r="BK232" s="159">
        <f t="shared" si="59"/>
        <v>0</v>
      </c>
      <c r="BL232" s="17" t="s">
        <v>313</v>
      </c>
      <c r="BM232" s="158" t="s">
        <v>1948</v>
      </c>
    </row>
    <row r="233" spans="2:65" s="1" customFormat="1" ht="16.5" customHeight="1">
      <c r="B233" s="145"/>
      <c r="C233" s="146" t="s">
        <v>791</v>
      </c>
      <c r="D233" s="146" t="s">
        <v>309</v>
      </c>
      <c r="E233" s="147" t="s">
        <v>5394</v>
      </c>
      <c r="F233" s="148" t="s">
        <v>5395</v>
      </c>
      <c r="G233" s="149" t="s">
        <v>1071</v>
      </c>
      <c r="H233" s="150">
        <v>100</v>
      </c>
      <c r="I233" s="151"/>
      <c r="J233" s="152">
        <f t="shared" si="50"/>
        <v>0</v>
      </c>
      <c r="K233" s="153"/>
      <c r="L233" s="32"/>
      <c r="M233" s="154" t="s">
        <v>1</v>
      </c>
      <c r="N233" s="155" t="s">
        <v>42</v>
      </c>
      <c r="P233" s="156">
        <f t="shared" si="51"/>
        <v>0</v>
      </c>
      <c r="Q233" s="156">
        <v>8.7000000000000001E-5</v>
      </c>
      <c r="R233" s="156">
        <f t="shared" si="52"/>
        <v>8.6999999999999994E-3</v>
      </c>
      <c r="S233" s="156">
        <v>0</v>
      </c>
      <c r="T233" s="157">
        <f t="shared" si="53"/>
        <v>0</v>
      </c>
      <c r="AR233" s="158" t="s">
        <v>313</v>
      </c>
      <c r="AT233" s="158" t="s">
        <v>309</v>
      </c>
      <c r="AU233" s="158" t="s">
        <v>89</v>
      </c>
      <c r="AY233" s="17" t="s">
        <v>307</v>
      </c>
      <c r="BE233" s="159">
        <f t="shared" si="54"/>
        <v>0</v>
      </c>
      <c r="BF233" s="159">
        <f t="shared" si="55"/>
        <v>0</v>
      </c>
      <c r="BG233" s="159">
        <f t="shared" si="56"/>
        <v>0</v>
      </c>
      <c r="BH233" s="159">
        <f t="shared" si="57"/>
        <v>0</v>
      </c>
      <c r="BI233" s="159">
        <f t="shared" si="58"/>
        <v>0</v>
      </c>
      <c r="BJ233" s="17" t="s">
        <v>89</v>
      </c>
      <c r="BK233" s="159">
        <f t="shared" si="59"/>
        <v>0</v>
      </c>
      <c r="BL233" s="17" t="s">
        <v>313</v>
      </c>
      <c r="BM233" s="158" t="s">
        <v>1959</v>
      </c>
    </row>
    <row r="234" spans="2:65" s="1" customFormat="1" ht="24.2" customHeight="1">
      <c r="B234" s="145"/>
      <c r="C234" s="146" t="s">
        <v>798</v>
      </c>
      <c r="D234" s="146" t="s">
        <v>309</v>
      </c>
      <c r="E234" s="147" t="s">
        <v>5757</v>
      </c>
      <c r="F234" s="148" t="s">
        <v>5758</v>
      </c>
      <c r="G234" s="149" t="s">
        <v>1071</v>
      </c>
      <c r="H234" s="150">
        <v>100</v>
      </c>
      <c r="I234" s="151"/>
      <c r="J234" s="152">
        <f t="shared" si="50"/>
        <v>0</v>
      </c>
      <c r="K234" s="153"/>
      <c r="L234" s="32"/>
      <c r="M234" s="154" t="s">
        <v>1</v>
      </c>
      <c r="N234" s="155" t="s">
        <v>42</v>
      </c>
      <c r="P234" s="156">
        <f t="shared" si="51"/>
        <v>0</v>
      </c>
      <c r="Q234" s="156">
        <v>1E-4</v>
      </c>
      <c r="R234" s="156">
        <f t="shared" si="52"/>
        <v>0.01</v>
      </c>
      <c r="S234" s="156">
        <v>0</v>
      </c>
      <c r="T234" s="157">
        <f t="shared" si="53"/>
        <v>0</v>
      </c>
      <c r="AR234" s="158" t="s">
        <v>313</v>
      </c>
      <c r="AT234" s="158" t="s">
        <v>309</v>
      </c>
      <c r="AU234" s="158" t="s">
        <v>89</v>
      </c>
      <c r="AY234" s="17" t="s">
        <v>307</v>
      </c>
      <c r="BE234" s="159">
        <f t="shared" si="54"/>
        <v>0</v>
      </c>
      <c r="BF234" s="159">
        <f t="shared" si="55"/>
        <v>0</v>
      </c>
      <c r="BG234" s="159">
        <f t="shared" si="56"/>
        <v>0</v>
      </c>
      <c r="BH234" s="159">
        <f t="shared" si="57"/>
        <v>0</v>
      </c>
      <c r="BI234" s="159">
        <f t="shared" si="58"/>
        <v>0</v>
      </c>
      <c r="BJ234" s="17" t="s">
        <v>89</v>
      </c>
      <c r="BK234" s="159">
        <f t="shared" si="59"/>
        <v>0</v>
      </c>
      <c r="BL234" s="17" t="s">
        <v>313</v>
      </c>
      <c r="BM234" s="158" t="s">
        <v>1967</v>
      </c>
    </row>
    <row r="235" spans="2:65" s="11" customFormat="1" ht="22.9" customHeight="1">
      <c r="B235" s="133"/>
      <c r="D235" s="134" t="s">
        <v>75</v>
      </c>
      <c r="E235" s="143" t="s">
        <v>506</v>
      </c>
      <c r="F235" s="143" t="s">
        <v>3120</v>
      </c>
      <c r="I235" s="136"/>
      <c r="J235" s="144">
        <f>BK235</f>
        <v>0</v>
      </c>
      <c r="L235" s="133"/>
      <c r="M235" s="138"/>
      <c r="P235" s="139">
        <f>SUM(P236:P238)</f>
        <v>0</v>
      </c>
      <c r="R235" s="139">
        <f>SUM(R236:R238)</f>
        <v>0</v>
      </c>
      <c r="T235" s="140">
        <f>SUM(T236:T238)</f>
        <v>0</v>
      </c>
      <c r="AR235" s="134" t="s">
        <v>83</v>
      </c>
      <c r="AT235" s="141" t="s">
        <v>75</v>
      </c>
      <c r="AU235" s="141" t="s">
        <v>83</v>
      </c>
      <c r="AY235" s="134" t="s">
        <v>307</v>
      </c>
      <c r="BK235" s="142">
        <f>SUM(BK236:BK238)</f>
        <v>0</v>
      </c>
    </row>
    <row r="236" spans="2:65" s="1" customFormat="1" ht="37.9" customHeight="1">
      <c r="B236" s="145"/>
      <c r="C236" s="146" t="s">
        <v>444</v>
      </c>
      <c r="D236" s="146" t="s">
        <v>309</v>
      </c>
      <c r="E236" s="147" t="s">
        <v>5759</v>
      </c>
      <c r="F236" s="148" t="s">
        <v>5760</v>
      </c>
      <c r="G236" s="149" t="s">
        <v>312</v>
      </c>
      <c r="H236" s="150">
        <v>3</v>
      </c>
      <c r="I236" s="151"/>
      <c r="J236" s="152">
        <f>ROUND(I236*H236,2)</f>
        <v>0</v>
      </c>
      <c r="K236" s="153"/>
      <c r="L236" s="32"/>
      <c r="M236" s="154" t="s">
        <v>1</v>
      </c>
      <c r="N236" s="155" t="s">
        <v>42</v>
      </c>
      <c r="P236" s="156">
        <f>O236*H236</f>
        <v>0</v>
      </c>
      <c r="Q236" s="156">
        <v>0</v>
      </c>
      <c r="R236" s="156">
        <f>Q236*H236</f>
        <v>0</v>
      </c>
      <c r="S236" s="156">
        <v>0</v>
      </c>
      <c r="T236" s="157">
        <f>S236*H236</f>
        <v>0</v>
      </c>
      <c r="AR236" s="158" t="s">
        <v>313</v>
      </c>
      <c r="AT236" s="158" t="s">
        <v>309</v>
      </c>
      <c r="AU236" s="158" t="s">
        <v>89</v>
      </c>
      <c r="AY236" s="17" t="s">
        <v>307</v>
      </c>
      <c r="BE236" s="159">
        <f>IF(N236="základná",J236,0)</f>
        <v>0</v>
      </c>
      <c r="BF236" s="159">
        <f>IF(N236="znížená",J236,0)</f>
        <v>0</v>
      </c>
      <c r="BG236" s="159">
        <f>IF(N236="zákl. prenesená",J236,0)</f>
        <v>0</v>
      </c>
      <c r="BH236" s="159">
        <f>IF(N236="zníž. prenesená",J236,0)</f>
        <v>0</v>
      </c>
      <c r="BI236" s="159">
        <f>IF(N236="nulová",J236,0)</f>
        <v>0</v>
      </c>
      <c r="BJ236" s="17" t="s">
        <v>89</v>
      </c>
      <c r="BK236" s="159">
        <f>ROUND(I236*H236,2)</f>
        <v>0</v>
      </c>
      <c r="BL236" s="17" t="s">
        <v>313</v>
      </c>
      <c r="BM236" s="158" t="s">
        <v>1976</v>
      </c>
    </row>
    <row r="237" spans="2:65" s="1" customFormat="1" ht="33" customHeight="1">
      <c r="B237" s="145"/>
      <c r="C237" s="146" t="s">
        <v>449</v>
      </c>
      <c r="D237" s="146" t="s">
        <v>309</v>
      </c>
      <c r="E237" s="147" t="s">
        <v>5761</v>
      </c>
      <c r="F237" s="148" t="s">
        <v>5762</v>
      </c>
      <c r="G237" s="149" t="s">
        <v>312</v>
      </c>
      <c r="H237" s="150">
        <v>2.2200000000000002</v>
      </c>
      <c r="I237" s="151"/>
      <c r="J237" s="152">
        <f>ROUND(I237*H237,2)</f>
        <v>0</v>
      </c>
      <c r="K237" s="153"/>
      <c r="L237" s="32"/>
      <c r="M237" s="154" t="s">
        <v>1</v>
      </c>
      <c r="N237" s="155" t="s">
        <v>42</v>
      </c>
      <c r="P237" s="156">
        <f>O237*H237</f>
        <v>0</v>
      </c>
      <c r="Q237" s="156">
        <v>0</v>
      </c>
      <c r="R237" s="156">
        <f>Q237*H237</f>
        <v>0</v>
      </c>
      <c r="S237" s="156">
        <v>0</v>
      </c>
      <c r="T237" s="157">
        <f>S237*H237</f>
        <v>0</v>
      </c>
      <c r="AR237" s="158" t="s">
        <v>313</v>
      </c>
      <c r="AT237" s="158" t="s">
        <v>309</v>
      </c>
      <c r="AU237" s="158" t="s">
        <v>89</v>
      </c>
      <c r="AY237" s="17" t="s">
        <v>307</v>
      </c>
      <c r="BE237" s="159">
        <f>IF(N237="základná",J237,0)</f>
        <v>0</v>
      </c>
      <c r="BF237" s="159">
        <f>IF(N237="znížená",J237,0)</f>
        <v>0</v>
      </c>
      <c r="BG237" s="159">
        <f>IF(N237="zákl. prenesená",J237,0)</f>
        <v>0</v>
      </c>
      <c r="BH237" s="159">
        <f>IF(N237="zníž. prenesená",J237,0)</f>
        <v>0</v>
      </c>
      <c r="BI237" s="159">
        <f>IF(N237="nulová",J237,0)</f>
        <v>0</v>
      </c>
      <c r="BJ237" s="17" t="s">
        <v>89</v>
      </c>
      <c r="BK237" s="159">
        <f>ROUND(I237*H237,2)</f>
        <v>0</v>
      </c>
      <c r="BL237" s="17" t="s">
        <v>313</v>
      </c>
      <c r="BM237" s="158" t="s">
        <v>1987</v>
      </c>
    </row>
    <row r="238" spans="2:65" s="1" customFormat="1" ht="24.2" customHeight="1">
      <c r="B238" s="145"/>
      <c r="C238" s="146" t="s">
        <v>1002</v>
      </c>
      <c r="D238" s="146" t="s">
        <v>309</v>
      </c>
      <c r="E238" s="147" t="s">
        <v>5763</v>
      </c>
      <c r="F238" s="148" t="s">
        <v>5764</v>
      </c>
      <c r="G238" s="149" t="s">
        <v>1071</v>
      </c>
      <c r="H238" s="150">
        <v>12</v>
      </c>
      <c r="I238" s="151"/>
      <c r="J238" s="152">
        <f>ROUND(I238*H238,2)</f>
        <v>0</v>
      </c>
      <c r="K238" s="153"/>
      <c r="L238" s="32"/>
      <c r="M238" s="154" t="s">
        <v>1</v>
      </c>
      <c r="N238" s="155" t="s">
        <v>42</v>
      </c>
      <c r="P238" s="156">
        <f>O238*H238</f>
        <v>0</v>
      </c>
      <c r="Q238" s="156">
        <v>0</v>
      </c>
      <c r="R238" s="156">
        <f>Q238*H238</f>
        <v>0</v>
      </c>
      <c r="S238" s="156">
        <v>0</v>
      </c>
      <c r="T238" s="157">
        <f>S238*H238</f>
        <v>0</v>
      </c>
      <c r="AR238" s="158" t="s">
        <v>313</v>
      </c>
      <c r="AT238" s="158" t="s">
        <v>309</v>
      </c>
      <c r="AU238" s="158" t="s">
        <v>89</v>
      </c>
      <c r="AY238" s="17" t="s">
        <v>307</v>
      </c>
      <c r="BE238" s="159">
        <f>IF(N238="základná",J238,0)</f>
        <v>0</v>
      </c>
      <c r="BF238" s="159">
        <f>IF(N238="znížená",J238,0)</f>
        <v>0</v>
      </c>
      <c r="BG238" s="159">
        <f>IF(N238="zákl. prenesená",J238,0)</f>
        <v>0</v>
      </c>
      <c r="BH238" s="159">
        <f>IF(N238="zníž. prenesená",J238,0)</f>
        <v>0</v>
      </c>
      <c r="BI238" s="159">
        <f>IF(N238="nulová",J238,0)</f>
        <v>0</v>
      </c>
      <c r="BJ238" s="17" t="s">
        <v>89</v>
      </c>
      <c r="BK238" s="159">
        <f>ROUND(I238*H238,2)</f>
        <v>0</v>
      </c>
      <c r="BL238" s="17" t="s">
        <v>313</v>
      </c>
      <c r="BM238" s="158" t="s">
        <v>1997</v>
      </c>
    </row>
    <row r="239" spans="2:65" s="11" customFormat="1" ht="22.9" customHeight="1">
      <c r="B239" s="133"/>
      <c r="D239" s="134" t="s">
        <v>75</v>
      </c>
      <c r="E239" s="143" t="s">
        <v>1398</v>
      </c>
      <c r="F239" s="143" t="s">
        <v>3204</v>
      </c>
      <c r="I239" s="136"/>
      <c r="J239" s="144">
        <f>BK239</f>
        <v>0</v>
      </c>
      <c r="L239" s="133"/>
      <c r="M239" s="138"/>
      <c r="P239" s="139">
        <f>P240</f>
        <v>0</v>
      </c>
      <c r="R239" s="139">
        <f>R240</f>
        <v>0</v>
      </c>
      <c r="T239" s="140">
        <f>T240</f>
        <v>0</v>
      </c>
      <c r="AR239" s="134" t="s">
        <v>83</v>
      </c>
      <c r="AT239" s="141" t="s">
        <v>75</v>
      </c>
      <c r="AU239" s="141" t="s">
        <v>83</v>
      </c>
      <c r="AY239" s="134" t="s">
        <v>307</v>
      </c>
      <c r="BK239" s="142">
        <f>BK240</f>
        <v>0</v>
      </c>
    </row>
    <row r="240" spans="2:65" s="1" customFormat="1" ht="33" customHeight="1">
      <c r="B240" s="145"/>
      <c r="C240" s="146" t="s">
        <v>1472</v>
      </c>
      <c r="D240" s="146" t="s">
        <v>309</v>
      </c>
      <c r="E240" s="147" t="s">
        <v>3205</v>
      </c>
      <c r="F240" s="148" t="s">
        <v>3206</v>
      </c>
      <c r="G240" s="149" t="s">
        <v>510</v>
      </c>
      <c r="H240" s="150">
        <v>33.872999999999998</v>
      </c>
      <c r="I240" s="151"/>
      <c r="J240" s="152">
        <f>ROUND(I240*H240,2)</f>
        <v>0</v>
      </c>
      <c r="K240" s="153"/>
      <c r="L240" s="32"/>
      <c r="M240" s="154" t="s">
        <v>1</v>
      </c>
      <c r="N240" s="155" t="s">
        <v>42</v>
      </c>
      <c r="P240" s="156">
        <f>O240*H240</f>
        <v>0</v>
      </c>
      <c r="Q240" s="156">
        <v>0</v>
      </c>
      <c r="R240" s="156">
        <f>Q240*H240</f>
        <v>0</v>
      </c>
      <c r="S240" s="156">
        <v>0</v>
      </c>
      <c r="T240" s="157">
        <f>S240*H240</f>
        <v>0</v>
      </c>
      <c r="AR240" s="158" t="s">
        <v>313</v>
      </c>
      <c r="AT240" s="158" t="s">
        <v>309</v>
      </c>
      <c r="AU240" s="158" t="s">
        <v>89</v>
      </c>
      <c r="AY240" s="17" t="s">
        <v>307</v>
      </c>
      <c r="BE240" s="159">
        <f>IF(N240="základná",J240,0)</f>
        <v>0</v>
      </c>
      <c r="BF240" s="159">
        <f>IF(N240="znížená",J240,0)</f>
        <v>0</v>
      </c>
      <c r="BG240" s="159">
        <f>IF(N240="zákl. prenesená",J240,0)</f>
        <v>0</v>
      </c>
      <c r="BH240" s="159">
        <f>IF(N240="zníž. prenesená",J240,0)</f>
        <v>0</v>
      </c>
      <c r="BI240" s="159">
        <f>IF(N240="nulová",J240,0)</f>
        <v>0</v>
      </c>
      <c r="BJ240" s="17" t="s">
        <v>89</v>
      </c>
      <c r="BK240" s="159">
        <f>ROUND(I240*H240,2)</f>
        <v>0</v>
      </c>
      <c r="BL240" s="17" t="s">
        <v>313</v>
      </c>
      <c r="BM240" s="158" t="s">
        <v>2006</v>
      </c>
    </row>
    <row r="241" spans="2:65" s="11" customFormat="1" ht="25.9" customHeight="1">
      <c r="B241" s="133"/>
      <c r="D241" s="134" t="s">
        <v>75</v>
      </c>
      <c r="E241" s="135" t="s">
        <v>1757</v>
      </c>
      <c r="F241" s="135" t="s">
        <v>3123</v>
      </c>
      <c r="I241" s="136"/>
      <c r="J241" s="137">
        <f>BK241</f>
        <v>0</v>
      </c>
      <c r="L241" s="133"/>
      <c r="M241" s="138"/>
      <c r="P241" s="139">
        <f>P242</f>
        <v>0</v>
      </c>
      <c r="R241" s="139">
        <f>R242</f>
        <v>1.8780000000000002E-2</v>
      </c>
      <c r="T241" s="140">
        <f>T242</f>
        <v>0</v>
      </c>
      <c r="AR241" s="134" t="s">
        <v>89</v>
      </c>
      <c r="AT241" s="141" t="s">
        <v>75</v>
      </c>
      <c r="AU241" s="141" t="s">
        <v>76</v>
      </c>
      <c r="AY241" s="134" t="s">
        <v>307</v>
      </c>
      <c r="BK241" s="142">
        <f>BK242</f>
        <v>0</v>
      </c>
    </row>
    <row r="242" spans="2:65" s="11" customFormat="1" ht="22.9" customHeight="1">
      <c r="B242" s="133"/>
      <c r="D242" s="134" t="s">
        <v>75</v>
      </c>
      <c r="E242" s="143" t="s">
        <v>1923</v>
      </c>
      <c r="F242" s="143" t="s">
        <v>3275</v>
      </c>
      <c r="I242" s="136"/>
      <c r="J242" s="144">
        <f>BK242</f>
        <v>0</v>
      </c>
      <c r="L242" s="133"/>
      <c r="M242" s="138"/>
      <c r="P242" s="139">
        <f>SUM(P243:P246)</f>
        <v>0</v>
      </c>
      <c r="R242" s="139">
        <f>SUM(R243:R246)</f>
        <v>1.8780000000000002E-2</v>
      </c>
      <c r="T242" s="140">
        <f>SUM(T243:T246)</f>
        <v>0</v>
      </c>
      <c r="AR242" s="134" t="s">
        <v>89</v>
      </c>
      <c r="AT242" s="141" t="s">
        <v>75</v>
      </c>
      <c r="AU242" s="141" t="s">
        <v>83</v>
      </c>
      <c r="AY242" s="134" t="s">
        <v>307</v>
      </c>
      <c r="BK242" s="142">
        <f>SUM(BK243:BK246)</f>
        <v>0</v>
      </c>
    </row>
    <row r="243" spans="2:65" s="1" customFormat="1" ht="24.2" customHeight="1">
      <c r="B243" s="145"/>
      <c r="C243" s="146" t="s">
        <v>1079</v>
      </c>
      <c r="D243" s="146" t="s">
        <v>309</v>
      </c>
      <c r="E243" s="147" t="s">
        <v>5765</v>
      </c>
      <c r="F243" s="148" t="s">
        <v>5766</v>
      </c>
      <c r="G243" s="149" t="s">
        <v>693</v>
      </c>
      <c r="H243" s="150">
        <v>2</v>
      </c>
      <c r="I243" s="151"/>
      <c r="J243" s="152">
        <f>ROUND(I243*H243,2)</f>
        <v>0</v>
      </c>
      <c r="K243" s="153"/>
      <c r="L243" s="32"/>
      <c r="M243" s="154" t="s">
        <v>1</v>
      </c>
      <c r="N243" s="155" t="s">
        <v>42</v>
      </c>
      <c r="P243" s="156">
        <f>O243*H243</f>
        <v>0</v>
      </c>
      <c r="Q243" s="156">
        <v>9.3900000000000008E-3</v>
      </c>
      <c r="R243" s="156">
        <f>Q243*H243</f>
        <v>1.8780000000000002E-2</v>
      </c>
      <c r="S243" s="156">
        <v>0</v>
      </c>
      <c r="T243" s="157">
        <f>S243*H243</f>
        <v>0</v>
      </c>
      <c r="AR243" s="158" t="s">
        <v>587</v>
      </c>
      <c r="AT243" s="158" t="s">
        <v>309</v>
      </c>
      <c r="AU243" s="158" t="s">
        <v>89</v>
      </c>
      <c r="AY243" s="17" t="s">
        <v>307</v>
      </c>
      <c r="BE243" s="159">
        <f>IF(N243="základná",J243,0)</f>
        <v>0</v>
      </c>
      <c r="BF243" s="159">
        <f>IF(N243="znížená",J243,0)</f>
        <v>0</v>
      </c>
      <c r="BG243" s="159">
        <f>IF(N243="zákl. prenesená",J243,0)</f>
        <v>0</v>
      </c>
      <c r="BH243" s="159">
        <f>IF(N243="zníž. prenesená",J243,0)</f>
        <v>0</v>
      </c>
      <c r="BI243" s="159">
        <f>IF(N243="nulová",J243,0)</f>
        <v>0</v>
      </c>
      <c r="BJ243" s="17" t="s">
        <v>89</v>
      </c>
      <c r="BK243" s="159">
        <f>ROUND(I243*H243,2)</f>
        <v>0</v>
      </c>
      <c r="BL243" s="17" t="s">
        <v>587</v>
      </c>
      <c r="BM243" s="158" t="s">
        <v>2016</v>
      </c>
    </row>
    <row r="244" spans="2:65" s="1" customFormat="1" ht="24.2" customHeight="1">
      <c r="B244" s="145"/>
      <c r="C244" s="188" t="s">
        <v>1083</v>
      </c>
      <c r="D244" s="188" t="s">
        <v>507</v>
      </c>
      <c r="E244" s="189" t="s">
        <v>5767</v>
      </c>
      <c r="F244" s="190" t="s">
        <v>5768</v>
      </c>
      <c r="G244" s="191" t="s">
        <v>693</v>
      </c>
      <c r="H244" s="192">
        <v>1</v>
      </c>
      <c r="I244" s="193"/>
      <c r="J244" s="194">
        <f>ROUND(I244*H244,2)</f>
        <v>0</v>
      </c>
      <c r="K244" s="195"/>
      <c r="L244" s="196"/>
      <c r="M244" s="197" t="s">
        <v>1</v>
      </c>
      <c r="N244" s="198" t="s">
        <v>42</v>
      </c>
      <c r="P244" s="156">
        <f>O244*H244</f>
        <v>0</v>
      </c>
      <c r="Q244" s="156">
        <v>0</v>
      </c>
      <c r="R244" s="156">
        <f>Q244*H244</f>
        <v>0</v>
      </c>
      <c r="S244" s="156">
        <v>0</v>
      </c>
      <c r="T244" s="157">
        <f>S244*H244</f>
        <v>0</v>
      </c>
      <c r="AR244" s="158" t="s">
        <v>732</v>
      </c>
      <c r="AT244" s="158" t="s">
        <v>507</v>
      </c>
      <c r="AU244" s="158" t="s">
        <v>89</v>
      </c>
      <c r="AY244" s="17" t="s">
        <v>307</v>
      </c>
      <c r="BE244" s="159">
        <f>IF(N244="základná",J244,0)</f>
        <v>0</v>
      </c>
      <c r="BF244" s="159">
        <f>IF(N244="znížená",J244,0)</f>
        <v>0</v>
      </c>
      <c r="BG244" s="159">
        <f>IF(N244="zákl. prenesená",J244,0)</f>
        <v>0</v>
      </c>
      <c r="BH244" s="159">
        <f>IF(N244="zníž. prenesená",J244,0)</f>
        <v>0</v>
      </c>
      <c r="BI244" s="159">
        <f>IF(N244="nulová",J244,0)</f>
        <v>0</v>
      </c>
      <c r="BJ244" s="17" t="s">
        <v>89</v>
      </c>
      <c r="BK244" s="159">
        <f>ROUND(I244*H244,2)</f>
        <v>0</v>
      </c>
      <c r="BL244" s="17" t="s">
        <v>587</v>
      </c>
      <c r="BM244" s="158" t="s">
        <v>2030</v>
      </c>
    </row>
    <row r="245" spans="2:65" s="1" customFormat="1" ht="24.2" customHeight="1">
      <c r="B245" s="145"/>
      <c r="C245" s="188" t="s">
        <v>1090</v>
      </c>
      <c r="D245" s="188" t="s">
        <v>507</v>
      </c>
      <c r="E245" s="189" t="s">
        <v>5769</v>
      </c>
      <c r="F245" s="190" t="s">
        <v>5770</v>
      </c>
      <c r="G245" s="191" t="s">
        <v>693</v>
      </c>
      <c r="H245" s="192">
        <v>1</v>
      </c>
      <c r="I245" s="193"/>
      <c r="J245" s="194">
        <f>ROUND(I245*H245,2)</f>
        <v>0</v>
      </c>
      <c r="K245" s="195"/>
      <c r="L245" s="196"/>
      <c r="M245" s="197" t="s">
        <v>1</v>
      </c>
      <c r="N245" s="198" t="s">
        <v>42</v>
      </c>
      <c r="P245" s="156">
        <f>O245*H245</f>
        <v>0</v>
      </c>
      <c r="Q245" s="156">
        <v>0</v>
      </c>
      <c r="R245" s="156">
        <f>Q245*H245</f>
        <v>0</v>
      </c>
      <c r="S245" s="156">
        <v>0</v>
      </c>
      <c r="T245" s="157">
        <f>S245*H245</f>
        <v>0</v>
      </c>
      <c r="AR245" s="158" t="s">
        <v>732</v>
      </c>
      <c r="AT245" s="158" t="s">
        <v>507</v>
      </c>
      <c r="AU245" s="158" t="s">
        <v>89</v>
      </c>
      <c r="AY245" s="17" t="s">
        <v>307</v>
      </c>
      <c r="BE245" s="159">
        <f>IF(N245="základná",J245,0)</f>
        <v>0</v>
      </c>
      <c r="BF245" s="159">
        <f>IF(N245="znížená",J245,0)</f>
        <v>0</v>
      </c>
      <c r="BG245" s="159">
        <f>IF(N245="zákl. prenesená",J245,0)</f>
        <v>0</v>
      </c>
      <c r="BH245" s="159">
        <f>IF(N245="zníž. prenesená",J245,0)</f>
        <v>0</v>
      </c>
      <c r="BI245" s="159">
        <f>IF(N245="nulová",J245,0)</f>
        <v>0</v>
      </c>
      <c r="BJ245" s="17" t="s">
        <v>89</v>
      </c>
      <c r="BK245" s="159">
        <f>ROUND(I245*H245,2)</f>
        <v>0</v>
      </c>
      <c r="BL245" s="17" t="s">
        <v>587</v>
      </c>
      <c r="BM245" s="158" t="s">
        <v>2043</v>
      </c>
    </row>
    <row r="246" spans="2:65" s="1" customFormat="1" ht="29.25">
      <c r="B246" s="32"/>
      <c r="D246" s="161" t="s">
        <v>3247</v>
      </c>
      <c r="F246" s="205" t="s">
        <v>5771</v>
      </c>
      <c r="I246" s="206"/>
      <c r="L246" s="32"/>
      <c r="M246" s="207"/>
      <c r="T246" s="59"/>
      <c r="AT246" s="17" t="s">
        <v>3247</v>
      </c>
      <c r="AU246" s="17" t="s">
        <v>89</v>
      </c>
    </row>
    <row r="247" spans="2:65" s="11" customFormat="1" ht="25.9" customHeight="1">
      <c r="B247" s="133"/>
      <c r="D247" s="134" t="s">
        <v>75</v>
      </c>
      <c r="E247" s="135" t="s">
        <v>5772</v>
      </c>
      <c r="F247" s="135" t="s">
        <v>5773</v>
      </c>
      <c r="I247" s="136"/>
      <c r="J247" s="137">
        <f>BK247</f>
        <v>0</v>
      </c>
      <c r="L247" s="133"/>
      <c r="M247" s="138"/>
      <c r="P247" s="139">
        <f>P248</f>
        <v>0</v>
      </c>
      <c r="R247" s="139">
        <f>R248</f>
        <v>0</v>
      </c>
      <c r="T247" s="140">
        <f>T248</f>
        <v>0</v>
      </c>
      <c r="AR247" s="134" t="s">
        <v>107</v>
      </c>
      <c r="AT247" s="141" t="s">
        <v>75</v>
      </c>
      <c r="AU247" s="141" t="s">
        <v>76</v>
      </c>
      <c r="AY247" s="134" t="s">
        <v>307</v>
      </c>
      <c r="BK247" s="142">
        <f>BK248</f>
        <v>0</v>
      </c>
    </row>
    <row r="248" spans="2:65" s="1" customFormat="1" ht="37.9" customHeight="1">
      <c r="B248" s="145"/>
      <c r="C248" s="146" t="s">
        <v>592</v>
      </c>
      <c r="D248" s="146" t="s">
        <v>309</v>
      </c>
      <c r="E248" s="147" t="s">
        <v>5774</v>
      </c>
      <c r="F248" s="148" t="s">
        <v>5775</v>
      </c>
      <c r="G248" s="149" t="s">
        <v>5776</v>
      </c>
      <c r="H248" s="150">
        <v>6</v>
      </c>
      <c r="I248" s="151"/>
      <c r="J248" s="152">
        <f>ROUND(I248*H248,2)</f>
        <v>0</v>
      </c>
      <c r="K248" s="153"/>
      <c r="L248" s="32"/>
      <c r="M248" s="154" t="s">
        <v>1</v>
      </c>
      <c r="N248" s="155" t="s">
        <v>42</v>
      </c>
      <c r="P248" s="156">
        <f>O248*H248</f>
        <v>0</v>
      </c>
      <c r="Q248" s="156">
        <v>0</v>
      </c>
      <c r="R248" s="156">
        <f>Q248*H248</f>
        <v>0</v>
      </c>
      <c r="S248" s="156">
        <v>0</v>
      </c>
      <c r="T248" s="157">
        <f>S248*H248</f>
        <v>0</v>
      </c>
      <c r="AR248" s="158" t="s">
        <v>1006</v>
      </c>
      <c r="AT248" s="158" t="s">
        <v>309</v>
      </c>
      <c r="AU248" s="158" t="s">
        <v>83</v>
      </c>
      <c r="AY248" s="17" t="s">
        <v>307</v>
      </c>
      <c r="BE248" s="159">
        <f>IF(N248="základná",J248,0)</f>
        <v>0</v>
      </c>
      <c r="BF248" s="159">
        <f>IF(N248="znížená",J248,0)</f>
        <v>0</v>
      </c>
      <c r="BG248" s="159">
        <f>IF(N248="zákl. prenesená",J248,0)</f>
        <v>0</v>
      </c>
      <c r="BH248" s="159">
        <f>IF(N248="zníž. prenesená",J248,0)</f>
        <v>0</v>
      </c>
      <c r="BI248" s="159">
        <f>IF(N248="nulová",J248,0)</f>
        <v>0</v>
      </c>
      <c r="BJ248" s="17" t="s">
        <v>89</v>
      </c>
      <c r="BK248" s="159">
        <f>ROUND(I248*H248,2)</f>
        <v>0</v>
      </c>
      <c r="BL248" s="17" t="s">
        <v>1006</v>
      </c>
      <c r="BM248" s="158" t="s">
        <v>2055</v>
      </c>
    </row>
    <row r="249" spans="2:65" s="11" customFormat="1" ht="25.9" customHeight="1">
      <c r="B249" s="133"/>
      <c r="D249" s="134" t="s">
        <v>75</v>
      </c>
      <c r="E249" s="135" t="s">
        <v>3090</v>
      </c>
      <c r="F249" s="135" t="s">
        <v>5509</v>
      </c>
      <c r="I249" s="136"/>
      <c r="J249" s="137">
        <f>BK249</f>
        <v>0</v>
      </c>
      <c r="L249" s="133"/>
      <c r="M249" s="138"/>
      <c r="P249" s="139">
        <f>SUM(P250:P252)</f>
        <v>0</v>
      </c>
      <c r="R249" s="139">
        <f>SUM(R250:R252)</f>
        <v>0</v>
      </c>
      <c r="T249" s="140">
        <f>SUM(T250:T252)</f>
        <v>0</v>
      </c>
      <c r="AR249" s="134" t="s">
        <v>433</v>
      </c>
      <c r="AT249" s="141" t="s">
        <v>75</v>
      </c>
      <c r="AU249" s="141" t="s">
        <v>76</v>
      </c>
      <c r="AY249" s="134" t="s">
        <v>307</v>
      </c>
      <c r="BK249" s="142">
        <f>SUM(BK250:BK252)</f>
        <v>0</v>
      </c>
    </row>
    <row r="250" spans="2:65" s="1" customFormat="1" ht="24.2" customHeight="1">
      <c r="B250" s="145"/>
      <c r="C250" s="146" t="s">
        <v>1301</v>
      </c>
      <c r="D250" s="146" t="s">
        <v>309</v>
      </c>
      <c r="E250" s="147" t="s">
        <v>5777</v>
      </c>
      <c r="F250" s="148" t="s">
        <v>5778</v>
      </c>
      <c r="G250" s="149" t="s">
        <v>3095</v>
      </c>
      <c r="H250" s="150">
        <v>1</v>
      </c>
      <c r="I250" s="151"/>
      <c r="J250" s="152">
        <f>ROUND(I250*H250,2)</f>
        <v>0</v>
      </c>
      <c r="K250" s="153"/>
      <c r="L250" s="32"/>
      <c r="M250" s="154" t="s">
        <v>1</v>
      </c>
      <c r="N250" s="155" t="s">
        <v>42</v>
      </c>
      <c r="P250" s="156">
        <f>O250*H250</f>
        <v>0</v>
      </c>
      <c r="Q250" s="156">
        <v>0</v>
      </c>
      <c r="R250" s="156">
        <f>Q250*H250</f>
        <v>0</v>
      </c>
      <c r="S250" s="156">
        <v>0</v>
      </c>
      <c r="T250" s="157">
        <f>S250*H250</f>
        <v>0</v>
      </c>
      <c r="AR250" s="158" t="s">
        <v>313</v>
      </c>
      <c r="AT250" s="158" t="s">
        <v>309</v>
      </c>
      <c r="AU250" s="158" t="s">
        <v>83</v>
      </c>
      <c r="AY250" s="17" t="s">
        <v>307</v>
      </c>
      <c r="BE250" s="159">
        <f>IF(N250="základná",J250,0)</f>
        <v>0</v>
      </c>
      <c r="BF250" s="159">
        <f>IF(N250="znížená",J250,0)</f>
        <v>0</v>
      </c>
      <c r="BG250" s="159">
        <f>IF(N250="zákl. prenesená",J250,0)</f>
        <v>0</v>
      </c>
      <c r="BH250" s="159">
        <f>IF(N250="zníž. prenesená",J250,0)</f>
        <v>0</v>
      </c>
      <c r="BI250" s="159">
        <f>IF(N250="nulová",J250,0)</f>
        <v>0</v>
      </c>
      <c r="BJ250" s="17" t="s">
        <v>89</v>
      </c>
      <c r="BK250" s="159">
        <f>ROUND(I250*H250,2)</f>
        <v>0</v>
      </c>
      <c r="BL250" s="17" t="s">
        <v>313</v>
      </c>
      <c r="BM250" s="158" t="s">
        <v>2067</v>
      </c>
    </row>
    <row r="251" spans="2:65" s="1" customFormat="1" ht="44.25" customHeight="1">
      <c r="B251" s="145"/>
      <c r="C251" s="146" t="s">
        <v>587</v>
      </c>
      <c r="D251" s="146" t="s">
        <v>309</v>
      </c>
      <c r="E251" s="147" t="s">
        <v>5779</v>
      </c>
      <c r="F251" s="148" t="s">
        <v>5780</v>
      </c>
      <c r="G251" s="149" t="s">
        <v>3095</v>
      </c>
      <c r="H251" s="150">
        <v>4</v>
      </c>
      <c r="I251" s="151"/>
      <c r="J251" s="152">
        <f>ROUND(I251*H251,2)</f>
        <v>0</v>
      </c>
      <c r="K251" s="153"/>
      <c r="L251" s="32"/>
      <c r="M251" s="154" t="s">
        <v>1</v>
      </c>
      <c r="N251" s="155" t="s">
        <v>42</v>
      </c>
      <c r="P251" s="156">
        <f>O251*H251</f>
        <v>0</v>
      </c>
      <c r="Q251" s="156">
        <v>0</v>
      </c>
      <c r="R251" s="156">
        <f>Q251*H251</f>
        <v>0</v>
      </c>
      <c r="S251" s="156">
        <v>0</v>
      </c>
      <c r="T251" s="157">
        <f>S251*H251</f>
        <v>0</v>
      </c>
      <c r="AR251" s="158" t="s">
        <v>313</v>
      </c>
      <c r="AT251" s="158" t="s">
        <v>309</v>
      </c>
      <c r="AU251" s="158" t="s">
        <v>83</v>
      </c>
      <c r="AY251" s="17" t="s">
        <v>307</v>
      </c>
      <c r="BE251" s="159">
        <f>IF(N251="základná",J251,0)</f>
        <v>0</v>
      </c>
      <c r="BF251" s="159">
        <f>IF(N251="znížená",J251,0)</f>
        <v>0</v>
      </c>
      <c r="BG251" s="159">
        <f>IF(N251="zákl. prenesená",J251,0)</f>
        <v>0</v>
      </c>
      <c r="BH251" s="159">
        <f>IF(N251="zníž. prenesená",J251,0)</f>
        <v>0</v>
      </c>
      <c r="BI251" s="159">
        <f>IF(N251="nulová",J251,0)</f>
        <v>0</v>
      </c>
      <c r="BJ251" s="17" t="s">
        <v>89</v>
      </c>
      <c r="BK251" s="159">
        <f>ROUND(I251*H251,2)</f>
        <v>0</v>
      </c>
      <c r="BL251" s="17" t="s">
        <v>313</v>
      </c>
      <c r="BM251" s="158" t="s">
        <v>2080</v>
      </c>
    </row>
    <row r="252" spans="2:65" s="1" customFormat="1" ht="24.2" customHeight="1">
      <c r="B252" s="145"/>
      <c r="C252" s="146" t="s">
        <v>1306</v>
      </c>
      <c r="D252" s="146" t="s">
        <v>309</v>
      </c>
      <c r="E252" s="147" t="s">
        <v>5781</v>
      </c>
      <c r="F252" s="148" t="s">
        <v>5782</v>
      </c>
      <c r="G252" s="149" t="s">
        <v>3095</v>
      </c>
      <c r="H252" s="150">
        <v>1</v>
      </c>
      <c r="I252" s="151"/>
      <c r="J252" s="152">
        <f>ROUND(I252*H252,2)</f>
        <v>0</v>
      </c>
      <c r="K252" s="153"/>
      <c r="L252" s="32"/>
      <c r="M252" s="200" t="s">
        <v>1</v>
      </c>
      <c r="N252" s="201" t="s">
        <v>42</v>
      </c>
      <c r="O252" s="202"/>
      <c r="P252" s="203">
        <f>O252*H252</f>
        <v>0</v>
      </c>
      <c r="Q252" s="203">
        <v>0</v>
      </c>
      <c r="R252" s="203">
        <f>Q252*H252</f>
        <v>0</v>
      </c>
      <c r="S252" s="203">
        <v>0</v>
      </c>
      <c r="T252" s="204">
        <f>S252*H252</f>
        <v>0</v>
      </c>
      <c r="AR252" s="158" t="s">
        <v>313</v>
      </c>
      <c r="AT252" s="158" t="s">
        <v>309</v>
      </c>
      <c r="AU252" s="158" t="s">
        <v>83</v>
      </c>
      <c r="AY252" s="17" t="s">
        <v>307</v>
      </c>
      <c r="BE252" s="159">
        <f>IF(N252="základná",J252,0)</f>
        <v>0</v>
      </c>
      <c r="BF252" s="159">
        <f>IF(N252="znížená",J252,0)</f>
        <v>0</v>
      </c>
      <c r="BG252" s="159">
        <f>IF(N252="zákl. prenesená",J252,0)</f>
        <v>0</v>
      </c>
      <c r="BH252" s="159">
        <f>IF(N252="zníž. prenesená",J252,0)</f>
        <v>0</v>
      </c>
      <c r="BI252" s="159">
        <f>IF(N252="nulová",J252,0)</f>
        <v>0</v>
      </c>
      <c r="BJ252" s="17" t="s">
        <v>89</v>
      </c>
      <c r="BK252" s="159">
        <f>ROUND(I252*H252,2)</f>
        <v>0</v>
      </c>
      <c r="BL252" s="17" t="s">
        <v>313</v>
      </c>
      <c r="BM252" s="158" t="s">
        <v>2093</v>
      </c>
    </row>
    <row r="253" spans="2:65" s="1" customFormat="1" ht="6.95" customHeight="1">
      <c r="B253" s="47"/>
      <c r="C253" s="48"/>
      <c r="D253" s="48"/>
      <c r="E253" s="48"/>
      <c r="F253" s="48"/>
      <c r="G253" s="48"/>
      <c r="H253" s="48"/>
      <c r="I253" s="48"/>
      <c r="J253" s="48"/>
      <c r="K253" s="48"/>
      <c r="L253" s="32"/>
    </row>
  </sheetData>
  <autoFilter ref="C125:K252" xr:uid="{00000000-0009-0000-0000-00000C000000}"/>
  <mergeCells count="9">
    <mergeCell ref="E87:H87"/>
    <mergeCell ref="E116:H116"/>
    <mergeCell ref="E118:H118"/>
    <mergeCell ref="L2:V2"/>
    <mergeCell ref="E7:H7"/>
    <mergeCell ref="E9:H9"/>
    <mergeCell ref="E18:H18"/>
    <mergeCell ref="E27:H27"/>
    <mergeCell ref="E85:H85"/>
  </mergeCells>
  <pageMargins left="0.39374999999999999" right="0.39374999999999999" top="0.39374999999999999" bottom="0.39374999999999999" header="0" footer="0"/>
  <pageSetup paperSize="9" scale="88" fitToHeight="100" orientation="portrait" blackAndWhite="1" r:id="rId1"/>
  <headerFooter>
    <oddFooter>&amp;CStrana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2:BM196"/>
  <sheetViews>
    <sheetView showGridLines="0" workbookViewId="0">
      <selection activeCell="E33" sqref="E33:J34"/>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22" t="s">
        <v>5</v>
      </c>
      <c r="M2" s="266"/>
      <c r="N2" s="266"/>
      <c r="O2" s="266"/>
      <c r="P2" s="266"/>
      <c r="Q2" s="266"/>
      <c r="R2" s="266"/>
      <c r="S2" s="266"/>
      <c r="T2" s="266"/>
      <c r="U2" s="266"/>
      <c r="V2" s="266"/>
      <c r="AT2" s="17" t="s">
        <v>134</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63" t="str">
        <f>'Rekapitulácia stavby'!K6</f>
        <v>DD a DSS Terany - novostavba ubytovacieho bloku - CÚ 2025/II</v>
      </c>
      <c r="F7" s="264"/>
      <c r="G7" s="264"/>
      <c r="H7" s="264"/>
      <c r="L7" s="20"/>
    </row>
    <row r="8" spans="2:46" s="1" customFormat="1" ht="12" customHeight="1">
      <c r="B8" s="32"/>
      <c r="D8" s="27" t="s">
        <v>163</v>
      </c>
      <c r="L8" s="32"/>
    </row>
    <row r="9" spans="2:46" s="1" customFormat="1" ht="30" customHeight="1">
      <c r="B9" s="32"/>
      <c r="E9" s="234" t="s">
        <v>5783</v>
      </c>
      <c r="F9" s="262"/>
      <c r="G9" s="262"/>
      <c r="H9" s="262"/>
      <c r="L9" s="32"/>
    </row>
    <row r="10" spans="2:46" s="1" customFormat="1">
      <c r="B10" s="32"/>
      <c r="L10" s="32"/>
    </row>
    <row r="11" spans="2:46" s="1" customFormat="1" ht="12" customHeight="1">
      <c r="B11" s="32"/>
      <c r="D11" s="27" t="s">
        <v>17</v>
      </c>
      <c r="F11" s="25" t="s">
        <v>1</v>
      </c>
      <c r="I11" s="27" t="s">
        <v>18</v>
      </c>
      <c r="J11" s="25" t="s">
        <v>1</v>
      </c>
      <c r="L11" s="32"/>
    </row>
    <row r="12" spans="2:46" s="1" customFormat="1" ht="12" customHeight="1">
      <c r="B12" s="32"/>
      <c r="D12" s="27" t="s">
        <v>19</v>
      </c>
      <c r="F12" s="25" t="s">
        <v>20</v>
      </c>
      <c r="I12" s="27" t="s">
        <v>21</v>
      </c>
      <c r="J12" s="55" t="str">
        <f>'Rekapitulácia stavby'!AN8</f>
        <v>5. 12. 2025</v>
      </c>
      <c r="L12" s="32"/>
    </row>
    <row r="13" spans="2:46" s="1" customFormat="1" ht="10.9" customHeight="1">
      <c r="B13" s="32"/>
      <c r="L13" s="32"/>
    </row>
    <row r="14" spans="2:46" s="1" customFormat="1" ht="12" customHeight="1">
      <c r="B14" s="32"/>
      <c r="D14" s="27" t="s">
        <v>23</v>
      </c>
      <c r="I14" s="27" t="s">
        <v>24</v>
      </c>
      <c r="J14" s="25" t="s">
        <v>1</v>
      </c>
      <c r="L14" s="32"/>
    </row>
    <row r="15" spans="2:46" s="1" customFormat="1" ht="18" customHeight="1">
      <c r="B15" s="32"/>
      <c r="E15" s="25" t="s">
        <v>25</v>
      </c>
      <c r="I15" s="27" t="s">
        <v>26</v>
      </c>
      <c r="J15" s="25" t="s">
        <v>1</v>
      </c>
      <c r="L15" s="32"/>
    </row>
    <row r="16" spans="2:46" s="1" customFormat="1" ht="6.95" customHeight="1">
      <c r="B16" s="32"/>
      <c r="L16" s="32"/>
    </row>
    <row r="17" spans="2:12" s="1" customFormat="1" ht="12" customHeight="1">
      <c r="B17" s="32"/>
      <c r="D17" s="27" t="s">
        <v>27</v>
      </c>
      <c r="I17" s="27" t="s">
        <v>24</v>
      </c>
      <c r="J17" s="28" t="str">
        <f>'Rekapitulácia stavby'!AN13</f>
        <v>Vyplň údaj</v>
      </c>
      <c r="L17" s="32"/>
    </row>
    <row r="18" spans="2:12" s="1" customFormat="1" ht="18" customHeight="1">
      <c r="B18" s="32"/>
      <c r="E18" s="265" t="str">
        <f>'Rekapitulácia stavby'!E14</f>
        <v>Vyplň údaj</v>
      </c>
      <c r="F18" s="250"/>
      <c r="G18" s="250"/>
      <c r="H18" s="250"/>
      <c r="I18" s="27" t="s">
        <v>26</v>
      </c>
      <c r="J18" s="28" t="str">
        <f>'Rekapitulácia stavby'!AN14</f>
        <v>Vyplň údaj</v>
      </c>
      <c r="L18" s="32"/>
    </row>
    <row r="19" spans="2:12" s="1" customFormat="1" ht="6.95" customHeight="1">
      <c r="B19" s="32"/>
      <c r="L19" s="32"/>
    </row>
    <row r="20" spans="2:12" s="1" customFormat="1" ht="12" customHeight="1">
      <c r="B20" s="32"/>
      <c r="D20" s="27" t="s">
        <v>29</v>
      </c>
      <c r="I20" s="27" t="s">
        <v>24</v>
      </c>
      <c r="J20" s="25" t="s">
        <v>1</v>
      </c>
      <c r="L20" s="32"/>
    </row>
    <row r="21" spans="2:12" s="1" customFormat="1" ht="18" customHeight="1">
      <c r="B21" s="32"/>
      <c r="E21" s="25" t="s">
        <v>30</v>
      </c>
      <c r="I21" s="27" t="s">
        <v>26</v>
      </c>
      <c r="J21" s="25" t="s">
        <v>1</v>
      </c>
      <c r="L21" s="32"/>
    </row>
    <row r="22" spans="2:12" s="1" customFormat="1" ht="6.95" customHeight="1">
      <c r="B22" s="32"/>
      <c r="L22" s="32"/>
    </row>
    <row r="23" spans="2:12" s="1" customFormat="1" ht="12" customHeight="1">
      <c r="B23" s="32"/>
      <c r="D23" s="27" t="s">
        <v>32</v>
      </c>
      <c r="I23" s="27" t="s">
        <v>24</v>
      </c>
      <c r="J23" s="25" t="s">
        <v>1</v>
      </c>
      <c r="L23" s="32"/>
    </row>
    <row r="24" spans="2:12" s="1" customFormat="1" ht="18" customHeight="1">
      <c r="B24" s="32"/>
      <c r="E24" s="25" t="s">
        <v>3113</v>
      </c>
      <c r="I24" s="27" t="s">
        <v>26</v>
      </c>
      <c r="J24" s="25" t="s">
        <v>1</v>
      </c>
      <c r="L24" s="32"/>
    </row>
    <row r="25" spans="2:12" s="1" customFormat="1" ht="6.95" customHeight="1">
      <c r="B25" s="32"/>
      <c r="L25" s="32"/>
    </row>
    <row r="26" spans="2:12" s="1" customFormat="1" ht="12" customHeight="1">
      <c r="B26" s="32"/>
      <c r="D26" s="27" t="s">
        <v>34</v>
      </c>
      <c r="L26" s="32"/>
    </row>
    <row r="27" spans="2:12" s="7" customFormat="1" ht="16.5" customHeight="1">
      <c r="B27" s="98"/>
      <c r="E27" s="254" t="s">
        <v>1</v>
      </c>
      <c r="F27" s="254"/>
      <c r="G27" s="254"/>
      <c r="H27" s="254"/>
      <c r="L27" s="98"/>
    </row>
    <row r="28" spans="2:12" s="1" customFormat="1" ht="6.95" customHeight="1">
      <c r="B28" s="32"/>
      <c r="L28" s="32"/>
    </row>
    <row r="29" spans="2:12" s="1" customFormat="1" ht="6.95" customHeight="1">
      <c r="B29" s="32"/>
      <c r="D29" s="56"/>
      <c r="E29" s="56"/>
      <c r="F29" s="56"/>
      <c r="G29" s="56"/>
      <c r="H29" s="56"/>
      <c r="I29" s="56"/>
      <c r="J29" s="56"/>
      <c r="K29" s="56"/>
      <c r="L29" s="32"/>
    </row>
    <row r="30" spans="2:12" s="1" customFormat="1" ht="25.35" customHeight="1">
      <c r="B30" s="32"/>
      <c r="D30" s="100" t="s">
        <v>36</v>
      </c>
      <c r="J30" s="69">
        <f>ROUND(J127, 2)</f>
        <v>0</v>
      </c>
      <c r="L30" s="32"/>
    </row>
    <row r="31" spans="2:12" s="1" customFormat="1" ht="6.95" customHeight="1">
      <c r="B31" s="32"/>
      <c r="D31" s="56"/>
      <c r="E31" s="56"/>
      <c r="F31" s="56"/>
      <c r="G31" s="56"/>
      <c r="H31" s="56"/>
      <c r="I31" s="56"/>
      <c r="J31" s="56"/>
      <c r="K31" s="56"/>
      <c r="L31" s="32"/>
    </row>
    <row r="32" spans="2:12" s="1" customFormat="1" ht="14.45" customHeight="1">
      <c r="B32" s="32"/>
      <c r="F32" s="35" t="s">
        <v>38</v>
      </c>
      <c r="I32" s="35" t="s">
        <v>37</v>
      </c>
      <c r="J32" s="35" t="s">
        <v>39</v>
      </c>
      <c r="L32" s="32"/>
    </row>
    <row r="33" spans="2:12" s="1" customFormat="1" ht="14.45" customHeight="1">
      <c r="B33" s="32"/>
      <c r="D33" s="58" t="s">
        <v>40</v>
      </c>
      <c r="E33" s="25" t="s">
        <v>41</v>
      </c>
      <c r="F33" s="211">
        <f>ROUND((SUM(BE127:BE195)),  2)</f>
        <v>0</v>
      </c>
      <c r="G33" s="212"/>
      <c r="H33" s="212"/>
      <c r="I33" s="213">
        <v>0.23</v>
      </c>
      <c r="J33" s="211">
        <f>ROUND(((SUM(BE127:BE195))*I33),  2)</f>
        <v>0</v>
      </c>
      <c r="L33" s="32"/>
    </row>
    <row r="34" spans="2:12" s="1" customFormat="1" ht="14.45" customHeight="1">
      <c r="B34" s="32"/>
      <c r="E34" s="25" t="s">
        <v>42</v>
      </c>
      <c r="F34" s="211">
        <f>ROUND((SUM(BF127:BF195)),  2)</f>
        <v>0</v>
      </c>
      <c r="G34" s="212"/>
      <c r="H34" s="212"/>
      <c r="I34" s="213">
        <v>0.23</v>
      </c>
      <c r="J34" s="211">
        <f>ROUND(((SUM(BF127:BF195))*I34),  2)</f>
        <v>0</v>
      </c>
      <c r="L34" s="32"/>
    </row>
    <row r="35" spans="2:12" s="1" customFormat="1" ht="14.45" hidden="1" customHeight="1">
      <c r="B35" s="32"/>
      <c r="E35" s="27" t="s">
        <v>43</v>
      </c>
      <c r="F35" s="89">
        <f>ROUND((SUM(BG127:BG195)),  2)</f>
        <v>0</v>
      </c>
      <c r="I35" s="104">
        <v>0.23</v>
      </c>
      <c r="J35" s="89">
        <f>0</f>
        <v>0</v>
      </c>
      <c r="L35" s="32"/>
    </row>
    <row r="36" spans="2:12" s="1" customFormat="1" ht="14.45" hidden="1" customHeight="1">
      <c r="B36" s="32"/>
      <c r="E36" s="27" t="s">
        <v>44</v>
      </c>
      <c r="F36" s="89">
        <f>ROUND((SUM(BH127:BH195)),  2)</f>
        <v>0</v>
      </c>
      <c r="I36" s="104">
        <v>0.23</v>
      </c>
      <c r="J36" s="89">
        <f>0</f>
        <v>0</v>
      </c>
      <c r="L36" s="32"/>
    </row>
    <row r="37" spans="2:12" s="1" customFormat="1" ht="14.45" hidden="1" customHeight="1">
      <c r="B37" s="32"/>
      <c r="E37" s="37" t="s">
        <v>45</v>
      </c>
      <c r="F37" s="101">
        <f>ROUND((SUM(BI127:BI195)),  2)</f>
        <v>0</v>
      </c>
      <c r="G37" s="102"/>
      <c r="H37" s="102"/>
      <c r="I37" s="103">
        <v>0</v>
      </c>
      <c r="J37" s="101">
        <f>0</f>
        <v>0</v>
      </c>
      <c r="L37" s="32"/>
    </row>
    <row r="38" spans="2:12" s="1" customFormat="1" ht="6.95" customHeight="1">
      <c r="B38" s="32"/>
      <c r="L38" s="32"/>
    </row>
    <row r="39" spans="2:12" s="1" customFormat="1" ht="25.35" customHeight="1">
      <c r="B39" s="32"/>
      <c r="C39" s="105"/>
      <c r="D39" s="106" t="s">
        <v>46</v>
      </c>
      <c r="E39" s="60"/>
      <c r="F39" s="60"/>
      <c r="G39" s="107" t="s">
        <v>47</v>
      </c>
      <c r="H39" s="108" t="s">
        <v>48</v>
      </c>
      <c r="I39" s="60"/>
      <c r="J39" s="109">
        <f>SUM(J30:J37)</f>
        <v>0</v>
      </c>
      <c r="K39" s="110"/>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47" s="1" customFormat="1" ht="6.95" customHeight="1">
      <c r="B81" s="49"/>
      <c r="C81" s="50"/>
      <c r="D81" s="50"/>
      <c r="E81" s="50"/>
      <c r="F81" s="50"/>
      <c r="G81" s="50"/>
      <c r="H81" s="50"/>
      <c r="I81" s="50"/>
      <c r="J81" s="50"/>
      <c r="K81" s="50"/>
      <c r="L81" s="32"/>
    </row>
    <row r="82" spans="2:47" s="1" customFormat="1" ht="24.95" customHeight="1">
      <c r="B82" s="32"/>
      <c r="C82" s="21" t="s">
        <v>257</v>
      </c>
      <c r="L82" s="32"/>
    </row>
    <row r="83" spans="2:47" s="1" customFormat="1" ht="6.95" customHeight="1">
      <c r="B83" s="32"/>
      <c r="L83" s="32"/>
    </row>
    <row r="84" spans="2:47" s="1" customFormat="1" ht="12" customHeight="1">
      <c r="B84" s="32"/>
      <c r="C84" s="27" t="s">
        <v>15</v>
      </c>
      <c r="L84" s="32"/>
    </row>
    <row r="85" spans="2:47" s="1" customFormat="1" ht="16.5" customHeight="1">
      <c r="B85" s="32"/>
      <c r="E85" s="263" t="str">
        <f>E7</f>
        <v>DD a DSS Terany - novostavba ubytovacieho bloku - CÚ 2025/II</v>
      </c>
      <c r="F85" s="264"/>
      <c r="G85" s="264"/>
      <c r="H85" s="264"/>
      <c r="L85" s="32"/>
    </row>
    <row r="86" spans="2:47" s="1" customFormat="1" ht="12" customHeight="1">
      <c r="B86" s="32"/>
      <c r="C86" s="27" t="s">
        <v>163</v>
      </c>
      <c r="L86" s="32"/>
    </row>
    <row r="87" spans="2:47" s="1" customFormat="1" ht="30" customHeight="1">
      <c r="B87" s="32"/>
      <c r="E87" s="234" t="str">
        <f>E9</f>
        <v>SO 04 - Kanalizácia splašková, tuková a lapač tuku, tlak.kanalizačná prípojka</v>
      </c>
      <c r="F87" s="262"/>
      <c r="G87" s="262"/>
      <c r="H87" s="262"/>
      <c r="L87" s="32"/>
    </row>
    <row r="88" spans="2:47" s="1" customFormat="1" ht="6.95" customHeight="1">
      <c r="B88" s="32"/>
      <c r="L88" s="32"/>
    </row>
    <row r="89" spans="2:47" s="1" customFormat="1" ht="12" customHeight="1">
      <c r="B89" s="32"/>
      <c r="C89" s="27" t="s">
        <v>19</v>
      </c>
      <c r="F89" s="25" t="str">
        <f>F12</f>
        <v>Terany</v>
      </c>
      <c r="I89" s="27" t="s">
        <v>21</v>
      </c>
      <c r="J89" s="55" t="str">
        <f>IF(J12="","",J12)</f>
        <v>5. 12. 2025</v>
      </c>
      <c r="L89" s="32"/>
    </row>
    <row r="90" spans="2:47" s="1" customFormat="1" ht="6.95" customHeight="1">
      <c r="B90" s="32"/>
      <c r="L90" s="32"/>
    </row>
    <row r="91" spans="2:47" s="1" customFormat="1" ht="15.2" customHeight="1">
      <c r="B91" s="32"/>
      <c r="C91" s="27" t="s">
        <v>23</v>
      </c>
      <c r="F91" s="25" t="str">
        <f>E15</f>
        <v>DD DSS Terany 1, Hontianske Tesáre</v>
      </c>
      <c r="I91" s="27" t="s">
        <v>29</v>
      </c>
      <c r="J91" s="30" t="str">
        <f>E21</f>
        <v>Ing.Attila Farkaš</v>
      </c>
      <c r="L91" s="32"/>
    </row>
    <row r="92" spans="2:47" s="1" customFormat="1" ht="15.2" customHeight="1">
      <c r="B92" s="32"/>
      <c r="C92" s="27" t="s">
        <v>27</v>
      </c>
      <c r="F92" s="25" t="str">
        <f>IF(E18="","",E18)</f>
        <v>Vyplň údaj</v>
      </c>
      <c r="I92" s="27" t="s">
        <v>32</v>
      </c>
      <c r="J92" s="30" t="str">
        <f>E24</f>
        <v>Ing.P.Molnár</v>
      </c>
      <c r="L92" s="32"/>
    </row>
    <row r="93" spans="2:47" s="1" customFormat="1" ht="10.35" customHeight="1">
      <c r="B93" s="32"/>
      <c r="L93" s="32"/>
    </row>
    <row r="94" spans="2:47" s="1" customFormat="1" ht="29.25" customHeight="1">
      <c r="B94" s="32"/>
      <c r="C94" s="113" t="s">
        <v>258</v>
      </c>
      <c r="D94" s="105"/>
      <c r="E94" s="105"/>
      <c r="F94" s="105"/>
      <c r="G94" s="105"/>
      <c r="H94" s="105"/>
      <c r="I94" s="105"/>
      <c r="J94" s="114" t="s">
        <v>259</v>
      </c>
      <c r="K94" s="105"/>
      <c r="L94" s="32"/>
    </row>
    <row r="95" spans="2:47" s="1" customFormat="1" ht="10.35" customHeight="1">
      <c r="B95" s="32"/>
      <c r="L95" s="32"/>
    </row>
    <row r="96" spans="2:47" s="1" customFormat="1" ht="22.9" customHeight="1">
      <c r="B96" s="32"/>
      <c r="C96" s="115" t="s">
        <v>260</v>
      </c>
      <c r="J96" s="69">
        <f>J127</f>
        <v>0</v>
      </c>
      <c r="L96" s="32"/>
      <c r="AU96" s="17" t="s">
        <v>261</v>
      </c>
    </row>
    <row r="97" spans="2:12" s="8" customFormat="1" ht="24.95" customHeight="1">
      <c r="B97" s="116"/>
      <c r="D97" s="117" t="s">
        <v>3114</v>
      </c>
      <c r="E97" s="118"/>
      <c r="F97" s="118"/>
      <c r="G97" s="118"/>
      <c r="H97" s="118"/>
      <c r="I97" s="118"/>
      <c r="J97" s="119">
        <f>J128</f>
        <v>0</v>
      </c>
      <c r="L97" s="116"/>
    </row>
    <row r="98" spans="2:12" s="9" customFormat="1" ht="19.899999999999999" customHeight="1">
      <c r="B98" s="120"/>
      <c r="D98" s="121" t="s">
        <v>3149</v>
      </c>
      <c r="E98" s="122"/>
      <c r="F98" s="122"/>
      <c r="G98" s="122"/>
      <c r="H98" s="122"/>
      <c r="I98" s="122"/>
      <c r="J98" s="123">
        <f>J129</f>
        <v>0</v>
      </c>
      <c r="L98" s="120"/>
    </row>
    <row r="99" spans="2:12" s="9" customFormat="1" ht="19.899999999999999" customHeight="1">
      <c r="B99" s="120"/>
      <c r="D99" s="121" t="s">
        <v>5784</v>
      </c>
      <c r="E99" s="122"/>
      <c r="F99" s="122"/>
      <c r="G99" s="122"/>
      <c r="H99" s="122"/>
      <c r="I99" s="122"/>
      <c r="J99" s="123">
        <f>J147</f>
        <v>0</v>
      </c>
      <c r="L99" s="120"/>
    </row>
    <row r="100" spans="2:12" s="9" customFormat="1" ht="19.899999999999999" customHeight="1">
      <c r="B100" s="120"/>
      <c r="D100" s="121" t="s">
        <v>5785</v>
      </c>
      <c r="E100" s="122"/>
      <c r="F100" s="122"/>
      <c r="G100" s="122"/>
      <c r="H100" s="122"/>
      <c r="I100" s="122"/>
      <c r="J100" s="123">
        <f>J150</f>
        <v>0</v>
      </c>
      <c r="L100" s="120"/>
    </row>
    <row r="101" spans="2:12" s="9" customFormat="1" ht="19.899999999999999" customHeight="1">
      <c r="B101" s="120"/>
      <c r="D101" s="121" t="s">
        <v>3150</v>
      </c>
      <c r="E101" s="122"/>
      <c r="F101" s="122"/>
      <c r="G101" s="122"/>
      <c r="H101" s="122"/>
      <c r="I101" s="122"/>
      <c r="J101" s="123">
        <f>J160</f>
        <v>0</v>
      </c>
      <c r="L101" s="120"/>
    </row>
    <row r="102" spans="2:12" s="9" customFormat="1" ht="19.899999999999999" customHeight="1">
      <c r="B102" s="120"/>
      <c r="D102" s="121" t="s">
        <v>3151</v>
      </c>
      <c r="E102" s="122"/>
      <c r="F102" s="122"/>
      <c r="G102" s="122"/>
      <c r="H102" s="122"/>
      <c r="I102" s="122"/>
      <c r="J102" s="123">
        <f>J164</f>
        <v>0</v>
      </c>
      <c r="L102" s="120"/>
    </row>
    <row r="103" spans="2:12" s="9" customFormat="1" ht="19.899999999999999" customHeight="1">
      <c r="B103" s="120"/>
      <c r="D103" s="121" t="s">
        <v>3152</v>
      </c>
      <c r="E103" s="122"/>
      <c r="F103" s="122"/>
      <c r="G103" s="122"/>
      <c r="H103" s="122"/>
      <c r="I103" s="122"/>
      <c r="J103" s="123">
        <f>J185</f>
        <v>0</v>
      </c>
      <c r="L103" s="120"/>
    </row>
    <row r="104" spans="2:12" s="8" customFormat="1" ht="24.95" customHeight="1">
      <c r="B104" s="116"/>
      <c r="D104" s="117" t="s">
        <v>3116</v>
      </c>
      <c r="E104" s="118"/>
      <c r="F104" s="118"/>
      <c r="G104" s="118"/>
      <c r="H104" s="118"/>
      <c r="I104" s="118"/>
      <c r="J104" s="119">
        <f>J187</f>
        <v>0</v>
      </c>
      <c r="L104" s="116"/>
    </row>
    <row r="105" spans="2:12" s="9" customFormat="1" ht="19.899999999999999" customHeight="1">
      <c r="B105" s="120"/>
      <c r="D105" s="121" t="s">
        <v>3154</v>
      </c>
      <c r="E105" s="122"/>
      <c r="F105" s="122"/>
      <c r="G105" s="122"/>
      <c r="H105" s="122"/>
      <c r="I105" s="122"/>
      <c r="J105" s="123">
        <f>J188</f>
        <v>0</v>
      </c>
      <c r="L105" s="120"/>
    </row>
    <row r="106" spans="2:12" s="9" customFormat="1" ht="19.899999999999999" customHeight="1">
      <c r="B106" s="120"/>
      <c r="D106" s="121" t="s">
        <v>3520</v>
      </c>
      <c r="E106" s="122"/>
      <c r="F106" s="122"/>
      <c r="G106" s="122"/>
      <c r="H106" s="122"/>
      <c r="I106" s="122"/>
      <c r="J106" s="123">
        <f>J190</f>
        <v>0</v>
      </c>
      <c r="L106" s="120"/>
    </row>
    <row r="107" spans="2:12" s="8" customFormat="1" ht="24.95" customHeight="1">
      <c r="B107" s="116"/>
      <c r="D107" s="117" t="s">
        <v>5374</v>
      </c>
      <c r="E107" s="118"/>
      <c r="F107" s="118"/>
      <c r="G107" s="118"/>
      <c r="H107" s="118"/>
      <c r="I107" s="118"/>
      <c r="J107" s="119">
        <f>J193</f>
        <v>0</v>
      </c>
      <c r="L107" s="116"/>
    </row>
    <row r="108" spans="2:12" s="1" customFormat="1" ht="21.75" customHeight="1">
      <c r="B108" s="32"/>
      <c r="L108" s="32"/>
    </row>
    <row r="109" spans="2:12" s="1" customFormat="1" ht="6.95" customHeight="1">
      <c r="B109" s="47"/>
      <c r="C109" s="48"/>
      <c r="D109" s="48"/>
      <c r="E109" s="48"/>
      <c r="F109" s="48"/>
      <c r="G109" s="48"/>
      <c r="H109" s="48"/>
      <c r="I109" s="48"/>
      <c r="J109" s="48"/>
      <c r="K109" s="48"/>
      <c r="L109" s="32"/>
    </row>
    <row r="113" spans="2:63" s="1" customFormat="1" ht="6.95" customHeight="1">
      <c r="B113" s="49"/>
      <c r="C113" s="50"/>
      <c r="D113" s="50"/>
      <c r="E113" s="50"/>
      <c r="F113" s="50"/>
      <c r="G113" s="50"/>
      <c r="H113" s="50"/>
      <c r="I113" s="50"/>
      <c r="J113" s="50"/>
      <c r="K113" s="50"/>
      <c r="L113" s="32"/>
    </row>
    <row r="114" spans="2:63" s="1" customFormat="1" ht="24.95" customHeight="1">
      <c r="B114" s="32"/>
      <c r="C114" s="21" t="s">
        <v>293</v>
      </c>
      <c r="L114" s="32"/>
    </row>
    <row r="115" spans="2:63" s="1" customFormat="1" ht="6.95" customHeight="1">
      <c r="B115" s="32"/>
      <c r="L115" s="32"/>
    </row>
    <row r="116" spans="2:63" s="1" customFormat="1" ht="12" customHeight="1">
      <c r="B116" s="32"/>
      <c r="C116" s="27" t="s">
        <v>15</v>
      </c>
      <c r="L116" s="32"/>
    </row>
    <row r="117" spans="2:63" s="1" customFormat="1" ht="16.5" customHeight="1">
      <c r="B117" s="32"/>
      <c r="E117" s="263" t="str">
        <f>E7</f>
        <v>DD a DSS Terany - novostavba ubytovacieho bloku - CÚ 2025/II</v>
      </c>
      <c r="F117" s="264"/>
      <c r="G117" s="264"/>
      <c r="H117" s="264"/>
      <c r="L117" s="32"/>
    </row>
    <row r="118" spans="2:63" s="1" customFormat="1" ht="12" customHeight="1">
      <c r="B118" s="32"/>
      <c r="C118" s="27" t="s">
        <v>163</v>
      </c>
      <c r="L118" s="32"/>
    </row>
    <row r="119" spans="2:63" s="1" customFormat="1" ht="30" customHeight="1">
      <c r="B119" s="32"/>
      <c r="E119" s="234" t="str">
        <f>E9</f>
        <v>SO 04 - Kanalizácia splašková, tuková a lapač tuku, tlak.kanalizačná prípojka</v>
      </c>
      <c r="F119" s="262"/>
      <c r="G119" s="262"/>
      <c r="H119" s="262"/>
      <c r="L119" s="32"/>
    </row>
    <row r="120" spans="2:63" s="1" customFormat="1" ht="6.95" customHeight="1">
      <c r="B120" s="32"/>
      <c r="L120" s="32"/>
    </row>
    <row r="121" spans="2:63" s="1" customFormat="1" ht="12" customHeight="1">
      <c r="B121" s="32"/>
      <c r="C121" s="27" t="s">
        <v>19</v>
      </c>
      <c r="F121" s="25" t="str">
        <f>F12</f>
        <v>Terany</v>
      </c>
      <c r="I121" s="27" t="s">
        <v>21</v>
      </c>
      <c r="J121" s="55" t="str">
        <f>IF(J12="","",J12)</f>
        <v>5. 12. 2025</v>
      </c>
      <c r="L121" s="32"/>
    </row>
    <row r="122" spans="2:63" s="1" customFormat="1" ht="6.95" customHeight="1">
      <c r="B122" s="32"/>
      <c r="L122" s="32"/>
    </row>
    <row r="123" spans="2:63" s="1" customFormat="1" ht="15.2" customHeight="1">
      <c r="B123" s="32"/>
      <c r="C123" s="27" t="s">
        <v>23</v>
      </c>
      <c r="F123" s="25" t="str">
        <f>E15</f>
        <v>DD DSS Terany 1, Hontianske Tesáre</v>
      </c>
      <c r="I123" s="27" t="s">
        <v>29</v>
      </c>
      <c r="J123" s="30" t="str">
        <f>E21</f>
        <v>Ing.Attila Farkaš</v>
      </c>
      <c r="L123" s="32"/>
    </row>
    <row r="124" spans="2:63" s="1" customFormat="1" ht="15.2" customHeight="1">
      <c r="B124" s="32"/>
      <c r="C124" s="27" t="s">
        <v>27</v>
      </c>
      <c r="F124" s="25" t="str">
        <f>IF(E18="","",E18)</f>
        <v>Vyplň údaj</v>
      </c>
      <c r="I124" s="27" t="s">
        <v>32</v>
      </c>
      <c r="J124" s="30" t="str">
        <f>E24</f>
        <v>Ing.P.Molnár</v>
      </c>
      <c r="L124" s="32"/>
    </row>
    <row r="125" spans="2:63" s="1" customFormat="1" ht="10.35" customHeight="1">
      <c r="B125" s="32"/>
      <c r="L125" s="32"/>
    </row>
    <row r="126" spans="2:63" s="10" customFormat="1" ht="29.25" customHeight="1">
      <c r="B126" s="124"/>
      <c r="C126" s="125" t="s">
        <v>294</v>
      </c>
      <c r="D126" s="126" t="s">
        <v>61</v>
      </c>
      <c r="E126" s="126" t="s">
        <v>57</v>
      </c>
      <c r="F126" s="126" t="s">
        <v>58</v>
      </c>
      <c r="G126" s="126" t="s">
        <v>295</v>
      </c>
      <c r="H126" s="126" t="s">
        <v>296</v>
      </c>
      <c r="I126" s="126" t="s">
        <v>297</v>
      </c>
      <c r="J126" s="127" t="s">
        <v>259</v>
      </c>
      <c r="K126" s="128" t="s">
        <v>298</v>
      </c>
      <c r="L126" s="124"/>
      <c r="M126" s="62" t="s">
        <v>1</v>
      </c>
      <c r="N126" s="63" t="s">
        <v>40</v>
      </c>
      <c r="O126" s="63" t="s">
        <v>299</v>
      </c>
      <c r="P126" s="63" t="s">
        <v>300</v>
      </c>
      <c r="Q126" s="63" t="s">
        <v>301</v>
      </c>
      <c r="R126" s="63" t="s">
        <v>302</v>
      </c>
      <c r="S126" s="63" t="s">
        <v>303</v>
      </c>
      <c r="T126" s="64" t="s">
        <v>304</v>
      </c>
    </row>
    <row r="127" spans="2:63" s="1" customFormat="1" ht="22.9" customHeight="1">
      <c r="B127" s="32"/>
      <c r="C127" s="67" t="s">
        <v>260</v>
      </c>
      <c r="J127" s="129">
        <f>BK127</f>
        <v>0</v>
      </c>
      <c r="L127" s="32"/>
      <c r="M127" s="65"/>
      <c r="N127" s="56"/>
      <c r="O127" s="56"/>
      <c r="P127" s="130">
        <f>P128+P187+P193</f>
        <v>0</v>
      </c>
      <c r="Q127" s="56"/>
      <c r="R127" s="130">
        <f>R128+R187+R193</f>
        <v>33.786259999999999</v>
      </c>
      <c r="S127" s="56"/>
      <c r="T127" s="131">
        <f>T128+T187+T193</f>
        <v>0</v>
      </c>
      <c r="AT127" s="17" t="s">
        <v>75</v>
      </c>
      <c r="AU127" s="17" t="s">
        <v>261</v>
      </c>
      <c r="BK127" s="132">
        <f>BK128+BK187+BK193</f>
        <v>0</v>
      </c>
    </row>
    <row r="128" spans="2:63" s="11" customFormat="1" ht="25.9" customHeight="1">
      <c r="B128" s="133"/>
      <c r="D128" s="134" t="s">
        <v>75</v>
      </c>
      <c r="E128" s="135" t="s">
        <v>305</v>
      </c>
      <c r="F128" s="135" t="s">
        <v>3119</v>
      </c>
      <c r="I128" s="136"/>
      <c r="J128" s="137">
        <f>BK128</f>
        <v>0</v>
      </c>
      <c r="L128" s="133"/>
      <c r="M128" s="138"/>
      <c r="P128" s="139">
        <f>P129+P147+P150+P160+P164+P185</f>
        <v>0</v>
      </c>
      <c r="R128" s="139">
        <f>R129+R147+R150+R160+R164+R185</f>
        <v>33.785879999999999</v>
      </c>
      <c r="T128" s="140">
        <f>T129+T147+T150+T160+T164+T185</f>
        <v>0</v>
      </c>
      <c r="AR128" s="134" t="s">
        <v>83</v>
      </c>
      <c r="AT128" s="141" t="s">
        <v>75</v>
      </c>
      <c r="AU128" s="141" t="s">
        <v>76</v>
      </c>
      <c r="AY128" s="134" t="s">
        <v>307</v>
      </c>
      <c r="BK128" s="142">
        <f>BK129+BK147+BK150+BK160+BK164+BK185</f>
        <v>0</v>
      </c>
    </row>
    <row r="129" spans="2:65" s="11" customFormat="1" ht="22.9" customHeight="1">
      <c r="B129" s="133"/>
      <c r="D129" s="134" t="s">
        <v>75</v>
      </c>
      <c r="E129" s="143" t="s">
        <v>83</v>
      </c>
      <c r="F129" s="143" t="s">
        <v>3157</v>
      </c>
      <c r="I129" s="136"/>
      <c r="J129" s="144">
        <f>BK129</f>
        <v>0</v>
      </c>
      <c r="L129" s="133"/>
      <c r="M129" s="138"/>
      <c r="P129" s="139">
        <f>SUM(P130:P146)</f>
        <v>0</v>
      </c>
      <c r="R129" s="139">
        <f>SUM(R130:R146)</f>
        <v>0.11727000000000005</v>
      </c>
      <c r="T129" s="140">
        <f>SUM(T130:T146)</f>
        <v>0</v>
      </c>
      <c r="AR129" s="134" t="s">
        <v>83</v>
      </c>
      <c r="AT129" s="141" t="s">
        <v>75</v>
      </c>
      <c r="AU129" s="141" t="s">
        <v>83</v>
      </c>
      <c r="AY129" s="134" t="s">
        <v>307</v>
      </c>
      <c r="BK129" s="142">
        <f>SUM(BK130:BK146)</f>
        <v>0</v>
      </c>
    </row>
    <row r="130" spans="2:65" s="1" customFormat="1" ht="21.75" customHeight="1">
      <c r="B130" s="145"/>
      <c r="C130" s="146" t="s">
        <v>803</v>
      </c>
      <c r="D130" s="146" t="s">
        <v>309</v>
      </c>
      <c r="E130" s="147" t="s">
        <v>5576</v>
      </c>
      <c r="F130" s="148" t="s">
        <v>5577</v>
      </c>
      <c r="G130" s="149" t="s">
        <v>1071</v>
      </c>
      <c r="H130" s="150">
        <v>2</v>
      </c>
      <c r="I130" s="151"/>
      <c r="J130" s="152">
        <f t="shared" ref="J130:J146" si="0">ROUND(I130*H130,2)</f>
        <v>0</v>
      </c>
      <c r="K130" s="153"/>
      <c r="L130" s="32"/>
      <c r="M130" s="154" t="s">
        <v>1</v>
      </c>
      <c r="N130" s="155" t="s">
        <v>42</v>
      </c>
      <c r="P130" s="156">
        <f t="shared" ref="P130:P146" si="1">O130*H130</f>
        <v>0</v>
      </c>
      <c r="Q130" s="156">
        <v>1.0120000000000001E-2</v>
      </c>
      <c r="R130" s="156">
        <f t="shared" ref="R130:R146" si="2">Q130*H130</f>
        <v>2.0240000000000001E-2</v>
      </c>
      <c r="S130" s="156">
        <v>0</v>
      </c>
      <c r="T130" s="157">
        <f t="shared" ref="T130:T146" si="3">S130*H130</f>
        <v>0</v>
      </c>
      <c r="AR130" s="158" t="s">
        <v>313</v>
      </c>
      <c r="AT130" s="158" t="s">
        <v>309</v>
      </c>
      <c r="AU130" s="158" t="s">
        <v>89</v>
      </c>
      <c r="AY130" s="17" t="s">
        <v>307</v>
      </c>
      <c r="BE130" s="159">
        <f t="shared" ref="BE130:BE146" si="4">IF(N130="základná",J130,0)</f>
        <v>0</v>
      </c>
      <c r="BF130" s="159">
        <f t="shared" ref="BF130:BF146" si="5">IF(N130="znížená",J130,0)</f>
        <v>0</v>
      </c>
      <c r="BG130" s="159">
        <f t="shared" ref="BG130:BG146" si="6">IF(N130="zákl. prenesená",J130,0)</f>
        <v>0</v>
      </c>
      <c r="BH130" s="159">
        <f t="shared" ref="BH130:BH146" si="7">IF(N130="zníž. prenesená",J130,0)</f>
        <v>0</v>
      </c>
      <c r="BI130" s="159">
        <f t="shared" ref="BI130:BI146" si="8">IF(N130="nulová",J130,0)</f>
        <v>0</v>
      </c>
      <c r="BJ130" s="17" t="s">
        <v>89</v>
      </c>
      <c r="BK130" s="159">
        <f t="shared" ref="BK130:BK146" si="9">ROUND(I130*H130,2)</f>
        <v>0</v>
      </c>
      <c r="BL130" s="17" t="s">
        <v>313</v>
      </c>
      <c r="BM130" s="158" t="s">
        <v>89</v>
      </c>
    </row>
    <row r="131" spans="2:65" s="1" customFormat="1" ht="24.2" customHeight="1">
      <c r="B131" s="145"/>
      <c r="C131" s="146" t="s">
        <v>798</v>
      </c>
      <c r="D131" s="146" t="s">
        <v>309</v>
      </c>
      <c r="E131" s="147" t="s">
        <v>5786</v>
      </c>
      <c r="F131" s="148" t="s">
        <v>5787</v>
      </c>
      <c r="G131" s="149" t="s">
        <v>1071</v>
      </c>
      <c r="H131" s="150">
        <v>15</v>
      </c>
      <c r="I131" s="151"/>
      <c r="J131" s="152">
        <f t="shared" si="0"/>
        <v>0</v>
      </c>
      <c r="K131" s="153"/>
      <c r="L131" s="32"/>
      <c r="M131" s="154" t="s">
        <v>1</v>
      </c>
      <c r="N131" s="155" t="s">
        <v>42</v>
      </c>
      <c r="P131" s="156">
        <f t="shared" si="1"/>
        <v>0</v>
      </c>
      <c r="Q131" s="156">
        <v>3.5946666666666701E-3</v>
      </c>
      <c r="R131" s="156">
        <f t="shared" si="2"/>
        <v>5.3920000000000051E-2</v>
      </c>
      <c r="S131" s="156">
        <v>0</v>
      </c>
      <c r="T131" s="157">
        <f t="shared" si="3"/>
        <v>0</v>
      </c>
      <c r="AR131" s="158" t="s">
        <v>313</v>
      </c>
      <c r="AT131" s="158" t="s">
        <v>309</v>
      </c>
      <c r="AU131" s="158" t="s">
        <v>89</v>
      </c>
      <c r="AY131" s="17" t="s">
        <v>307</v>
      </c>
      <c r="BE131" s="159">
        <f t="shared" si="4"/>
        <v>0</v>
      </c>
      <c r="BF131" s="159">
        <f t="shared" si="5"/>
        <v>0</v>
      </c>
      <c r="BG131" s="159">
        <f t="shared" si="6"/>
        <v>0</v>
      </c>
      <c r="BH131" s="159">
        <f t="shared" si="7"/>
        <v>0</v>
      </c>
      <c r="BI131" s="159">
        <f t="shared" si="8"/>
        <v>0</v>
      </c>
      <c r="BJ131" s="17" t="s">
        <v>89</v>
      </c>
      <c r="BK131" s="159">
        <f t="shared" si="9"/>
        <v>0</v>
      </c>
      <c r="BL131" s="17" t="s">
        <v>313</v>
      </c>
      <c r="BM131" s="158" t="s">
        <v>313</v>
      </c>
    </row>
    <row r="132" spans="2:65" s="1" customFormat="1" ht="16.5" customHeight="1">
      <c r="B132" s="145"/>
      <c r="C132" s="146" t="s">
        <v>776</v>
      </c>
      <c r="D132" s="146" t="s">
        <v>309</v>
      </c>
      <c r="E132" s="147" t="s">
        <v>5586</v>
      </c>
      <c r="F132" s="148" t="s">
        <v>5587</v>
      </c>
      <c r="G132" s="149" t="s">
        <v>312</v>
      </c>
      <c r="H132" s="150">
        <v>3.6</v>
      </c>
      <c r="I132" s="151"/>
      <c r="J132" s="152">
        <f t="shared" si="0"/>
        <v>0</v>
      </c>
      <c r="K132" s="153"/>
      <c r="L132" s="32"/>
      <c r="M132" s="154" t="s">
        <v>1</v>
      </c>
      <c r="N132" s="155" t="s">
        <v>42</v>
      </c>
      <c r="P132" s="156">
        <f t="shared" si="1"/>
        <v>0</v>
      </c>
      <c r="Q132" s="156">
        <v>0</v>
      </c>
      <c r="R132" s="156">
        <f t="shared" si="2"/>
        <v>0</v>
      </c>
      <c r="S132" s="156">
        <v>0</v>
      </c>
      <c r="T132" s="157">
        <f t="shared" si="3"/>
        <v>0</v>
      </c>
      <c r="AR132" s="158" t="s">
        <v>313</v>
      </c>
      <c r="AT132" s="158" t="s">
        <v>309</v>
      </c>
      <c r="AU132" s="158" t="s">
        <v>89</v>
      </c>
      <c r="AY132" s="17" t="s">
        <v>307</v>
      </c>
      <c r="BE132" s="159">
        <f t="shared" si="4"/>
        <v>0</v>
      </c>
      <c r="BF132" s="159">
        <f t="shared" si="5"/>
        <v>0</v>
      </c>
      <c r="BG132" s="159">
        <f t="shared" si="6"/>
        <v>0</v>
      </c>
      <c r="BH132" s="159">
        <f t="shared" si="7"/>
        <v>0</v>
      </c>
      <c r="BI132" s="159">
        <f t="shared" si="8"/>
        <v>0</v>
      </c>
      <c r="BJ132" s="17" t="s">
        <v>89</v>
      </c>
      <c r="BK132" s="159">
        <f t="shared" si="9"/>
        <v>0</v>
      </c>
      <c r="BL132" s="17" t="s">
        <v>313</v>
      </c>
      <c r="BM132" s="158" t="s">
        <v>439</v>
      </c>
    </row>
    <row r="133" spans="2:65" s="1" customFormat="1" ht="24.2" customHeight="1">
      <c r="B133" s="145"/>
      <c r="C133" s="146" t="s">
        <v>791</v>
      </c>
      <c r="D133" s="146" t="s">
        <v>309</v>
      </c>
      <c r="E133" s="147" t="s">
        <v>5590</v>
      </c>
      <c r="F133" s="148" t="s">
        <v>5591</v>
      </c>
      <c r="G133" s="149" t="s">
        <v>312</v>
      </c>
      <c r="H133" s="150">
        <v>1</v>
      </c>
      <c r="I133" s="151"/>
      <c r="J133" s="152">
        <f t="shared" si="0"/>
        <v>0</v>
      </c>
      <c r="K133" s="153"/>
      <c r="L133" s="32"/>
      <c r="M133" s="154" t="s">
        <v>1</v>
      </c>
      <c r="N133" s="155" t="s">
        <v>42</v>
      </c>
      <c r="P133" s="156">
        <f t="shared" si="1"/>
        <v>0</v>
      </c>
      <c r="Q133" s="156">
        <v>0</v>
      </c>
      <c r="R133" s="156">
        <f t="shared" si="2"/>
        <v>0</v>
      </c>
      <c r="S133" s="156">
        <v>0</v>
      </c>
      <c r="T133" s="157">
        <f t="shared" si="3"/>
        <v>0</v>
      </c>
      <c r="AR133" s="158" t="s">
        <v>313</v>
      </c>
      <c r="AT133" s="158" t="s">
        <v>309</v>
      </c>
      <c r="AU133" s="158" t="s">
        <v>89</v>
      </c>
      <c r="AY133" s="17" t="s">
        <v>307</v>
      </c>
      <c r="BE133" s="159">
        <f t="shared" si="4"/>
        <v>0</v>
      </c>
      <c r="BF133" s="159">
        <f t="shared" si="5"/>
        <v>0</v>
      </c>
      <c r="BG133" s="159">
        <f t="shared" si="6"/>
        <v>0</v>
      </c>
      <c r="BH133" s="159">
        <f t="shared" si="7"/>
        <v>0</v>
      </c>
      <c r="BI133" s="159">
        <f t="shared" si="8"/>
        <v>0</v>
      </c>
      <c r="BJ133" s="17" t="s">
        <v>89</v>
      </c>
      <c r="BK133" s="159">
        <f t="shared" si="9"/>
        <v>0</v>
      </c>
      <c r="BL133" s="17" t="s">
        <v>313</v>
      </c>
      <c r="BM133" s="158" t="s">
        <v>449</v>
      </c>
    </row>
    <row r="134" spans="2:65" s="1" customFormat="1" ht="16.5" customHeight="1">
      <c r="B134" s="145"/>
      <c r="C134" s="146" t="s">
        <v>732</v>
      </c>
      <c r="D134" s="146" t="s">
        <v>309</v>
      </c>
      <c r="E134" s="147" t="s">
        <v>5584</v>
      </c>
      <c r="F134" s="148" t="s">
        <v>5585</v>
      </c>
      <c r="G134" s="149" t="s">
        <v>312</v>
      </c>
      <c r="H134" s="150">
        <v>39</v>
      </c>
      <c r="I134" s="151"/>
      <c r="J134" s="152">
        <f t="shared" si="0"/>
        <v>0</v>
      </c>
      <c r="K134" s="153"/>
      <c r="L134" s="32"/>
      <c r="M134" s="154" t="s">
        <v>1</v>
      </c>
      <c r="N134" s="155" t="s">
        <v>42</v>
      </c>
      <c r="P134" s="156">
        <f t="shared" si="1"/>
        <v>0</v>
      </c>
      <c r="Q134" s="156">
        <v>0</v>
      </c>
      <c r="R134" s="156">
        <f t="shared" si="2"/>
        <v>0</v>
      </c>
      <c r="S134" s="156">
        <v>0</v>
      </c>
      <c r="T134" s="157">
        <f t="shared" si="3"/>
        <v>0</v>
      </c>
      <c r="AR134" s="158" t="s">
        <v>313</v>
      </c>
      <c r="AT134" s="158" t="s">
        <v>309</v>
      </c>
      <c r="AU134" s="158" t="s">
        <v>89</v>
      </c>
      <c r="AY134" s="17" t="s">
        <v>307</v>
      </c>
      <c r="BE134" s="159">
        <f t="shared" si="4"/>
        <v>0</v>
      </c>
      <c r="BF134" s="159">
        <f t="shared" si="5"/>
        <v>0</v>
      </c>
      <c r="BG134" s="159">
        <f t="shared" si="6"/>
        <v>0</v>
      </c>
      <c r="BH134" s="159">
        <f t="shared" si="7"/>
        <v>0</v>
      </c>
      <c r="BI134" s="159">
        <f t="shared" si="8"/>
        <v>0</v>
      </c>
      <c r="BJ134" s="17" t="s">
        <v>89</v>
      </c>
      <c r="BK134" s="159">
        <f t="shared" si="9"/>
        <v>0</v>
      </c>
      <c r="BL134" s="17" t="s">
        <v>313</v>
      </c>
      <c r="BM134" s="158" t="s">
        <v>514</v>
      </c>
    </row>
    <row r="135" spans="2:65" s="1" customFormat="1" ht="33" customHeight="1">
      <c r="B135" s="145"/>
      <c r="C135" s="146" t="s">
        <v>809</v>
      </c>
      <c r="D135" s="146" t="s">
        <v>309</v>
      </c>
      <c r="E135" s="147" t="s">
        <v>5788</v>
      </c>
      <c r="F135" s="148" t="s">
        <v>5789</v>
      </c>
      <c r="G135" s="149" t="s">
        <v>3085</v>
      </c>
      <c r="H135" s="150">
        <v>72</v>
      </c>
      <c r="I135" s="151"/>
      <c r="J135" s="152">
        <f t="shared" si="0"/>
        <v>0</v>
      </c>
      <c r="K135" s="153"/>
      <c r="L135" s="32"/>
      <c r="M135" s="154" t="s">
        <v>1</v>
      </c>
      <c r="N135" s="155" t="s">
        <v>42</v>
      </c>
      <c r="P135" s="156">
        <f t="shared" si="1"/>
        <v>0</v>
      </c>
      <c r="Q135" s="156">
        <v>0</v>
      </c>
      <c r="R135" s="156">
        <f t="shared" si="2"/>
        <v>0</v>
      </c>
      <c r="S135" s="156">
        <v>0</v>
      </c>
      <c r="T135" s="157">
        <f t="shared" si="3"/>
        <v>0</v>
      </c>
      <c r="AR135" s="158" t="s">
        <v>313</v>
      </c>
      <c r="AT135" s="158" t="s">
        <v>309</v>
      </c>
      <c r="AU135" s="158" t="s">
        <v>89</v>
      </c>
      <c r="AY135" s="17" t="s">
        <v>307</v>
      </c>
      <c r="BE135" s="159">
        <f t="shared" si="4"/>
        <v>0</v>
      </c>
      <c r="BF135" s="159">
        <f t="shared" si="5"/>
        <v>0</v>
      </c>
      <c r="BG135" s="159">
        <f t="shared" si="6"/>
        <v>0</v>
      </c>
      <c r="BH135" s="159">
        <f t="shared" si="7"/>
        <v>0</v>
      </c>
      <c r="BI135" s="159">
        <f t="shared" si="8"/>
        <v>0</v>
      </c>
      <c r="BJ135" s="17" t="s">
        <v>89</v>
      </c>
      <c r="BK135" s="159">
        <f t="shared" si="9"/>
        <v>0</v>
      </c>
      <c r="BL135" s="17" t="s">
        <v>313</v>
      </c>
      <c r="BM135" s="158" t="s">
        <v>526</v>
      </c>
    </row>
    <row r="136" spans="2:65" s="1" customFormat="1" ht="24.2" customHeight="1">
      <c r="B136" s="145"/>
      <c r="C136" s="146" t="s">
        <v>747</v>
      </c>
      <c r="D136" s="146" t="s">
        <v>309</v>
      </c>
      <c r="E136" s="147" t="s">
        <v>5588</v>
      </c>
      <c r="F136" s="148" t="s">
        <v>5589</v>
      </c>
      <c r="G136" s="149" t="s">
        <v>312</v>
      </c>
      <c r="H136" s="150">
        <v>3.9</v>
      </c>
      <c r="I136" s="151"/>
      <c r="J136" s="152">
        <f t="shared" si="0"/>
        <v>0</v>
      </c>
      <c r="K136" s="153"/>
      <c r="L136" s="32"/>
      <c r="M136" s="154" t="s">
        <v>1</v>
      </c>
      <c r="N136" s="155" t="s">
        <v>42</v>
      </c>
      <c r="P136" s="156">
        <f t="shared" si="1"/>
        <v>0</v>
      </c>
      <c r="Q136" s="156">
        <v>0</v>
      </c>
      <c r="R136" s="156">
        <f t="shared" si="2"/>
        <v>0</v>
      </c>
      <c r="S136" s="156">
        <v>0</v>
      </c>
      <c r="T136" s="157">
        <f t="shared" si="3"/>
        <v>0</v>
      </c>
      <c r="AR136" s="158" t="s">
        <v>313</v>
      </c>
      <c r="AT136" s="158" t="s">
        <v>309</v>
      </c>
      <c r="AU136" s="158" t="s">
        <v>89</v>
      </c>
      <c r="AY136" s="17" t="s">
        <v>307</v>
      </c>
      <c r="BE136" s="159">
        <f t="shared" si="4"/>
        <v>0</v>
      </c>
      <c r="BF136" s="159">
        <f t="shared" si="5"/>
        <v>0</v>
      </c>
      <c r="BG136" s="159">
        <f t="shared" si="6"/>
        <v>0</v>
      </c>
      <c r="BH136" s="159">
        <f t="shared" si="7"/>
        <v>0</v>
      </c>
      <c r="BI136" s="159">
        <f t="shared" si="8"/>
        <v>0</v>
      </c>
      <c r="BJ136" s="17" t="s">
        <v>89</v>
      </c>
      <c r="BK136" s="159">
        <f t="shared" si="9"/>
        <v>0</v>
      </c>
      <c r="BL136" s="17" t="s">
        <v>313</v>
      </c>
      <c r="BM136" s="158" t="s">
        <v>578</v>
      </c>
    </row>
    <row r="137" spans="2:65" s="1" customFormat="1" ht="37.9" customHeight="1">
      <c r="B137" s="145"/>
      <c r="C137" s="146" t="s">
        <v>785</v>
      </c>
      <c r="D137" s="146" t="s">
        <v>309</v>
      </c>
      <c r="E137" s="147" t="s">
        <v>3160</v>
      </c>
      <c r="F137" s="148" t="s">
        <v>3161</v>
      </c>
      <c r="G137" s="149" t="s">
        <v>312</v>
      </c>
      <c r="H137" s="150">
        <v>0.36</v>
      </c>
      <c r="I137" s="151"/>
      <c r="J137" s="152">
        <f t="shared" si="0"/>
        <v>0</v>
      </c>
      <c r="K137" s="153"/>
      <c r="L137" s="32"/>
      <c r="M137" s="154" t="s">
        <v>1</v>
      </c>
      <c r="N137" s="155" t="s">
        <v>42</v>
      </c>
      <c r="P137" s="156">
        <f t="shared" si="1"/>
        <v>0</v>
      </c>
      <c r="Q137" s="156">
        <v>0</v>
      </c>
      <c r="R137" s="156">
        <f t="shared" si="2"/>
        <v>0</v>
      </c>
      <c r="S137" s="156">
        <v>0</v>
      </c>
      <c r="T137" s="157">
        <f t="shared" si="3"/>
        <v>0</v>
      </c>
      <c r="AR137" s="158" t="s">
        <v>313</v>
      </c>
      <c r="AT137" s="158" t="s">
        <v>309</v>
      </c>
      <c r="AU137" s="158" t="s">
        <v>89</v>
      </c>
      <c r="AY137" s="17" t="s">
        <v>307</v>
      </c>
      <c r="BE137" s="159">
        <f t="shared" si="4"/>
        <v>0</v>
      </c>
      <c r="BF137" s="159">
        <f t="shared" si="5"/>
        <v>0</v>
      </c>
      <c r="BG137" s="159">
        <f t="shared" si="6"/>
        <v>0</v>
      </c>
      <c r="BH137" s="159">
        <f t="shared" si="7"/>
        <v>0</v>
      </c>
      <c r="BI137" s="159">
        <f t="shared" si="8"/>
        <v>0</v>
      </c>
      <c r="BJ137" s="17" t="s">
        <v>89</v>
      </c>
      <c r="BK137" s="159">
        <f t="shared" si="9"/>
        <v>0</v>
      </c>
      <c r="BL137" s="17" t="s">
        <v>313</v>
      </c>
      <c r="BM137" s="158" t="s">
        <v>587</v>
      </c>
    </row>
    <row r="138" spans="2:65" s="1" customFormat="1" ht="24.2" customHeight="1">
      <c r="B138" s="145"/>
      <c r="C138" s="146" t="s">
        <v>827</v>
      </c>
      <c r="D138" s="146" t="s">
        <v>309</v>
      </c>
      <c r="E138" s="147" t="s">
        <v>5594</v>
      </c>
      <c r="F138" s="148" t="s">
        <v>5595</v>
      </c>
      <c r="G138" s="149" t="s">
        <v>517</v>
      </c>
      <c r="H138" s="150">
        <v>6</v>
      </c>
      <c r="I138" s="151"/>
      <c r="J138" s="152">
        <f t="shared" si="0"/>
        <v>0</v>
      </c>
      <c r="K138" s="153"/>
      <c r="L138" s="32"/>
      <c r="M138" s="154" t="s">
        <v>1</v>
      </c>
      <c r="N138" s="155" t="s">
        <v>42</v>
      </c>
      <c r="P138" s="156">
        <f t="shared" si="1"/>
        <v>0</v>
      </c>
      <c r="Q138" s="156">
        <v>9.0666666666666695E-4</v>
      </c>
      <c r="R138" s="156">
        <f t="shared" si="2"/>
        <v>5.4400000000000021E-3</v>
      </c>
      <c r="S138" s="156">
        <v>0</v>
      </c>
      <c r="T138" s="157">
        <f t="shared" si="3"/>
        <v>0</v>
      </c>
      <c r="AR138" s="158" t="s">
        <v>313</v>
      </c>
      <c r="AT138" s="158" t="s">
        <v>309</v>
      </c>
      <c r="AU138" s="158" t="s">
        <v>89</v>
      </c>
      <c r="AY138" s="17" t="s">
        <v>307</v>
      </c>
      <c r="BE138" s="159">
        <f t="shared" si="4"/>
        <v>0</v>
      </c>
      <c r="BF138" s="159">
        <f t="shared" si="5"/>
        <v>0</v>
      </c>
      <c r="BG138" s="159">
        <f t="shared" si="6"/>
        <v>0</v>
      </c>
      <c r="BH138" s="159">
        <f t="shared" si="7"/>
        <v>0</v>
      </c>
      <c r="BI138" s="159">
        <f t="shared" si="8"/>
        <v>0</v>
      </c>
      <c r="BJ138" s="17" t="s">
        <v>89</v>
      </c>
      <c r="BK138" s="159">
        <f t="shared" si="9"/>
        <v>0</v>
      </c>
      <c r="BL138" s="17" t="s">
        <v>313</v>
      </c>
      <c r="BM138" s="158" t="s">
        <v>597</v>
      </c>
    </row>
    <row r="139" spans="2:65" s="1" customFormat="1" ht="24.2" customHeight="1">
      <c r="B139" s="145"/>
      <c r="C139" s="146" t="s">
        <v>814</v>
      </c>
      <c r="D139" s="146" t="s">
        <v>309</v>
      </c>
      <c r="E139" s="147" t="s">
        <v>5790</v>
      </c>
      <c r="F139" s="148" t="s">
        <v>5791</v>
      </c>
      <c r="G139" s="149" t="s">
        <v>517</v>
      </c>
      <c r="H139" s="150">
        <v>45</v>
      </c>
      <c r="I139" s="151"/>
      <c r="J139" s="152">
        <f t="shared" si="0"/>
        <v>0</v>
      </c>
      <c r="K139" s="153"/>
      <c r="L139" s="32"/>
      <c r="M139" s="154" t="s">
        <v>1</v>
      </c>
      <c r="N139" s="155" t="s">
        <v>42</v>
      </c>
      <c r="P139" s="156">
        <f t="shared" si="1"/>
        <v>0</v>
      </c>
      <c r="Q139" s="156">
        <v>8.3711111111111096E-4</v>
      </c>
      <c r="R139" s="156">
        <f t="shared" si="2"/>
        <v>3.7669999999999995E-2</v>
      </c>
      <c r="S139" s="156">
        <v>0</v>
      </c>
      <c r="T139" s="157">
        <f t="shared" si="3"/>
        <v>0</v>
      </c>
      <c r="AR139" s="158" t="s">
        <v>313</v>
      </c>
      <c r="AT139" s="158" t="s">
        <v>309</v>
      </c>
      <c r="AU139" s="158" t="s">
        <v>89</v>
      </c>
      <c r="AY139" s="17" t="s">
        <v>307</v>
      </c>
      <c r="BE139" s="159">
        <f t="shared" si="4"/>
        <v>0</v>
      </c>
      <c r="BF139" s="159">
        <f t="shared" si="5"/>
        <v>0</v>
      </c>
      <c r="BG139" s="159">
        <f t="shared" si="6"/>
        <v>0</v>
      </c>
      <c r="BH139" s="159">
        <f t="shared" si="7"/>
        <v>0</v>
      </c>
      <c r="BI139" s="159">
        <f t="shared" si="8"/>
        <v>0</v>
      </c>
      <c r="BJ139" s="17" t="s">
        <v>89</v>
      </c>
      <c r="BK139" s="159">
        <f t="shared" si="9"/>
        <v>0</v>
      </c>
      <c r="BL139" s="17" t="s">
        <v>313</v>
      </c>
      <c r="BM139" s="158" t="s">
        <v>637</v>
      </c>
    </row>
    <row r="140" spans="2:65" s="1" customFormat="1" ht="24.2" customHeight="1">
      <c r="B140" s="145"/>
      <c r="C140" s="146" t="s">
        <v>834</v>
      </c>
      <c r="D140" s="146" t="s">
        <v>309</v>
      </c>
      <c r="E140" s="147" t="s">
        <v>5596</v>
      </c>
      <c r="F140" s="148" t="s">
        <v>5597</v>
      </c>
      <c r="G140" s="149" t="s">
        <v>517</v>
      </c>
      <c r="H140" s="150">
        <v>6</v>
      </c>
      <c r="I140" s="151"/>
      <c r="J140" s="152">
        <f t="shared" si="0"/>
        <v>0</v>
      </c>
      <c r="K140" s="153"/>
      <c r="L140" s="32"/>
      <c r="M140" s="154" t="s">
        <v>1</v>
      </c>
      <c r="N140" s="155" t="s">
        <v>42</v>
      </c>
      <c r="P140" s="156">
        <f t="shared" si="1"/>
        <v>0</v>
      </c>
      <c r="Q140" s="156">
        <v>0</v>
      </c>
      <c r="R140" s="156">
        <f t="shared" si="2"/>
        <v>0</v>
      </c>
      <c r="S140" s="156">
        <v>0</v>
      </c>
      <c r="T140" s="157">
        <f t="shared" si="3"/>
        <v>0</v>
      </c>
      <c r="AR140" s="158" t="s">
        <v>313</v>
      </c>
      <c r="AT140" s="158" t="s">
        <v>309</v>
      </c>
      <c r="AU140" s="158" t="s">
        <v>89</v>
      </c>
      <c r="AY140" s="17" t="s">
        <v>307</v>
      </c>
      <c r="BE140" s="159">
        <f t="shared" si="4"/>
        <v>0</v>
      </c>
      <c r="BF140" s="159">
        <f t="shared" si="5"/>
        <v>0</v>
      </c>
      <c r="BG140" s="159">
        <f t="shared" si="6"/>
        <v>0</v>
      </c>
      <c r="BH140" s="159">
        <f t="shared" si="7"/>
        <v>0</v>
      </c>
      <c r="BI140" s="159">
        <f t="shared" si="8"/>
        <v>0</v>
      </c>
      <c r="BJ140" s="17" t="s">
        <v>89</v>
      </c>
      <c r="BK140" s="159">
        <f t="shared" si="9"/>
        <v>0</v>
      </c>
      <c r="BL140" s="17" t="s">
        <v>313</v>
      </c>
      <c r="BM140" s="158" t="s">
        <v>648</v>
      </c>
    </row>
    <row r="141" spans="2:65" s="1" customFormat="1" ht="24.2" customHeight="1">
      <c r="B141" s="145"/>
      <c r="C141" s="146" t="s">
        <v>820</v>
      </c>
      <c r="D141" s="146" t="s">
        <v>309</v>
      </c>
      <c r="E141" s="147" t="s">
        <v>5792</v>
      </c>
      <c r="F141" s="148" t="s">
        <v>5793</v>
      </c>
      <c r="G141" s="149" t="s">
        <v>517</v>
      </c>
      <c r="H141" s="150">
        <v>45</v>
      </c>
      <c r="I141" s="151"/>
      <c r="J141" s="152">
        <f t="shared" si="0"/>
        <v>0</v>
      </c>
      <c r="K141" s="153"/>
      <c r="L141" s="32"/>
      <c r="M141" s="154" t="s">
        <v>1</v>
      </c>
      <c r="N141" s="155" t="s">
        <v>42</v>
      </c>
      <c r="P141" s="156">
        <f t="shared" si="1"/>
        <v>0</v>
      </c>
      <c r="Q141" s="156">
        <v>0</v>
      </c>
      <c r="R141" s="156">
        <f t="shared" si="2"/>
        <v>0</v>
      </c>
      <c r="S141" s="156">
        <v>0</v>
      </c>
      <c r="T141" s="157">
        <f t="shared" si="3"/>
        <v>0</v>
      </c>
      <c r="AR141" s="158" t="s">
        <v>313</v>
      </c>
      <c r="AT141" s="158" t="s">
        <v>309</v>
      </c>
      <c r="AU141" s="158" t="s">
        <v>89</v>
      </c>
      <c r="AY141" s="17" t="s">
        <v>307</v>
      </c>
      <c r="BE141" s="159">
        <f t="shared" si="4"/>
        <v>0</v>
      </c>
      <c r="BF141" s="159">
        <f t="shared" si="5"/>
        <v>0</v>
      </c>
      <c r="BG141" s="159">
        <f t="shared" si="6"/>
        <v>0</v>
      </c>
      <c r="BH141" s="159">
        <f t="shared" si="7"/>
        <v>0</v>
      </c>
      <c r="BI141" s="159">
        <f t="shared" si="8"/>
        <v>0</v>
      </c>
      <c r="BJ141" s="17" t="s">
        <v>89</v>
      </c>
      <c r="BK141" s="159">
        <f t="shared" si="9"/>
        <v>0</v>
      </c>
      <c r="BL141" s="17" t="s">
        <v>313</v>
      </c>
      <c r="BM141" s="158" t="s">
        <v>659</v>
      </c>
    </row>
    <row r="142" spans="2:65" s="1" customFormat="1" ht="24.2" customHeight="1">
      <c r="B142" s="145"/>
      <c r="C142" s="146" t="s">
        <v>869</v>
      </c>
      <c r="D142" s="146" t="s">
        <v>309</v>
      </c>
      <c r="E142" s="147" t="s">
        <v>445</v>
      </c>
      <c r="F142" s="148" t="s">
        <v>446</v>
      </c>
      <c r="G142" s="149" t="s">
        <v>312</v>
      </c>
      <c r="H142" s="150">
        <v>14</v>
      </c>
      <c r="I142" s="151"/>
      <c r="J142" s="152">
        <f t="shared" si="0"/>
        <v>0</v>
      </c>
      <c r="K142" s="153"/>
      <c r="L142" s="32"/>
      <c r="M142" s="154" t="s">
        <v>1</v>
      </c>
      <c r="N142" s="155" t="s">
        <v>42</v>
      </c>
      <c r="P142" s="156">
        <f t="shared" si="1"/>
        <v>0</v>
      </c>
      <c r="Q142" s="156">
        <v>0</v>
      </c>
      <c r="R142" s="156">
        <f t="shared" si="2"/>
        <v>0</v>
      </c>
      <c r="S142" s="156">
        <v>0</v>
      </c>
      <c r="T142" s="157">
        <f t="shared" si="3"/>
        <v>0</v>
      </c>
      <c r="AR142" s="158" t="s">
        <v>313</v>
      </c>
      <c r="AT142" s="158" t="s">
        <v>309</v>
      </c>
      <c r="AU142" s="158" t="s">
        <v>89</v>
      </c>
      <c r="AY142" s="17" t="s">
        <v>307</v>
      </c>
      <c r="BE142" s="159">
        <f t="shared" si="4"/>
        <v>0</v>
      </c>
      <c r="BF142" s="159">
        <f t="shared" si="5"/>
        <v>0</v>
      </c>
      <c r="BG142" s="159">
        <f t="shared" si="6"/>
        <v>0</v>
      </c>
      <c r="BH142" s="159">
        <f t="shared" si="7"/>
        <v>0</v>
      </c>
      <c r="BI142" s="159">
        <f t="shared" si="8"/>
        <v>0</v>
      </c>
      <c r="BJ142" s="17" t="s">
        <v>89</v>
      </c>
      <c r="BK142" s="159">
        <f t="shared" si="9"/>
        <v>0</v>
      </c>
      <c r="BL142" s="17" t="s">
        <v>313</v>
      </c>
      <c r="BM142" s="158" t="s">
        <v>673</v>
      </c>
    </row>
    <row r="143" spans="2:65" s="1" customFormat="1" ht="24.2" customHeight="1">
      <c r="B143" s="145"/>
      <c r="C143" s="146" t="s">
        <v>880</v>
      </c>
      <c r="D143" s="146" t="s">
        <v>309</v>
      </c>
      <c r="E143" s="147" t="s">
        <v>5794</v>
      </c>
      <c r="F143" s="148" t="s">
        <v>5795</v>
      </c>
      <c r="G143" s="149" t="s">
        <v>312</v>
      </c>
      <c r="H143" s="150">
        <v>14</v>
      </c>
      <c r="I143" s="151"/>
      <c r="J143" s="152">
        <f t="shared" si="0"/>
        <v>0</v>
      </c>
      <c r="K143" s="153"/>
      <c r="L143" s="32"/>
      <c r="M143" s="154" t="s">
        <v>1</v>
      </c>
      <c r="N143" s="155" t="s">
        <v>42</v>
      </c>
      <c r="P143" s="156">
        <f t="shared" si="1"/>
        <v>0</v>
      </c>
      <c r="Q143" s="156">
        <v>0</v>
      </c>
      <c r="R143" s="156">
        <f t="shared" si="2"/>
        <v>0</v>
      </c>
      <c r="S143" s="156">
        <v>0</v>
      </c>
      <c r="T143" s="157">
        <f t="shared" si="3"/>
        <v>0</v>
      </c>
      <c r="AR143" s="158" t="s">
        <v>313</v>
      </c>
      <c r="AT143" s="158" t="s">
        <v>309</v>
      </c>
      <c r="AU143" s="158" t="s">
        <v>89</v>
      </c>
      <c r="AY143" s="17" t="s">
        <v>307</v>
      </c>
      <c r="BE143" s="159">
        <f t="shared" si="4"/>
        <v>0</v>
      </c>
      <c r="BF143" s="159">
        <f t="shared" si="5"/>
        <v>0</v>
      </c>
      <c r="BG143" s="159">
        <f t="shared" si="6"/>
        <v>0</v>
      </c>
      <c r="BH143" s="159">
        <f t="shared" si="7"/>
        <v>0</v>
      </c>
      <c r="BI143" s="159">
        <f t="shared" si="8"/>
        <v>0</v>
      </c>
      <c r="BJ143" s="17" t="s">
        <v>89</v>
      </c>
      <c r="BK143" s="159">
        <f t="shared" si="9"/>
        <v>0</v>
      </c>
      <c r="BL143" s="17" t="s">
        <v>313</v>
      </c>
      <c r="BM143" s="158" t="s">
        <v>685</v>
      </c>
    </row>
    <row r="144" spans="2:65" s="1" customFormat="1" ht="33" customHeight="1">
      <c r="B144" s="145"/>
      <c r="C144" s="146" t="s">
        <v>874</v>
      </c>
      <c r="D144" s="146" t="s">
        <v>309</v>
      </c>
      <c r="E144" s="147" t="s">
        <v>5796</v>
      </c>
      <c r="F144" s="148" t="s">
        <v>5797</v>
      </c>
      <c r="G144" s="149" t="s">
        <v>312</v>
      </c>
      <c r="H144" s="150">
        <v>14</v>
      </c>
      <c r="I144" s="151"/>
      <c r="J144" s="152">
        <f t="shared" si="0"/>
        <v>0</v>
      </c>
      <c r="K144" s="153"/>
      <c r="L144" s="32"/>
      <c r="M144" s="154" t="s">
        <v>1</v>
      </c>
      <c r="N144" s="155" t="s">
        <v>42</v>
      </c>
      <c r="P144" s="156">
        <f t="shared" si="1"/>
        <v>0</v>
      </c>
      <c r="Q144" s="156">
        <v>0</v>
      </c>
      <c r="R144" s="156">
        <f t="shared" si="2"/>
        <v>0</v>
      </c>
      <c r="S144" s="156">
        <v>0</v>
      </c>
      <c r="T144" s="157">
        <f t="shared" si="3"/>
        <v>0</v>
      </c>
      <c r="AR144" s="158" t="s">
        <v>313</v>
      </c>
      <c r="AT144" s="158" t="s">
        <v>309</v>
      </c>
      <c r="AU144" s="158" t="s">
        <v>89</v>
      </c>
      <c r="AY144" s="17" t="s">
        <v>307</v>
      </c>
      <c r="BE144" s="159">
        <f t="shared" si="4"/>
        <v>0</v>
      </c>
      <c r="BF144" s="159">
        <f t="shared" si="5"/>
        <v>0</v>
      </c>
      <c r="BG144" s="159">
        <f t="shared" si="6"/>
        <v>0</v>
      </c>
      <c r="BH144" s="159">
        <f t="shared" si="7"/>
        <v>0</v>
      </c>
      <c r="BI144" s="159">
        <f t="shared" si="8"/>
        <v>0</v>
      </c>
      <c r="BJ144" s="17" t="s">
        <v>89</v>
      </c>
      <c r="BK144" s="159">
        <f t="shared" si="9"/>
        <v>0</v>
      </c>
      <c r="BL144" s="17" t="s">
        <v>313</v>
      </c>
      <c r="BM144" s="158" t="s">
        <v>174</v>
      </c>
    </row>
    <row r="145" spans="2:65" s="1" customFormat="1" ht="24.2" customHeight="1">
      <c r="B145" s="145"/>
      <c r="C145" s="146" t="s">
        <v>844</v>
      </c>
      <c r="D145" s="146" t="s">
        <v>309</v>
      </c>
      <c r="E145" s="147" t="s">
        <v>3166</v>
      </c>
      <c r="F145" s="148" t="s">
        <v>3167</v>
      </c>
      <c r="G145" s="149" t="s">
        <v>312</v>
      </c>
      <c r="H145" s="150">
        <v>1.6</v>
      </c>
      <c r="I145" s="151"/>
      <c r="J145" s="152">
        <f t="shared" si="0"/>
        <v>0</v>
      </c>
      <c r="K145" s="153"/>
      <c r="L145" s="32"/>
      <c r="M145" s="154" t="s">
        <v>1</v>
      </c>
      <c r="N145" s="155" t="s">
        <v>42</v>
      </c>
      <c r="P145" s="156">
        <f t="shared" si="1"/>
        <v>0</v>
      </c>
      <c r="Q145" s="156">
        <v>0</v>
      </c>
      <c r="R145" s="156">
        <f t="shared" si="2"/>
        <v>0</v>
      </c>
      <c r="S145" s="156">
        <v>0</v>
      </c>
      <c r="T145" s="157">
        <f t="shared" si="3"/>
        <v>0</v>
      </c>
      <c r="AR145" s="158" t="s">
        <v>313</v>
      </c>
      <c r="AT145" s="158" t="s">
        <v>309</v>
      </c>
      <c r="AU145" s="158" t="s">
        <v>89</v>
      </c>
      <c r="AY145" s="17" t="s">
        <v>307</v>
      </c>
      <c r="BE145" s="159">
        <f t="shared" si="4"/>
        <v>0</v>
      </c>
      <c r="BF145" s="159">
        <f t="shared" si="5"/>
        <v>0</v>
      </c>
      <c r="BG145" s="159">
        <f t="shared" si="6"/>
        <v>0</v>
      </c>
      <c r="BH145" s="159">
        <f t="shared" si="7"/>
        <v>0</v>
      </c>
      <c r="BI145" s="159">
        <f t="shared" si="8"/>
        <v>0</v>
      </c>
      <c r="BJ145" s="17" t="s">
        <v>89</v>
      </c>
      <c r="BK145" s="159">
        <f t="shared" si="9"/>
        <v>0</v>
      </c>
      <c r="BL145" s="17" t="s">
        <v>313</v>
      </c>
      <c r="BM145" s="158" t="s">
        <v>732</v>
      </c>
    </row>
    <row r="146" spans="2:65" s="1" customFormat="1" ht="24.2" customHeight="1">
      <c r="B146" s="145"/>
      <c r="C146" s="146" t="s">
        <v>885</v>
      </c>
      <c r="D146" s="146" t="s">
        <v>309</v>
      </c>
      <c r="E146" s="147" t="s">
        <v>5798</v>
      </c>
      <c r="F146" s="148" t="s">
        <v>5799</v>
      </c>
      <c r="G146" s="149" t="s">
        <v>312</v>
      </c>
      <c r="H146" s="150">
        <v>25</v>
      </c>
      <c r="I146" s="151"/>
      <c r="J146" s="152">
        <f t="shared" si="0"/>
        <v>0</v>
      </c>
      <c r="K146" s="153"/>
      <c r="L146" s="32"/>
      <c r="M146" s="154" t="s">
        <v>1</v>
      </c>
      <c r="N146" s="155" t="s">
        <v>42</v>
      </c>
      <c r="P146" s="156">
        <f t="shared" si="1"/>
        <v>0</v>
      </c>
      <c r="Q146" s="156">
        <v>0</v>
      </c>
      <c r="R146" s="156">
        <f t="shared" si="2"/>
        <v>0</v>
      </c>
      <c r="S146" s="156">
        <v>0</v>
      </c>
      <c r="T146" s="157">
        <f t="shared" si="3"/>
        <v>0</v>
      </c>
      <c r="AR146" s="158" t="s">
        <v>313</v>
      </c>
      <c r="AT146" s="158" t="s">
        <v>309</v>
      </c>
      <c r="AU146" s="158" t="s">
        <v>89</v>
      </c>
      <c r="AY146" s="17" t="s">
        <v>307</v>
      </c>
      <c r="BE146" s="159">
        <f t="shared" si="4"/>
        <v>0</v>
      </c>
      <c r="BF146" s="159">
        <f t="shared" si="5"/>
        <v>0</v>
      </c>
      <c r="BG146" s="159">
        <f t="shared" si="6"/>
        <v>0</v>
      </c>
      <c r="BH146" s="159">
        <f t="shared" si="7"/>
        <v>0</v>
      </c>
      <c r="BI146" s="159">
        <f t="shared" si="8"/>
        <v>0</v>
      </c>
      <c r="BJ146" s="17" t="s">
        <v>89</v>
      </c>
      <c r="BK146" s="159">
        <f t="shared" si="9"/>
        <v>0</v>
      </c>
      <c r="BL146" s="17" t="s">
        <v>313</v>
      </c>
      <c r="BM146" s="158" t="s">
        <v>776</v>
      </c>
    </row>
    <row r="147" spans="2:65" s="11" customFormat="1" ht="22.9" customHeight="1">
      <c r="B147" s="133"/>
      <c r="D147" s="134" t="s">
        <v>75</v>
      </c>
      <c r="E147" s="143" t="s">
        <v>89</v>
      </c>
      <c r="F147" s="143" t="s">
        <v>5800</v>
      </c>
      <c r="I147" s="136"/>
      <c r="J147" s="144">
        <f>BK147</f>
        <v>0</v>
      </c>
      <c r="L147" s="133"/>
      <c r="M147" s="138"/>
      <c r="P147" s="139">
        <f>SUM(P148:P149)</f>
        <v>0</v>
      </c>
      <c r="R147" s="139">
        <f>SUM(R148:R149)</f>
        <v>3.3912799999999947</v>
      </c>
      <c r="T147" s="140">
        <f>SUM(T148:T149)</f>
        <v>0</v>
      </c>
      <c r="AR147" s="134" t="s">
        <v>83</v>
      </c>
      <c r="AT147" s="141" t="s">
        <v>75</v>
      </c>
      <c r="AU147" s="141" t="s">
        <v>83</v>
      </c>
      <c r="AY147" s="134" t="s">
        <v>307</v>
      </c>
      <c r="BK147" s="142">
        <f>SUM(BK148:BK149)</f>
        <v>0</v>
      </c>
    </row>
    <row r="148" spans="2:65" s="1" customFormat="1" ht="16.5" customHeight="1">
      <c r="B148" s="145"/>
      <c r="C148" s="146" t="s">
        <v>174</v>
      </c>
      <c r="D148" s="146" t="s">
        <v>309</v>
      </c>
      <c r="E148" s="147" t="s">
        <v>5801</v>
      </c>
      <c r="F148" s="148" t="s">
        <v>5802</v>
      </c>
      <c r="G148" s="149" t="s">
        <v>312</v>
      </c>
      <c r="H148" s="150">
        <v>1.5</v>
      </c>
      <c r="I148" s="151"/>
      <c r="J148" s="152">
        <f>ROUND(I148*H148,2)</f>
        <v>0</v>
      </c>
      <c r="K148" s="153"/>
      <c r="L148" s="32"/>
      <c r="M148" s="154" t="s">
        <v>1</v>
      </c>
      <c r="N148" s="155" t="s">
        <v>42</v>
      </c>
      <c r="P148" s="156">
        <f>O148*H148</f>
        <v>0</v>
      </c>
      <c r="Q148" s="156">
        <v>2.2354333333333298</v>
      </c>
      <c r="R148" s="156">
        <f>Q148*H148</f>
        <v>3.353149999999995</v>
      </c>
      <c r="S148" s="156">
        <v>0</v>
      </c>
      <c r="T148" s="157">
        <f>S148*H148</f>
        <v>0</v>
      </c>
      <c r="AR148" s="158" t="s">
        <v>313</v>
      </c>
      <c r="AT148" s="158" t="s">
        <v>309</v>
      </c>
      <c r="AU148" s="158" t="s">
        <v>89</v>
      </c>
      <c r="AY148" s="17" t="s">
        <v>307</v>
      </c>
      <c r="BE148" s="159">
        <f>IF(N148="základná",J148,0)</f>
        <v>0</v>
      </c>
      <c r="BF148" s="159">
        <f>IF(N148="znížená",J148,0)</f>
        <v>0</v>
      </c>
      <c r="BG148" s="159">
        <f>IF(N148="zákl. prenesená",J148,0)</f>
        <v>0</v>
      </c>
      <c r="BH148" s="159">
        <f>IF(N148="zníž. prenesená",J148,0)</f>
        <v>0</v>
      </c>
      <c r="BI148" s="159">
        <f>IF(N148="nulová",J148,0)</f>
        <v>0</v>
      </c>
      <c r="BJ148" s="17" t="s">
        <v>89</v>
      </c>
      <c r="BK148" s="159">
        <f>ROUND(I148*H148,2)</f>
        <v>0</v>
      </c>
      <c r="BL148" s="17" t="s">
        <v>313</v>
      </c>
      <c r="BM148" s="158" t="s">
        <v>791</v>
      </c>
    </row>
    <row r="149" spans="2:65" s="1" customFormat="1" ht="16.5" customHeight="1">
      <c r="B149" s="145"/>
      <c r="C149" s="146" t="s">
        <v>704</v>
      </c>
      <c r="D149" s="146" t="s">
        <v>309</v>
      </c>
      <c r="E149" s="147" t="s">
        <v>5803</v>
      </c>
      <c r="F149" s="148" t="s">
        <v>5804</v>
      </c>
      <c r="G149" s="149" t="s">
        <v>517</v>
      </c>
      <c r="H149" s="150">
        <v>2.4</v>
      </c>
      <c r="I149" s="151"/>
      <c r="J149" s="152">
        <f>ROUND(I149*H149,2)</f>
        <v>0</v>
      </c>
      <c r="K149" s="153"/>
      <c r="L149" s="32"/>
      <c r="M149" s="154" t="s">
        <v>1</v>
      </c>
      <c r="N149" s="155" t="s">
        <v>42</v>
      </c>
      <c r="P149" s="156">
        <f>O149*H149</f>
        <v>0</v>
      </c>
      <c r="Q149" s="156">
        <v>1.5887499999999999E-2</v>
      </c>
      <c r="R149" s="156">
        <f>Q149*H149</f>
        <v>3.8129999999999997E-2</v>
      </c>
      <c r="S149" s="156">
        <v>0</v>
      </c>
      <c r="T149" s="157">
        <f>S149*H149</f>
        <v>0</v>
      </c>
      <c r="AR149" s="158" t="s">
        <v>313</v>
      </c>
      <c r="AT149" s="158" t="s">
        <v>309</v>
      </c>
      <c r="AU149" s="158" t="s">
        <v>89</v>
      </c>
      <c r="AY149" s="17" t="s">
        <v>307</v>
      </c>
      <c r="BE149" s="159">
        <f>IF(N149="základná",J149,0)</f>
        <v>0</v>
      </c>
      <c r="BF149" s="159">
        <f>IF(N149="znížená",J149,0)</f>
        <v>0</v>
      </c>
      <c r="BG149" s="159">
        <f>IF(N149="zákl. prenesená",J149,0)</f>
        <v>0</v>
      </c>
      <c r="BH149" s="159">
        <f>IF(N149="zníž. prenesená",J149,0)</f>
        <v>0</v>
      </c>
      <c r="BI149" s="159">
        <f>IF(N149="nulová",J149,0)</f>
        <v>0</v>
      </c>
      <c r="BJ149" s="17" t="s">
        <v>89</v>
      </c>
      <c r="BK149" s="159">
        <f>ROUND(I149*H149,2)</f>
        <v>0</v>
      </c>
      <c r="BL149" s="17" t="s">
        <v>313</v>
      </c>
      <c r="BM149" s="158" t="s">
        <v>803</v>
      </c>
    </row>
    <row r="150" spans="2:65" s="11" customFormat="1" ht="22.9" customHeight="1">
      <c r="B150" s="133"/>
      <c r="D150" s="134" t="s">
        <v>75</v>
      </c>
      <c r="E150" s="143" t="s">
        <v>107</v>
      </c>
      <c r="F150" s="143" t="s">
        <v>5805</v>
      </c>
      <c r="I150" s="136"/>
      <c r="J150" s="144">
        <f>BK150</f>
        <v>0</v>
      </c>
      <c r="L150" s="133"/>
      <c r="M150" s="138"/>
      <c r="P150" s="139">
        <f>SUM(P151:P159)</f>
        <v>0</v>
      </c>
      <c r="R150" s="139">
        <f>SUM(R151:R159)</f>
        <v>26.313479999999998</v>
      </c>
      <c r="T150" s="140">
        <f>SUM(T151:T159)</f>
        <v>0</v>
      </c>
      <c r="AR150" s="134" t="s">
        <v>83</v>
      </c>
      <c r="AT150" s="141" t="s">
        <v>75</v>
      </c>
      <c r="AU150" s="141" t="s">
        <v>83</v>
      </c>
      <c r="AY150" s="134" t="s">
        <v>307</v>
      </c>
      <c r="BK150" s="142">
        <f>SUM(BK151:BK159)</f>
        <v>0</v>
      </c>
    </row>
    <row r="151" spans="2:65" s="1" customFormat="1" ht="37.9" customHeight="1">
      <c r="B151" s="145"/>
      <c r="C151" s="146" t="s">
        <v>83</v>
      </c>
      <c r="D151" s="146" t="s">
        <v>309</v>
      </c>
      <c r="E151" s="147" t="s">
        <v>5806</v>
      </c>
      <c r="F151" s="148" t="s">
        <v>5807</v>
      </c>
      <c r="G151" s="149" t="s">
        <v>693</v>
      </c>
      <c r="H151" s="150">
        <v>1</v>
      </c>
      <c r="I151" s="151"/>
      <c r="J151" s="152">
        <f t="shared" ref="J151:J156" si="10">ROUND(I151*H151,2)</f>
        <v>0</v>
      </c>
      <c r="K151" s="153"/>
      <c r="L151" s="32"/>
      <c r="M151" s="154" t="s">
        <v>1</v>
      </c>
      <c r="N151" s="155" t="s">
        <v>42</v>
      </c>
      <c r="P151" s="156">
        <f t="shared" ref="P151:P156" si="11">O151*H151</f>
        <v>0</v>
      </c>
      <c r="Q151" s="156">
        <v>0</v>
      </c>
      <c r="R151" s="156">
        <f t="shared" ref="R151:R156" si="12">Q151*H151</f>
        <v>0</v>
      </c>
      <c r="S151" s="156">
        <v>0</v>
      </c>
      <c r="T151" s="157">
        <f t="shared" ref="T151:T156" si="13">S151*H151</f>
        <v>0</v>
      </c>
      <c r="AR151" s="158" t="s">
        <v>313</v>
      </c>
      <c r="AT151" s="158" t="s">
        <v>309</v>
      </c>
      <c r="AU151" s="158" t="s">
        <v>89</v>
      </c>
      <c r="AY151" s="17" t="s">
        <v>307</v>
      </c>
      <c r="BE151" s="159">
        <f t="shared" ref="BE151:BE156" si="14">IF(N151="základná",J151,0)</f>
        <v>0</v>
      </c>
      <c r="BF151" s="159">
        <f t="shared" ref="BF151:BF156" si="15">IF(N151="znížená",J151,0)</f>
        <v>0</v>
      </c>
      <c r="BG151" s="159">
        <f t="shared" ref="BG151:BG156" si="16">IF(N151="zákl. prenesená",J151,0)</f>
        <v>0</v>
      </c>
      <c r="BH151" s="159">
        <f t="shared" ref="BH151:BH156" si="17">IF(N151="zníž. prenesená",J151,0)</f>
        <v>0</v>
      </c>
      <c r="BI151" s="159">
        <f t="shared" ref="BI151:BI156" si="18">IF(N151="nulová",J151,0)</f>
        <v>0</v>
      </c>
      <c r="BJ151" s="17" t="s">
        <v>89</v>
      </c>
      <c r="BK151" s="159">
        <f t="shared" ref="BK151:BK156" si="19">ROUND(I151*H151,2)</f>
        <v>0</v>
      </c>
      <c r="BL151" s="17" t="s">
        <v>313</v>
      </c>
      <c r="BM151" s="158" t="s">
        <v>814</v>
      </c>
    </row>
    <row r="152" spans="2:65" s="1" customFormat="1" ht="24.2" customHeight="1">
      <c r="B152" s="145"/>
      <c r="C152" s="188" t="s">
        <v>89</v>
      </c>
      <c r="D152" s="188" t="s">
        <v>507</v>
      </c>
      <c r="E152" s="189" t="s">
        <v>5808</v>
      </c>
      <c r="F152" s="190" t="s">
        <v>5809</v>
      </c>
      <c r="G152" s="191" t="s">
        <v>693</v>
      </c>
      <c r="H152" s="192">
        <v>1</v>
      </c>
      <c r="I152" s="193"/>
      <c r="J152" s="194">
        <f t="shared" si="10"/>
        <v>0</v>
      </c>
      <c r="K152" s="195"/>
      <c r="L152" s="196"/>
      <c r="M152" s="197" t="s">
        <v>1</v>
      </c>
      <c r="N152" s="198" t="s">
        <v>42</v>
      </c>
      <c r="P152" s="156">
        <f t="shared" si="11"/>
        <v>0</v>
      </c>
      <c r="Q152" s="156">
        <v>25.8</v>
      </c>
      <c r="R152" s="156">
        <f t="shared" si="12"/>
        <v>25.8</v>
      </c>
      <c r="S152" s="156">
        <v>0</v>
      </c>
      <c r="T152" s="157">
        <f t="shared" si="13"/>
        <v>0</v>
      </c>
      <c r="AR152" s="158" t="s">
        <v>449</v>
      </c>
      <c r="AT152" s="158" t="s">
        <v>507</v>
      </c>
      <c r="AU152" s="158" t="s">
        <v>89</v>
      </c>
      <c r="AY152" s="17" t="s">
        <v>307</v>
      </c>
      <c r="BE152" s="159">
        <f t="shared" si="14"/>
        <v>0</v>
      </c>
      <c r="BF152" s="159">
        <f t="shared" si="15"/>
        <v>0</v>
      </c>
      <c r="BG152" s="159">
        <f t="shared" si="16"/>
        <v>0</v>
      </c>
      <c r="BH152" s="159">
        <f t="shared" si="17"/>
        <v>0</v>
      </c>
      <c r="BI152" s="159">
        <f t="shared" si="18"/>
        <v>0</v>
      </c>
      <c r="BJ152" s="17" t="s">
        <v>89</v>
      </c>
      <c r="BK152" s="159">
        <f t="shared" si="19"/>
        <v>0</v>
      </c>
      <c r="BL152" s="17" t="s">
        <v>313</v>
      </c>
      <c r="BM152" s="158" t="s">
        <v>827</v>
      </c>
    </row>
    <row r="153" spans="2:65" s="1" customFormat="1" ht="24.2" customHeight="1">
      <c r="B153" s="145"/>
      <c r="C153" s="146" t="s">
        <v>107</v>
      </c>
      <c r="D153" s="146" t="s">
        <v>309</v>
      </c>
      <c r="E153" s="147" t="s">
        <v>5810</v>
      </c>
      <c r="F153" s="148" t="s">
        <v>5811</v>
      </c>
      <c r="G153" s="149" t="s">
        <v>693</v>
      </c>
      <c r="H153" s="150">
        <v>1</v>
      </c>
      <c r="I153" s="151"/>
      <c r="J153" s="152">
        <f t="shared" si="10"/>
        <v>0</v>
      </c>
      <c r="K153" s="153"/>
      <c r="L153" s="32"/>
      <c r="M153" s="154" t="s">
        <v>1</v>
      </c>
      <c r="N153" s="155" t="s">
        <v>42</v>
      </c>
      <c r="P153" s="156">
        <f t="shared" si="11"/>
        <v>0</v>
      </c>
      <c r="Q153" s="156">
        <v>5.4799999999999996E-3</v>
      </c>
      <c r="R153" s="156">
        <f t="shared" si="12"/>
        <v>5.4799999999999996E-3</v>
      </c>
      <c r="S153" s="156">
        <v>0</v>
      </c>
      <c r="T153" s="157">
        <f t="shared" si="13"/>
        <v>0</v>
      </c>
      <c r="AR153" s="158" t="s">
        <v>313</v>
      </c>
      <c r="AT153" s="158" t="s">
        <v>309</v>
      </c>
      <c r="AU153" s="158" t="s">
        <v>89</v>
      </c>
      <c r="AY153" s="17" t="s">
        <v>307</v>
      </c>
      <c r="BE153" s="159">
        <f t="shared" si="14"/>
        <v>0</v>
      </c>
      <c r="BF153" s="159">
        <f t="shared" si="15"/>
        <v>0</v>
      </c>
      <c r="BG153" s="159">
        <f t="shared" si="16"/>
        <v>0</v>
      </c>
      <c r="BH153" s="159">
        <f t="shared" si="17"/>
        <v>0</v>
      </c>
      <c r="BI153" s="159">
        <f t="shared" si="18"/>
        <v>0</v>
      </c>
      <c r="BJ153" s="17" t="s">
        <v>89</v>
      </c>
      <c r="BK153" s="159">
        <f t="shared" si="19"/>
        <v>0</v>
      </c>
      <c r="BL153" s="17" t="s">
        <v>313</v>
      </c>
      <c r="BM153" s="158" t="s">
        <v>839</v>
      </c>
    </row>
    <row r="154" spans="2:65" s="1" customFormat="1" ht="24.2" customHeight="1">
      <c r="B154" s="145"/>
      <c r="C154" s="188" t="s">
        <v>313</v>
      </c>
      <c r="D154" s="188" t="s">
        <v>507</v>
      </c>
      <c r="E154" s="189" t="s">
        <v>5812</v>
      </c>
      <c r="F154" s="190" t="s">
        <v>5813</v>
      </c>
      <c r="G154" s="191" t="s">
        <v>693</v>
      </c>
      <c r="H154" s="192">
        <v>1</v>
      </c>
      <c r="I154" s="193"/>
      <c r="J154" s="194">
        <f t="shared" si="10"/>
        <v>0</v>
      </c>
      <c r="K154" s="195"/>
      <c r="L154" s="196"/>
      <c r="M154" s="197" t="s">
        <v>1</v>
      </c>
      <c r="N154" s="198" t="s">
        <v>42</v>
      </c>
      <c r="P154" s="156">
        <f t="shared" si="11"/>
        <v>0</v>
      </c>
      <c r="Q154" s="156">
        <v>0.50800000000000001</v>
      </c>
      <c r="R154" s="156">
        <f t="shared" si="12"/>
        <v>0.50800000000000001</v>
      </c>
      <c r="S154" s="156">
        <v>0</v>
      </c>
      <c r="T154" s="157">
        <f t="shared" si="13"/>
        <v>0</v>
      </c>
      <c r="AR154" s="158" t="s">
        <v>449</v>
      </c>
      <c r="AT154" s="158" t="s">
        <v>507</v>
      </c>
      <c r="AU154" s="158" t="s">
        <v>89</v>
      </c>
      <c r="AY154" s="17" t="s">
        <v>307</v>
      </c>
      <c r="BE154" s="159">
        <f t="shared" si="14"/>
        <v>0</v>
      </c>
      <c r="BF154" s="159">
        <f t="shared" si="15"/>
        <v>0</v>
      </c>
      <c r="BG154" s="159">
        <f t="shared" si="16"/>
        <v>0</v>
      </c>
      <c r="BH154" s="159">
        <f t="shared" si="17"/>
        <v>0</v>
      </c>
      <c r="BI154" s="159">
        <f t="shared" si="18"/>
        <v>0</v>
      </c>
      <c r="BJ154" s="17" t="s">
        <v>89</v>
      </c>
      <c r="BK154" s="159">
        <f t="shared" si="19"/>
        <v>0</v>
      </c>
      <c r="BL154" s="17" t="s">
        <v>313</v>
      </c>
      <c r="BM154" s="158" t="s">
        <v>849</v>
      </c>
    </row>
    <row r="155" spans="2:65" s="1" customFormat="1" ht="24.2" customHeight="1">
      <c r="B155" s="145"/>
      <c r="C155" s="146" t="s">
        <v>433</v>
      </c>
      <c r="D155" s="146" t="s">
        <v>309</v>
      </c>
      <c r="E155" s="147" t="s">
        <v>5814</v>
      </c>
      <c r="F155" s="148" t="s">
        <v>5815</v>
      </c>
      <c r="G155" s="149" t="s">
        <v>693</v>
      </c>
      <c r="H155" s="150">
        <v>1</v>
      </c>
      <c r="I155" s="151"/>
      <c r="J155" s="152">
        <f t="shared" si="10"/>
        <v>0</v>
      </c>
      <c r="K155" s="153"/>
      <c r="L155" s="32"/>
      <c r="M155" s="154" t="s">
        <v>1</v>
      </c>
      <c r="N155" s="155" t="s">
        <v>42</v>
      </c>
      <c r="P155" s="156">
        <f t="shared" si="11"/>
        <v>0</v>
      </c>
      <c r="Q155" s="156">
        <v>0</v>
      </c>
      <c r="R155" s="156">
        <f t="shared" si="12"/>
        <v>0</v>
      </c>
      <c r="S155" s="156">
        <v>0</v>
      </c>
      <c r="T155" s="157">
        <f t="shared" si="13"/>
        <v>0</v>
      </c>
      <c r="AR155" s="158" t="s">
        <v>313</v>
      </c>
      <c r="AT155" s="158" t="s">
        <v>309</v>
      </c>
      <c r="AU155" s="158" t="s">
        <v>89</v>
      </c>
      <c r="AY155" s="17" t="s">
        <v>307</v>
      </c>
      <c r="BE155" s="159">
        <f t="shared" si="14"/>
        <v>0</v>
      </c>
      <c r="BF155" s="159">
        <f t="shared" si="15"/>
        <v>0</v>
      </c>
      <c r="BG155" s="159">
        <f t="shared" si="16"/>
        <v>0</v>
      </c>
      <c r="BH155" s="159">
        <f t="shared" si="17"/>
        <v>0</v>
      </c>
      <c r="BI155" s="159">
        <f t="shared" si="18"/>
        <v>0</v>
      </c>
      <c r="BJ155" s="17" t="s">
        <v>89</v>
      </c>
      <c r="BK155" s="159">
        <f t="shared" si="19"/>
        <v>0</v>
      </c>
      <c r="BL155" s="17" t="s">
        <v>313</v>
      </c>
      <c r="BM155" s="158" t="s">
        <v>859</v>
      </c>
    </row>
    <row r="156" spans="2:65" s="1" customFormat="1" ht="24.2" customHeight="1">
      <c r="B156" s="145"/>
      <c r="C156" s="188" t="s">
        <v>449</v>
      </c>
      <c r="D156" s="188" t="s">
        <v>507</v>
      </c>
      <c r="E156" s="189" t="s">
        <v>5816</v>
      </c>
      <c r="F156" s="190" t="s">
        <v>5817</v>
      </c>
      <c r="G156" s="191" t="s">
        <v>693</v>
      </c>
      <c r="H156" s="192">
        <v>1</v>
      </c>
      <c r="I156" s="193"/>
      <c r="J156" s="194">
        <f t="shared" si="10"/>
        <v>0</v>
      </c>
      <c r="K156" s="195"/>
      <c r="L156" s="196"/>
      <c r="M156" s="197" t="s">
        <v>1</v>
      </c>
      <c r="N156" s="198" t="s">
        <v>42</v>
      </c>
      <c r="P156" s="156">
        <f t="shared" si="11"/>
        <v>0</v>
      </c>
      <c r="Q156" s="156">
        <v>0</v>
      </c>
      <c r="R156" s="156">
        <f t="shared" si="12"/>
        <v>0</v>
      </c>
      <c r="S156" s="156">
        <v>0</v>
      </c>
      <c r="T156" s="157">
        <f t="shared" si="13"/>
        <v>0</v>
      </c>
      <c r="AR156" s="158" t="s">
        <v>449</v>
      </c>
      <c r="AT156" s="158" t="s">
        <v>507</v>
      </c>
      <c r="AU156" s="158" t="s">
        <v>89</v>
      </c>
      <c r="AY156" s="17" t="s">
        <v>307</v>
      </c>
      <c r="BE156" s="159">
        <f t="shared" si="14"/>
        <v>0</v>
      </c>
      <c r="BF156" s="159">
        <f t="shared" si="15"/>
        <v>0</v>
      </c>
      <c r="BG156" s="159">
        <f t="shared" si="16"/>
        <v>0</v>
      </c>
      <c r="BH156" s="159">
        <f t="shared" si="17"/>
        <v>0</v>
      </c>
      <c r="BI156" s="159">
        <f t="shared" si="18"/>
        <v>0</v>
      </c>
      <c r="BJ156" s="17" t="s">
        <v>89</v>
      </c>
      <c r="BK156" s="159">
        <f t="shared" si="19"/>
        <v>0</v>
      </c>
      <c r="BL156" s="17" t="s">
        <v>313</v>
      </c>
      <c r="BM156" s="158" t="s">
        <v>869</v>
      </c>
    </row>
    <row r="157" spans="2:65" s="1" customFormat="1" ht="19.5">
      <c r="B157" s="32"/>
      <c r="D157" s="161" t="s">
        <v>3247</v>
      </c>
      <c r="F157" s="205" t="s">
        <v>5737</v>
      </c>
      <c r="I157" s="206"/>
      <c r="L157" s="32"/>
      <c r="M157" s="207"/>
      <c r="T157" s="59"/>
      <c r="AT157" s="17" t="s">
        <v>3247</v>
      </c>
      <c r="AU157" s="17" t="s">
        <v>89</v>
      </c>
    </row>
    <row r="158" spans="2:65" s="1" customFormat="1" ht="24.2" customHeight="1">
      <c r="B158" s="145"/>
      <c r="C158" s="188" t="s">
        <v>506</v>
      </c>
      <c r="D158" s="188" t="s">
        <v>507</v>
      </c>
      <c r="E158" s="189" t="s">
        <v>5818</v>
      </c>
      <c r="F158" s="190" t="s">
        <v>5819</v>
      </c>
      <c r="G158" s="191" t="s">
        <v>693</v>
      </c>
      <c r="H158" s="192">
        <v>1</v>
      </c>
      <c r="I158" s="193"/>
      <c r="J158" s="194">
        <f>ROUND(I158*H158,2)</f>
        <v>0</v>
      </c>
      <c r="K158" s="195"/>
      <c r="L158" s="196"/>
      <c r="M158" s="197" t="s">
        <v>1</v>
      </c>
      <c r="N158" s="198" t="s">
        <v>42</v>
      </c>
      <c r="P158" s="156">
        <f>O158*H158</f>
        <v>0</v>
      </c>
      <c r="Q158" s="156">
        <v>0</v>
      </c>
      <c r="R158" s="156">
        <f>Q158*H158</f>
        <v>0</v>
      </c>
      <c r="S158" s="156">
        <v>0</v>
      </c>
      <c r="T158" s="157">
        <f>S158*H158</f>
        <v>0</v>
      </c>
      <c r="AR158" s="158" t="s">
        <v>449</v>
      </c>
      <c r="AT158" s="158" t="s">
        <v>507</v>
      </c>
      <c r="AU158" s="158" t="s">
        <v>89</v>
      </c>
      <c r="AY158" s="17" t="s">
        <v>307</v>
      </c>
      <c r="BE158" s="159">
        <f>IF(N158="základná",J158,0)</f>
        <v>0</v>
      </c>
      <c r="BF158" s="159">
        <f>IF(N158="znížená",J158,0)</f>
        <v>0</v>
      </c>
      <c r="BG158" s="159">
        <f>IF(N158="zákl. prenesená",J158,0)</f>
        <v>0</v>
      </c>
      <c r="BH158" s="159">
        <f>IF(N158="zníž. prenesená",J158,0)</f>
        <v>0</v>
      </c>
      <c r="BI158" s="159">
        <f>IF(N158="nulová",J158,0)</f>
        <v>0</v>
      </c>
      <c r="BJ158" s="17" t="s">
        <v>89</v>
      </c>
      <c r="BK158" s="159">
        <f>ROUND(I158*H158,2)</f>
        <v>0</v>
      </c>
      <c r="BL158" s="17" t="s">
        <v>313</v>
      </c>
      <c r="BM158" s="158" t="s">
        <v>880</v>
      </c>
    </row>
    <row r="159" spans="2:65" s="1" customFormat="1" ht="19.5">
      <c r="B159" s="32"/>
      <c r="D159" s="161" t="s">
        <v>3247</v>
      </c>
      <c r="F159" s="205" t="s">
        <v>5737</v>
      </c>
      <c r="I159" s="206"/>
      <c r="L159" s="32"/>
      <c r="M159" s="207"/>
      <c r="T159" s="59"/>
      <c r="AT159" s="17" t="s">
        <v>3247</v>
      </c>
      <c r="AU159" s="17" t="s">
        <v>89</v>
      </c>
    </row>
    <row r="160" spans="2:65" s="11" customFormat="1" ht="22.9" customHeight="1">
      <c r="B160" s="133"/>
      <c r="D160" s="134" t="s">
        <v>75</v>
      </c>
      <c r="E160" s="143" t="s">
        <v>313</v>
      </c>
      <c r="F160" s="143" t="s">
        <v>3170</v>
      </c>
      <c r="I160" s="136"/>
      <c r="J160" s="144">
        <f>BK160</f>
        <v>0</v>
      </c>
      <c r="L160" s="133"/>
      <c r="M160" s="138"/>
      <c r="P160" s="139">
        <f>SUM(P161:P163)</f>
        <v>0</v>
      </c>
      <c r="R160" s="139">
        <f>SUM(R161:R163)</f>
        <v>3.54732</v>
      </c>
      <c r="T160" s="140">
        <f>SUM(T161:T163)</f>
        <v>0</v>
      </c>
      <c r="AR160" s="134" t="s">
        <v>83</v>
      </c>
      <c r="AT160" s="141" t="s">
        <v>75</v>
      </c>
      <c r="AU160" s="141" t="s">
        <v>83</v>
      </c>
      <c r="AY160" s="134" t="s">
        <v>307</v>
      </c>
      <c r="BK160" s="142">
        <f>SUM(BK161:BK163)</f>
        <v>0</v>
      </c>
    </row>
    <row r="161" spans="2:65" s="1" customFormat="1" ht="24.2" customHeight="1">
      <c r="B161" s="145"/>
      <c r="C161" s="146" t="s">
        <v>685</v>
      </c>
      <c r="D161" s="146" t="s">
        <v>309</v>
      </c>
      <c r="E161" s="147" t="s">
        <v>5604</v>
      </c>
      <c r="F161" s="148" t="s">
        <v>5820</v>
      </c>
      <c r="G161" s="149" t="s">
        <v>312</v>
      </c>
      <c r="H161" s="150">
        <v>1.25</v>
      </c>
      <c r="I161" s="151"/>
      <c r="J161" s="152">
        <f>ROUND(I161*H161,2)</f>
        <v>0</v>
      </c>
      <c r="K161" s="153"/>
      <c r="L161" s="32"/>
      <c r="M161" s="154" t="s">
        <v>1</v>
      </c>
      <c r="N161" s="155" t="s">
        <v>42</v>
      </c>
      <c r="P161" s="156">
        <f>O161*H161</f>
        <v>0</v>
      </c>
      <c r="Q161" s="156">
        <v>1.7034</v>
      </c>
      <c r="R161" s="156">
        <f>Q161*H161</f>
        <v>2.1292499999999999</v>
      </c>
      <c r="S161" s="156">
        <v>0</v>
      </c>
      <c r="T161" s="157">
        <f>S161*H161</f>
        <v>0</v>
      </c>
      <c r="AR161" s="158" t="s">
        <v>313</v>
      </c>
      <c r="AT161" s="158" t="s">
        <v>309</v>
      </c>
      <c r="AU161" s="158" t="s">
        <v>89</v>
      </c>
      <c r="AY161" s="17" t="s">
        <v>307</v>
      </c>
      <c r="BE161" s="159">
        <f>IF(N161="základná",J161,0)</f>
        <v>0</v>
      </c>
      <c r="BF161" s="159">
        <f>IF(N161="znížená",J161,0)</f>
        <v>0</v>
      </c>
      <c r="BG161" s="159">
        <f>IF(N161="zákl. prenesená",J161,0)</f>
        <v>0</v>
      </c>
      <c r="BH161" s="159">
        <f>IF(N161="zníž. prenesená",J161,0)</f>
        <v>0</v>
      </c>
      <c r="BI161" s="159">
        <f>IF(N161="nulová",J161,0)</f>
        <v>0</v>
      </c>
      <c r="BJ161" s="17" t="s">
        <v>89</v>
      </c>
      <c r="BK161" s="159">
        <f>ROUND(I161*H161,2)</f>
        <v>0</v>
      </c>
      <c r="BL161" s="17" t="s">
        <v>313</v>
      </c>
      <c r="BM161" s="158" t="s">
        <v>926</v>
      </c>
    </row>
    <row r="162" spans="2:65" s="1" customFormat="1" ht="37.9" customHeight="1">
      <c r="B162" s="145"/>
      <c r="C162" s="146" t="s">
        <v>690</v>
      </c>
      <c r="D162" s="146" t="s">
        <v>309</v>
      </c>
      <c r="E162" s="147" t="s">
        <v>3171</v>
      </c>
      <c r="F162" s="148" t="s">
        <v>3172</v>
      </c>
      <c r="G162" s="149" t="s">
        <v>312</v>
      </c>
      <c r="H162" s="150">
        <v>0.25</v>
      </c>
      <c r="I162" s="151"/>
      <c r="J162" s="152">
        <f>ROUND(I162*H162,2)</f>
        <v>0</v>
      </c>
      <c r="K162" s="153"/>
      <c r="L162" s="32"/>
      <c r="M162" s="154" t="s">
        <v>1</v>
      </c>
      <c r="N162" s="155" t="s">
        <v>42</v>
      </c>
      <c r="P162" s="156">
        <f>O162*H162</f>
        <v>0</v>
      </c>
      <c r="Q162" s="156">
        <v>1.89076</v>
      </c>
      <c r="R162" s="156">
        <f>Q162*H162</f>
        <v>0.47269</v>
      </c>
      <c r="S162" s="156">
        <v>0</v>
      </c>
      <c r="T162" s="157">
        <f>S162*H162</f>
        <v>0</v>
      </c>
      <c r="AR162" s="158" t="s">
        <v>313</v>
      </c>
      <c r="AT162" s="158" t="s">
        <v>309</v>
      </c>
      <c r="AU162" s="158" t="s">
        <v>89</v>
      </c>
      <c r="AY162" s="17" t="s">
        <v>307</v>
      </c>
      <c r="BE162" s="159">
        <f>IF(N162="základná",J162,0)</f>
        <v>0</v>
      </c>
      <c r="BF162" s="159">
        <f>IF(N162="znížená",J162,0)</f>
        <v>0</v>
      </c>
      <c r="BG162" s="159">
        <f>IF(N162="zákl. prenesená",J162,0)</f>
        <v>0</v>
      </c>
      <c r="BH162" s="159">
        <f>IF(N162="zníž. prenesená",J162,0)</f>
        <v>0</v>
      </c>
      <c r="BI162" s="159">
        <f>IF(N162="nulová",J162,0)</f>
        <v>0</v>
      </c>
      <c r="BJ162" s="17" t="s">
        <v>89</v>
      </c>
      <c r="BK162" s="159">
        <f>ROUND(I162*H162,2)</f>
        <v>0</v>
      </c>
      <c r="BL162" s="17" t="s">
        <v>313</v>
      </c>
      <c r="BM162" s="158" t="s">
        <v>939</v>
      </c>
    </row>
    <row r="163" spans="2:65" s="1" customFormat="1" ht="37.9" customHeight="1">
      <c r="B163" s="145"/>
      <c r="C163" s="146" t="s">
        <v>839</v>
      </c>
      <c r="D163" s="146" t="s">
        <v>309</v>
      </c>
      <c r="E163" s="147" t="s">
        <v>3171</v>
      </c>
      <c r="F163" s="148" t="s">
        <v>3172</v>
      </c>
      <c r="G163" s="149" t="s">
        <v>312</v>
      </c>
      <c r="H163" s="150">
        <v>0.5</v>
      </c>
      <c r="I163" s="151"/>
      <c r="J163" s="152">
        <f>ROUND(I163*H163,2)</f>
        <v>0</v>
      </c>
      <c r="K163" s="153"/>
      <c r="L163" s="32"/>
      <c r="M163" s="154" t="s">
        <v>1</v>
      </c>
      <c r="N163" s="155" t="s">
        <v>42</v>
      </c>
      <c r="P163" s="156">
        <f>O163*H163</f>
        <v>0</v>
      </c>
      <c r="Q163" s="156">
        <v>1.89076</v>
      </c>
      <c r="R163" s="156">
        <f>Q163*H163</f>
        <v>0.94538</v>
      </c>
      <c r="S163" s="156">
        <v>0</v>
      </c>
      <c r="T163" s="157">
        <f>S163*H163</f>
        <v>0</v>
      </c>
      <c r="AR163" s="158" t="s">
        <v>313</v>
      </c>
      <c r="AT163" s="158" t="s">
        <v>309</v>
      </c>
      <c r="AU163" s="158" t="s">
        <v>89</v>
      </c>
      <c r="AY163" s="17" t="s">
        <v>307</v>
      </c>
      <c r="BE163" s="159">
        <f>IF(N163="základná",J163,0)</f>
        <v>0</v>
      </c>
      <c r="BF163" s="159">
        <f>IF(N163="znížená",J163,0)</f>
        <v>0</v>
      </c>
      <c r="BG163" s="159">
        <f>IF(N163="zákl. prenesená",J163,0)</f>
        <v>0</v>
      </c>
      <c r="BH163" s="159">
        <f>IF(N163="zníž. prenesená",J163,0)</f>
        <v>0</v>
      </c>
      <c r="BI163" s="159">
        <f>IF(N163="nulová",J163,0)</f>
        <v>0</v>
      </c>
      <c r="BJ163" s="17" t="s">
        <v>89</v>
      </c>
      <c r="BK163" s="159">
        <f>ROUND(I163*H163,2)</f>
        <v>0</v>
      </c>
      <c r="BL163" s="17" t="s">
        <v>313</v>
      </c>
      <c r="BM163" s="158" t="s">
        <v>959</v>
      </c>
    </row>
    <row r="164" spans="2:65" s="11" customFormat="1" ht="22.9" customHeight="1">
      <c r="B164" s="133"/>
      <c r="D164" s="134" t="s">
        <v>75</v>
      </c>
      <c r="E164" s="143" t="s">
        <v>449</v>
      </c>
      <c r="F164" s="143" t="s">
        <v>3175</v>
      </c>
      <c r="I164" s="136"/>
      <c r="J164" s="144">
        <f>BK164</f>
        <v>0</v>
      </c>
      <c r="L164" s="133"/>
      <c r="M164" s="138"/>
      <c r="P164" s="139">
        <f>SUM(P165:P184)</f>
        <v>0</v>
      </c>
      <c r="R164" s="139">
        <f>SUM(R165:R184)</f>
        <v>0.41653000000000001</v>
      </c>
      <c r="T164" s="140">
        <f>SUM(T165:T184)</f>
        <v>0</v>
      </c>
      <c r="AR164" s="134" t="s">
        <v>83</v>
      </c>
      <c r="AT164" s="141" t="s">
        <v>75</v>
      </c>
      <c r="AU164" s="141" t="s">
        <v>83</v>
      </c>
      <c r="AY164" s="134" t="s">
        <v>307</v>
      </c>
      <c r="BK164" s="142">
        <f>SUM(BK165:BK184)</f>
        <v>0</v>
      </c>
    </row>
    <row r="165" spans="2:65" s="1" customFormat="1" ht="24.2" customHeight="1">
      <c r="B165" s="145"/>
      <c r="C165" s="146" t="s">
        <v>666</v>
      </c>
      <c r="D165" s="146" t="s">
        <v>309</v>
      </c>
      <c r="E165" s="147" t="s">
        <v>5821</v>
      </c>
      <c r="F165" s="148" t="s">
        <v>5822</v>
      </c>
      <c r="G165" s="149" t="s">
        <v>1071</v>
      </c>
      <c r="H165" s="150">
        <v>4</v>
      </c>
      <c r="I165" s="151"/>
      <c r="J165" s="152">
        <f t="shared" ref="J165:J180" si="20">ROUND(I165*H165,2)</f>
        <v>0</v>
      </c>
      <c r="K165" s="153"/>
      <c r="L165" s="32"/>
      <c r="M165" s="154" t="s">
        <v>1</v>
      </c>
      <c r="N165" s="155" t="s">
        <v>42</v>
      </c>
      <c r="P165" s="156">
        <f t="shared" ref="P165:P180" si="21">O165*H165</f>
        <v>0</v>
      </c>
      <c r="Q165" s="156">
        <v>4.6250000000000002E-4</v>
      </c>
      <c r="R165" s="156">
        <f t="shared" ref="R165:R180" si="22">Q165*H165</f>
        <v>1.8500000000000001E-3</v>
      </c>
      <c r="S165" s="156">
        <v>0</v>
      </c>
      <c r="T165" s="157">
        <f t="shared" ref="T165:T180" si="23">S165*H165</f>
        <v>0</v>
      </c>
      <c r="AR165" s="158" t="s">
        <v>313</v>
      </c>
      <c r="AT165" s="158" t="s">
        <v>309</v>
      </c>
      <c r="AU165" s="158" t="s">
        <v>89</v>
      </c>
      <c r="AY165" s="17" t="s">
        <v>307</v>
      </c>
      <c r="BE165" s="159">
        <f t="shared" ref="BE165:BE180" si="24">IF(N165="základná",J165,0)</f>
        <v>0</v>
      </c>
      <c r="BF165" s="159">
        <f t="shared" ref="BF165:BF180" si="25">IF(N165="znížená",J165,0)</f>
        <v>0</v>
      </c>
      <c r="BG165" s="159">
        <f t="shared" ref="BG165:BG180" si="26">IF(N165="zákl. prenesená",J165,0)</f>
        <v>0</v>
      </c>
      <c r="BH165" s="159">
        <f t="shared" ref="BH165:BH180" si="27">IF(N165="zníž. prenesená",J165,0)</f>
        <v>0</v>
      </c>
      <c r="BI165" s="159">
        <f t="shared" ref="BI165:BI180" si="28">IF(N165="nulová",J165,0)</f>
        <v>0</v>
      </c>
      <c r="BJ165" s="17" t="s">
        <v>89</v>
      </c>
      <c r="BK165" s="159">
        <f t="shared" ref="BK165:BK180" si="29">ROUND(I165*H165,2)</f>
        <v>0</v>
      </c>
      <c r="BL165" s="17" t="s">
        <v>313</v>
      </c>
      <c r="BM165" s="158" t="s">
        <v>976</v>
      </c>
    </row>
    <row r="166" spans="2:65" s="1" customFormat="1" ht="33" customHeight="1">
      <c r="B166" s="145"/>
      <c r="C166" s="146" t="s">
        <v>637</v>
      </c>
      <c r="D166" s="146" t="s">
        <v>309</v>
      </c>
      <c r="E166" s="147" t="s">
        <v>5823</v>
      </c>
      <c r="F166" s="148" t="s">
        <v>5824</v>
      </c>
      <c r="G166" s="149" t="s">
        <v>1071</v>
      </c>
      <c r="H166" s="150">
        <v>2</v>
      </c>
      <c r="I166" s="151"/>
      <c r="J166" s="152">
        <f t="shared" si="20"/>
        <v>0</v>
      </c>
      <c r="K166" s="153"/>
      <c r="L166" s="32"/>
      <c r="M166" s="154" t="s">
        <v>1</v>
      </c>
      <c r="N166" s="155" t="s">
        <v>42</v>
      </c>
      <c r="P166" s="156">
        <f t="shared" si="21"/>
        <v>0</v>
      </c>
      <c r="Q166" s="156">
        <v>5.8100000000000001E-3</v>
      </c>
      <c r="R166" s="156">
        <f t="shared" si="22"/>
        <v>1.162E-2</v>
      </c>
      <c r="S166" s="156">
        <v>0</v>
      </c>
      <c r="T166" s="157">
        <f t="shared" si="23"/>
        <v>0</v>
      </c>
      <c r="AR166" s="158" t="s">
        <v>313</v>
      </c>
      <c r="AT166" s="158" t="s">
        <v>309</v>
      </c>
      <c r="AU166" s="158" t="s">
        <v>89</v>
      </c>
      <c r="AY166" s="17" t="s">
        <v>307</v>
      </c>
      <c r="BE166" s="159">
        <f t="shared" si="24"/>
        <v>0</v>
      </c>
      <c r="BF166" s="159">
        <f t="shared" si="25"/>
        <v>0</v>
      </c>
      <c r="BG166" s="159">
        <f t="shared" si="26"/>
        <v>0</v>
      </c>
      <c r="BH166" s="159">
        <f t="shared" si="27"/>
        <v>0</v>
      </c>
      <c r="BI166" s="159">
        <f t="shared" si="28"/>
        <v>0</v>
      </c>
      <c r="BJ166" s="17" t="s">
        <v>89</v>
      </c>
      <c r="BK166" s="159">
        <f t="shared" si="29"/>
        <v>0</v>
      </c>
      <c r="BL166" s="17" t="s">
        <v>313</v>
      </c>
      <c r="BM166" s="158" t="s">
        <v>991</v>
      </c>
    </row>
    <row r="167" spans="2:65" s="1" customFormat="1" ht="24.2" customHeight="1">
      <c r="B167" s="145"/>
      <c r="C167" s="146" t="s">
        <v>681</v>
      </c>
      <c r="D167" s="146" t="s">
        <v>309</v>
      </c>
      <c r="E167" s="147" t="s">
        <v>5825</v>
      </c>
      <c r="F167" s="148" t="s">
        <v>5826</v>
      </c>
      <c r="G167" s="149" t="s">
        <v>693</v>
      </c>
      <c r="H167" s="150">
        <v>1</v>
      </c>
      <c r="I167" s="151"/>
      <c r="J167" s="152">
        <f t="shared" si="20"/>
        <v>0</v>
      </c>
      <c r="K167" s="153"/>
      <c r="L167" s="32"/>
      <c r="M167" s="154" t="s">
        <v>1</v>
      </c>
      <c r="N167" s="155" t="s">
        <v>42</v>
      </c>
      <c r="P167" s="156">
        <f t="shared" si="21"/>
        <v>0</v>
      </c>
      <c r="Q167" s="156">
        <v>1.2899999999999999E-3</v>
      </c>
      <c r="R167" s="156">
        <f t="shared" si="22"/>
        <v>1.2899999999999999E-3</v>
      </c>
      <c r="S167" s="156">
        <v>0</v>
      </c>
      <c r="T167" s="157">
        <f t="shared" si="23"/>
        <v>0</v>
      </c>
      <c r="AR167" s="158" t="s">
        <v>313</v>
      </c>
      <c r="AT167" s="158" t="s">
        <v>309</v>
      </c>
      <c r="AU167" s="158" t="s">
        <v>89</v>
      </c>
      <c r="AY167" s="17" t="s">
        <v>307</v>
      </c>
      <c r="BE167" s="159">
        <f t="shared" si="24"/>
        <v>0</v>
      </c>
      <c r="BF167" s="159">
        <f t="shared" si="25"/>
        <v>0</v>
      </c>
      <c r="BG167" s="159">
        <f t="shared" si="26"/>
        <v>0</v>
      </c>
      <c r="BH167" s="159">
        <f t="shared" si="27"/>
        <v>0</v>
      </c>
      <c r="BI167" s="159">
        <f t="shared" si="28"/>
        <v>0</v>
      </c>
      <c r="BJ167" s="17" t="s">
        <v>89</v>
      </c>
      <c r="BK167" s="159">
        <f t="shared" si="29"/>
        <v>0</v>
      </c>
      <c r="BL167" s="17" t="s">
        <v>313</v>
      </c>
      <c r="BM167" s="158" t="s">
        <v>1006</v>
      </c>
    </row>
    <row r="168" spans="2:65" s="1" customFormat="1" ht="24.2" customHeight="1">
      <c r="B168" s="145"/>
      <c r="C168" s="146" t="s">
        <v>673</v>
      </c>
      <c r="D168" s="146" t="s">
        <v>309</v>
      </c>
      <c r="E168" s="147" t="s">
        <v>5827</v>
      </c>
      <c r="F168" s="148" t="s">
        <v>5828</v>
      </c>
      <c r="G168" s="149" t="s">
        <v>693</v>
      </c>
      <c r="H168" s="150">
        <v>1</v>
      </c>
      <c r="I168" s="151"/>
      <c r="J168" s="152">
        <f t="shared" si="20"/>
        <v>0</v>
      </c>
      <c r="K168" s="153"/>
      <c r="L168" s="32"/>
      <c r="M168" s="154" t="s">
        <v>1</v>
      </c>
      <c r="N168" s="155" t="s">
        <v>42</v>
      </c>
      <c r="P168" s="156">
        <f t="shared" si="21"/>
        <v>0</v>
      </c>
      <c r="Q168" s="156">
        <v>0</v>
      </c>
      <c r="R168" s="156">
        <f t="shared" si="22"/>
        <v>0</v>
      </c>
      <c r="S168" s="156">
        <v>0</v>
      </c>
      <c r="T168" s="157">
        <f t="shared" si="23"/>
        <v>0</v>
      </c>
      <c r="AR168" s="158" t="s">
        <v>313</v>
      </c>
      <c r="AT168" s="158" t="s">
        <v>309</v>
      </c>
      <c r="AU168" s="158" t="s">
        <v>89</v>
      </c>
      <c r="AY168" s="17" t="s">
        <v>307</v>
      </c>
      <c r="BE168" s="159">
        <f t="shared" si="24"/>
        <v>0</v>
      </c>
      <c r="BF168" s="159">
        <f t="shared" si="25"/>
        <v>0</v>
      </c>
      <c r="BG168" s="159">
        <f t="shared" si="26"/>
        <v>0</v>
      </c>
      <c r="BH168" s="159">
        <f t="shared" si="27"/>
        <v>0</v>
      </c>
      <c r="BI168" s="159">
        <f t="shared" si="28"/>
        <v>0</v>
      </c>
      <c r="BJ168" s="17" t="s">
        <v>89</v>
      </c>
      <c r="BK168" s="159">
        <f t="shared" si="29"/>
        <v>0</v>
      </c>
      <c r="BL168" s="17" t="s">
        <v>313</v>
      </c>
      <c r="BM168" s="158" t="s">
        <v>1026</v>
      </c>
    </row>
    <row r="169" spans="2:65" s="1" customFormat="1" ht="16.5" customHeight="1">
      <c r="B169" s="145"/>
      <c r="C169" s="146" t="s">
        <v>7</v>
      </c>
      <c r="D169" s="146" t="s">
        <v>309</v>
      </c>
      <c r="E169" s="147" t="s">
        <v>5829</v>
      </c>
      <c r="F169" s="148" t="s">
        <v>5830</v>
      </c>
      <c r="G169" s="149" t="s">
        <v>693</v>
      </c>
      <c r="H169" s="150">
        <v>1</v>
      </c>
      <c r="I169" s="151"/>
      <c r="J169" s="152">
        <f t="shared" si="20"/>
        <v>0</v>
      </c>
      <c r="K169" s="153"/>
      <c r="L169" s="32"/>
      <c r="M169" s="154" t="s">
        <v>1</v>
      </c>
      <c r="N169" s="155" t="s">
        <v>42</v>
      </c>
      <c r="P169" s="156">
        <f t="shared" si="21"/>
        <v>0</v>
      </c>
      <c r="Q169" s="156">
        <v>5.0000000000000002E-5</v>
      </c>
      <c r="R169" s="156">
        <f t="shared" si="22"/>
        <v>5.0000000000000002E-5</v>
      </c>
      <c r="S169" s="156">
        <v>0</v>
      </c>
      <c r="T169" s="157">
        <f t="shared" si="23"/>
        <v>0</v>
      </c>
      <c r="AR169" s="158" t="s">
        <v>313</v>
      </c>
      <c r="AT169" s="158" t="s">
        <v>309</v>
      </c>
      <c r="AU169" s="158" t="s">
        <v>89</v>
      </c>
      <c r="AY169" s="17" t="s">
        <v>307</v>
      </c>
      <c r="BE169" s="159">
        <f t="shared" si="24"/>
        <v>0</v>
      </c>
      <c r="BF169" s="159">
        <f t="shared" si="25"/>
        <v>0</v>
      </c>
      <c r="BG169" s="159">
        <f t="shared" si="26"/>
        <v>0</v>
      </c>
      <c r="BH169" s="159">
        <f t="shared" si="27"/>
        <v>0</v>
      </c>
      <c r="BI169" s="159">
        <f t="shared" si="28"/>
        <v>0</v>
      </c>
      <c r="BJ169" s="17" t="s">
        <v>89</v>
      </c>
      <c r="BK169" s="159">
        <f t="shared" si="29"/>
        <v>0</v>
      </c>
      <c r="BL169" s="17" t="s">
        <v>313</v>
      </c>
      <c r="BM169" s="158" t="s">
        <v>1045</v>
      </c>
    </row>
    <row r="170" spans="2:65" s="1" customFormat="1" ht="24.2" customHeight="1">
      <c r="B170" s="145"/>
      <c r="C170" s="188" t="s">
        <v>659</v>
      </c>
      <c r="D170" s="188" t="s">
        <v>507</v>
      </c>
      <c r="E170" s="189" t="s">
        <v>5831</v>
      </c>
      <c r="F170" s="190" t="s">
        <v>5832</v>
      </c>
      <c r="G170" s="191" t="s">
        <v>693</v>
      </c>
      <c r="H170" s="192">
        <v>1</v>
      </c>
      <c r="I170" s="193"/>
      <c r="J170" s="194">
        <f t="shared" si="20"/>
        <v>0</v>
      </c>
      <c r="K170" s="195"/>
      <c r="L170" s="196"/>
      <c r="M170" s="197" t="s">
        <v>1</v>
      </c>
      <c r="N170" s="198" t="s">
        <v>42</v>
      </c>
      <c r="P170" s="156">
        <f t="shared" si="21"/>
        <v>0</v>
      </c>
      <c r="Q170" s="156">
        <v>4.6999999999999999E-4</v>
      </c>
      <c r="R170" s="156">
        <f t="shared" si="22"/>
        <v>4.6999999999999999E-4</v>
      </c>
      <c r="S170" s="156">
        <v>0</v>
      </c>
      <c r="T170" s="157">
        <f t="shared" si="23"/>
        <v>0</v>
      </c>
      <c r="AR170" s="158" t="s">
        <v>449</v>
      </c>
      <c r="AT170" s="158" t="s">
        <v>507</v>
      </c>
      <c r="AU170" s="158" t="s">
        <v>89</v>
      </c>
      <c r="AY170" s="17" t="s">
        <v>307</v>
      </c>
      <c r="BE170" s="159">
        <f t="shared" si="24"/>
        <v>0</v>
      </c>
      <c r="BF170" s="159">
        <f t="shared" si="25"/>
        <v>0</v>
      </c>
      <c r="BG170" s="159">
        <f t="shared" si="26"/>
        <v>0</v>
      </c>
      <c r="BH170" s="159">
        <f t="shared" si="27"/>
        <v>0</v>
      </c>
      <c r="BI170" s="159">
        <f t="shared" si="28"/>
        <v>0</v>
      </c>
      <c r="BJ170" s="17" t="s">
        <v>89</v>
      </c>
      <c r="BK170" s="159">
        <f t="shared" si="29"/>
        <v>0</v>
      </c>
      <c r="BL170" s="17" t="s">
        <v>313</v>
      </c>
      <c r="BM170" s="158" t="s">
        <v>1058</v>
      </c>
    </row>
    <row r="171" spans="2:65" s="1" customFormat="1" ht="16.5" customHeight="1">
      <c r="B171" s="145"/>
      <c r="C171" s="146" t="s">
        <v>644</v>
      </c>
      <c r="D171" s="146" t="s">
        <v>309</v>
      </c>
      <c r="E171" s="147" t="s">
        <v>5833</v>
      </c>
      <c r="F171" s="148" t="s">
        <v>5834</v>
      </c>
      <c r="G171" s="149" t="s">
        <v>693</v>
      </c>
      <c r="H171" s="150">
        <v>1</v>
      </c>
      <c r="I171" s="151"/>
      <c r="J171" s="152">
        <f t="shared" si="20"/>
        <v>0</v>
      </c>
      <c r="K171" s="153"/>
      <c r="L171" s="32"/>
      <c r="M171" s="154" t="s">
        <v>1</v>
      </c>
      <c r="N171" s="155" t="s">
        <v>42</v>
      </c>
      <c r="P171" s="156">
        <f t="shared" si="21"/>
        <v>0</v>
      </c>
      <c r="Q171" s="156">
        <v>6.9999999999999994E-5</v>
      </c>
      <c r="R171" s="156">
        <f t="shared" si="22"/>
        <v>6.9999999999999994E-5</v>
      </c>
      <c r="S171" s="156">
        <v>0</v>
      </c>
      <c r="T171" s="157">
        <f t="shared" si="23"/>
        <v>0</v>
      </c>
      <c r="AR171" s="158" t="s">
        <v>313</v>
      </c>
      <c r="AT171" s="158" t="s">
        <v>309</v>
      </c>
      <c r="AU171" s="158" t="s">
        <v>89</v>
      </c>
      <c r="AY171" s="17" t="s">
        <v>307</v>
      </c>
      <c r="BE171" s="159">
        <f t="shared" si="24"/>
        <v>0</v>
      </c>
      <c r="BF171" s="159">
        <f t="shared" si="25"/>
        <v>0</v>
      </c>
      <c r="BG171" s="159">
        <f t="shared" si="26"/>
        <v>0</v>
      </c>
      <c r="BH171" s="159">
        <f t="shared" si="27"/>
        <v>0</v>
      </c>
      <c r="BI171" s="159">
        <f t="shared" si="28"/>
        <v>0</v>
      </c>
      <c r="BJ171" s="17" t="s">
        <v>89</v>
      </c>
      <c r="BK171" s="159">
        <f t="shared" si="29"/>
        <v>0</v>
      </c>
      <c r="BL171" s="17" t="s">
        <v>313</v>
      </c>
      <c r="BM171" s="158" t="s">
        <v>1068</v>
      </c>
    </row>
    <row r="172" spans="2:65" s="1" customFormat="1" ht="24.2" customHeight="1">
      <c r="B172" s="145"/>
      <c r="C172" s="188" t="s">
        <v>648</v>
      </c>
      <c r="D172" s="188" t="s">
        <v>507</v>
      </c>
      <c r="E172" s="189" t="s">
        <v>5835</v>
      </c>
      <c r="F172" s="190" t="s">
        <v>5836</v>
      </c>
      <c r="G172" s="191" t="s">
        <v>693</v>
      </c>
      <c r="H172" s="192">
        <v>1</v>
      </c>
      <c r="I172" s="193"/>
      <c r="J172" s="194">
        <f t="shared" si="20"/>
        <v>0</v>
      </c>
      <c r="K172" s="195"/>
      <c r="L172" s="196"/>
      <c r="M172" s="197" t="s">
        <v>1</v>
      </c>
      <c r="N172" s="198" t="s">
        <v>42</v>
      </c>
      <c r="P172" s="156">
        <f t="shared" si="21"/>
        <v>0</v>
      </c>
      <c r="Q172" s="156">
        <v>9.8999999999999999E-4</v>
      </c>
      <c r="R172" s="156">
        <f t="shared" si="22"/>
        <v>9.8999999999999999E-4</v>
      </c>
      <c r="S172" s="156">
        <v>0</v>
      </c>
      <c r="T172" s="157">
        <f t="shared" si="23"/>
        <v>0</v>
      </c>
      <c r="AR172" s="158" t="s">
        <v>449</v>
      </c>
      <c r="AT172" s="158" t="s">
        <v>507</v>
      </c>
      <c r="AU172" s="158" t="s">
        <v>89</v>
      </c>
      <c r="AY172" s="17" t="s">
        <v>307</v>
      </c>
      <c r="BE172" s="159">
        <f t="shared" si="24"/>
        <v>0</v>
      </c>
      <c r="BF172" s="159">
        <f t="shared" si="25"/>
        <v>0</v>
      </c>
      <c r="BG172" s="159">
        <f t="shared" si="26"/>
        <v>0</v>
      </c>
      <c r="BH172" s="159">
        <f t="shared" si="27"/>
        <v>0</v>
      </c>
      <c r="BI172" s="159">
        <f t="shared" si="28"/>
        <v>0</v>
      </c>
      <c r="BJ172" s="17" t="s">
        <v>89</v>
      </c>
      <c r="BK172" s="159">
        <f t="shared" si="29"/>
        <v>0</v>
      </c>
      <c r="BL172" s="17" t="s">
        <v>313</v>
      </c>
      <c r="BM172" s="158" t="s">
        <v>1079</v>
      </c>
    </row>
    <row r="173" spans="2:65" s="1" customFormat="1" ht="37.9" customHeight="1">
      <c r="B173" s="145"/>
      <c r="C173" s="146" t="s">
        <v>578</v>
      </c>
      <c r="D173" s="146" t="s">
        <v>309</v>
      </c>
      <c r="E173" s="147" t="s">
        <v>5837</v>
      </c>
      <c r="F173" s="148" t="s">
        <v>5838</v>
      </c>
      <c r="G173" s="149" t="s">
        <v>693</v>
      </c>
      <c r="H173" s="150">
        <v>1</v>
      </c>
      <c r="I173" s="151"/>
      <c r="J173" s="152">
        <f t="shared" si="20"/>
        <v>0</v>
      </c>
      <c r="K173" s="153"/>
      <c r="L173" s="32"/>
      <c r="M173" s="154" t="s">
        <v>1</v>
      </c>
      <c r="N173" s="155" t="s">
        <v>42</v>
      </c>
      <c r="P173" s="156">
        <f t="shared" si="21"/>
        <v>0</v>
      </c>
      <c r="Q173" s="156">
        <v>0</v>
      </c>
      <c r="R173" s="156">
        <f t="shared" si="22"/>
        <v>0</v>
      </c>
      <c r="S173" s="156">
        <v>0</v>
      </c>
      <c r="T173" s="157">
        <f t="shared" si="23"/>
        <v>0</v>
      </c>
      <c r="AR173" s="158" t="s">
        <v>313</v>
      </c>
      <c r="AT173" s="158" t="s">
        <v>309</v>
      </c>
      <c r="AU173" s="158" t="s">
        <v>89</v>
      </c>
      <c r="AY173" s="17" t="s">
        <v>307</v>
      </c>
      <c r="BE173" s="159">
        <f t="shared" si="24"/>
        <v>0</v>
      </c>
      <c r="BF173" s="159">
        <f t="shared" si="25"/>
        <v>0</v>
      </c>
      <c r="BG173" s="159">
        <f t="shared" si="26"/>
        <v>0</v>
      </c>
      <c r="BH173" s="159">
        <f t="shared" si="27"/>
        <v>0</v>
      </c>
      <c r="BI173" s="159">
        <f t="shared" si="28"/>
        <v>0</v>
      </c>
      <c r="BJ173" s="17" t="s">
        <v>89</v>
      </c>
      <c r="BK173" s="159">
        <f t="shared" si="29"/>
        <v>0</v>
      </c>
      <c r="BL173" s="17" t="s">
        <v>313</v>
      </c>
      <c r="BM173" s="158" t="s">
        <v>1090</v>
      </c>
    </row>
    <row r="174" spans="2:65" s="1" customFormat="1" ht="24.2" customHeight="1">
      <c r="B174" s="145"/>
      <c r="C174" s="188" t="s">
        <v>583</v>
      </c>
      <c r="D174" s="188" t="s">
        <v>507</v>
      </c>
      <c r="E174" s="189" t="s">
        <v>5839</v>
      </c>
      <c r="F174" s="190" t="s">
        <v>5840</v>
      </c>
      <c r="G174" s="191" t="s">
        <v>693</v>
      </c>
      <c r="H174" s="192">
        <v>1</v>
      </c>
      <c r="I174" s="193"/>
      <c r="J174" s="194">
        <f t="shared" si="20"/>
        <v>0</v>
      </c>
      <c r="K174" s="195"/>
      <c r="L174" s="196"/>
      <c r="M174" s="197" t="s">
        <v>1</v>
      </c>
      <c r="N174" s="198" t="s">
        <v>42</v>
      </c>
      <c r="P174" s="156">
        <f t="shared" si="21"/>
        <v>0</v>
      </c>
      <c r="Q174" s="156">
        <v>2.0230000000000001E-2</v>
      </c>
      <c r="R174" s="156">
        <f t="shared" si="22"/>
        <v>2.0230000000000001E-2</v>
      </c>
      <c r="S174" s="156">
        <v>0</v>
      </c>
      <c r="T174" s="157">
        <f t="shared" si="23"/>
        <v>0</v>
      </c>
      <c r="AR174" s="158" t="s">
        <v>449</v>
      </c>
      <c r="AT174" s="158" t="s">
        <v>507</v>
      </c>
      <c r="AU174" s="158" t="s">
        <v>89</v>
      </c>
      <c r="AY174" s="17" t="s">
        <v>307</v>
      </c>
      <c r="BE174" s="159">
        <f t="shared" si="24"/>
        <v>0</v>
      </c>
      <c r="BF174" s="159">
        <f t="shared" si="25"/>
        <v>0</v>
      </c>
      <c r="BG174" s="159">
        <f t="shared" si="26"/>
        <v>0</v>
      </c>
      <c r="BH174" s="159">
        <f t="shared" si="27"/>
        <v>0</v>
      </c>
      <c r="BI174" s="159">
        <f t="shared" si="28"/>
        <v>0</v>
      </c>
      <c r="BJ174" s="17" t="s">
        <v>89</v>
      </c>
      <c r="BK174" s="159">
        <f t="shared" si="29"/>
        <v>0</v>
      </c>
      <c r="BL174" s="17" t="s">
        <v>313</v>
      </c>
      <c r="BM174" s="158" t="s">
        <v>1115</v>
      </c>
    </row>
    <row r="175" spans="2:65" s="1" customFormat="1" ht="24.2" customHeight="1">
      <c r="B175" s="145"/>
      <c r="C175" s="188" t="s">
        <v>587</v>
      </c>
      <c r="D175" s="188" t="s">
        <v>507</v>
      </c>
      <c r="E175" s="189" t="s">
        <v>5841</v>
      </c>
      <c r="F175" s="190" t="s">
        <v>5842</v>
      </c>
      <c r="G175" s="191" t="s">
        <v>693</v>
      </c>
      <c r="H175" s="192">
        <v>1</v>
      </c>
      <c r="I175" s="193"/>
      <c r="J175" s="194">
        <f t="shared" si="20"/>
        <v>0</v>
      </c>
      <c r="K175" s="195"/>
      <c r="L175" s="196"/>
      <c r="M175" s="197" t="s">
        <v>1</v>
      </c>
      <c r="N175" s="198" t="s">
        <v>42</v>
      </c>
      <c r="P175" s="156">
        <f t="shared" si="21"/>
        <v>0</v>
      </c>
      <c r="Q175" s="156">
        <v>0.1036</v>
      </c>
      <c r="R175" s="156">
        <f t="shared" si="22"/>
        <v>0.1036</v>
      </c>
      <c r="S175" s="156">
        <v>0</v>
      </c>
      <c r="T175" s="157">
        <f t="shared" si="23"/>
        <v>0</v>
      </c>
      <c r="AR175" s="158" t="s">
        <v>449</v>
      </c>
      <c r="AT175" s="158" t="s">
        <v>507</v>
      </c>
      <c r="AU175" s="158" t="s">
        <v>89</v>
      </c>
      <c r="AY175" s="17" t="s">
        <v>307</v>
      </c>
      <c r="BE175" s="159">
        <f t="shared" si="24"/>
        <v>0</v>
      </c>
      <c r="BF175" s="159">
        <f t="shared" si="25"/>
        <v>0</v>
      </c>
      <c r="BG175" s="159">
        <f t="shared" si="26"/>
        <v>0</v>
      </c>
      <c r="BH175" s="159">
        <f t="shared" si="27"/>
        <v>0</v>
      </c>
      <c r="BI175" s="159">
        <f t="shared" si="28"/>
        <v>0</v>
      </c>
      <c r="BJ175" s="17" t="s">
        <v>89</v>
      </c>
      <c r="BK175" s="159">
        <f t="shared" si="29"/>
        <v>0</v>
      </c>
      <c r="BL175" s="17" t="s">
        <v>313</v>
      </c>
      <c r="BM175" s="158" t="s">
        <v>1125</v>
      </c>
    </row>
    <row r="176" spans="2:65" s="1" customFormat="1" ht="24.2" customHeight="1">
      <c r="B176" s="145"/>
      <c r="C176" s="188" t="s">
        <v>592</v>
      </c>
      <c r="D176" s="188" t="s">
        <v>507</v>
      </c>
      <c r="E176" s="189" t="s">
        <v>5843</v>
      </c>
      <c r="F176" s="190" t="s">
        <v>5844</v>
      </c>
      <c r="G176" s="191" t="s">
        <v>693</v>
      </c>
      <c r="H176" s="192">
        <v>2</v>
      </c>
      <c r="I176" s="193"/>
      <c r="J176" s="194">
        <f t="shared" si="20"/>
        <v>0</v>
      </c>
      <c r="K176" s="195"/>
      <c r="L176" s="196"/>
      <c r="M176" s="197" t="s">
        <v>1</v>
      </c>
      <c r="N176" s="198" t="s">
        <v>42</v>
      </c>
      <c r="P176" s="156">
        <f t="shared" si="21"/>
        <v>0</v>
      </c>
      <c r="Q176" s="156">
        <v>1.75E-3</v>
      </c>
      <c r="R176" s="156">
        <f t="shared" si="22"/>
        <v>3.5000000000000001E-3</v>
      </c>
      <c r="S176" s="156">
        <v>0</v>
      </c>
      <c r="T176" s="157">
        <f t="shared" si="23"/>
        <v>0</v>
      </c>
      <c r="AR176" s="158" t="s">
        <v>449</v>
      </c>
      <c r="AT176" s="158" t="s">
        <v>507</v>
      </c>
      <c r="AU176" s="158" t="s">
        <v>89</v>
      </c>
      <c r="AY176" s="17" t="s">
        <v>307</v>
      </c>
      <c r="BE176" s="159">
        <f t="shared" si="24"/>
        <v>0</v>
      </c>
      <c r="BF176" s="159">
        <f t="shared" si="25"/>
        <v>0</v>
      </c>
      <c r="BG176" s="159">
        <f t="shared" si="26"/>
        <v>0</v>
      </c>
      <c r="BH176" s="159">
        <f t="shared" si="27"/>
        <v>0</v>
      </c>
      <c r="BI176" s="159">
        <f t="shared" si="28"/>
        <v>0</v>
      </c>
      <c r="BJ176" s="17" t="s">
        <v>89</v>
      </c>
      <c r="BK176" s="159">
        <f t="shared" si="29"/>
        <v>0</v>
      </c>
      <c r="BL176" s="17" t="s">
        <v>313</v>
      </c>
      <c r="BM176" s="158" t="s">
        <v>1136</v>
      </c>
    </row>
    <row r="177" spans="2:65" s="1" customFormat="1" ht="24.2" customHeight="1">
      <c r="B177" s="145"/>
      <c r="C177" s="188" t="s">
        <v>597</v>
      </c>
      <c r="D177" s="188" t="s">
        <v>507</v>
      </c>
      <c r="E177" s="189" t="s">
        <v>5845</v>
      </c>
      <c r="F177" s="190" t="s">
        <v>5846</v>
      </c>
      <c r="G177" s="191" t="s">
        <v>693</v>
      </c>
      <c r="H177" s="192">
        <v>1</v>
      </c>
      <c r="I177" s="193"/>
      <c r="J177" s="194">
        <f t="shared" si="20"/>
        <v>0</v>
      </c>
      <c r="K177" s="195"/>
      <c r="L177" s="196"/>
      <c r="M177" s="197" t="s">
        <v>1</v>
      </c>
      <c r="N177" s="198" t="s">
        <v>42</v>
      </c>
      <c r="P177" s="156">
        <f t="shared" si="21"/>
        <v>0</v>
      </c>
      <c r="Q177" s="156">
        <v>0.15229999999999999</v>
      </c>
      <c r="R177" s="156">
        <f t="shared" si="22"/>
        <v>0.15229999999999999</v>
      </c>
      <c r="S177" s="156">
        <v>0</v>
      </c>
      <c r="T177" s="157">
        <f t="shared" si="23"/>
        <v>0</v>
      </c>
      <c r="AR177" s="158" t="s">
        <v>449</v>
      </c>
      <c r="AT177" s="158" t="s">
        <v>507</v>
      </c>
      <c r="AU177" s="158" t="s">
        <v>89</v>
      </c>
      <c r="AY177" s="17" t="s">
        <v>307</v>
      </c>
      <c r="BE177" s="159">
        <f t="shared" si="24"/>
        <v>0</v>
      </c>
      <c r="BF177" s="159">
        <f t="shared" si="25"/>
        <v>0</v>
      </c>
      <c r="BG177" s="159">
        <f t="shared" si="26"/>
        <v>0</v>
      </c>
      <c r="BH177" s="159">
        <f t="shared" si="27"/>
        <v>0</v>
      </c>
      <c r="BI177" s="159">
        <f t="shared" si="28"/>
        <v>0</v>
      </c>
      <c r="BJ177" s="17" t="s">
        <v>89</v>
      </c>
      <c r="BK177" s="159">
        <f t="shared" si="29"/>
        <v>0</v>
      </c>
      <c r="BL177" s="17" t="s">
        <v>313</v>
      </c>
      <c r="BM177" s="158" t="s">
        <v>1169</v>
      </c>
    </row>
    <row r="178" spans="2:65" s="1" customFormat="1" ht="16.5" customHeight="1">
      <c r="B178" s="145"/>
      <c r="C178" s="188" t="s">
        <v>601</v>
      </c>
      <c r="D178" s="188" t="s">
        <v>507</v>
      </c>
      <c r="E178" s="189" t="s">
        <v>5847</v>
      </c>
      <c r="F178" s="190" t="s">
        <v>5848</v>
      </c>
      <c r="G178" s="191" t="s">
        <v>693</v>
      </c>
      <c r="H178" s="192">
        <v>2</v>
      </c>
      <c r="I178" s="193"/>
      <c r="J178" s="194">
        <f t="shared" si="20"/>
        <v>0</v>
      </c>
      <c r="K178" s="195"/>
      <c r="L178" s="196"/>
      <c r="M178" s="197" t="s">
        <v>1</v>
      </c>
      <c r="N178" s="198" t="s">
        <v>42</v>
      </c>
      <c r="P178" s="156">
        <f t="shared" si="21"/>
        <v>0</v>
      </c>
      <c r="Q178" s="156">
        <v>5.8E-4</v>
      </c>
      <c r="R178" s="156">
        <f t="shared" si="22"/>
        <v>1.16E-3</v>
      </c>
      <c r="S178" s="156">
        <v>0</v>
      </c>
      <c r="T178" s="157">
        <f t="shared" si="23"/>
        <v>0</v>
      </c>
      <c r="AR178" s="158" t="s">
        <v>449</v>
      </c>
      <c r="AT178" s="158" t="s">
        <v>507</v>
      </c>
      <c r="AU178" s="158" t="s">
        <v>89</v>
      </c>
      <c r="AY178" s="17" t="s">
        <v>307</v>
      </c>
      <c r="BE178" s="159">
        <f t="shared" si="24"/>
        <v>0</v>
      </c>
      <c r="BF178" s="159">
        <f t="shared" si="25"/>
        <v>0</v>
      </c>
      <c r="BG178" s="159">
        <f t="shared" si="26"/>
        <v>0</v>
      </c>
      <c r="BH178" s="159">
        <f t="shared" si="27"/>
        <v>0</v>
      </c>
      <c r="BI178" s="159">
        <f t="shared" si="28"/>
        <v>0</v>
      </c>
      <c r="BJ178" s="17" t="s">
        <v>89</v>
      </c>
      <c r="BK178" s="159">
        <f t="shared" si="29"/>
        <v>0</v>
      </c>
      <c r="BL178" s="17" t="s">
        <v>313</v>
      </c>
      <c r="BM178" s="158" t="s">
        <v>1179</v>
      </c>
    </row>
    <row r="179" spans="2:65" s="1" customFormat="1" ht="24.2" customHeight="1">
      <c r="B179" s="145"/>
      <c r="C179" s="146" t="s">
        <v>514</v>
      </c>
      <c r="D179" s="146" t="s">
        <v>309</v>
      </c>
      <c r="E179" s="147" t="s">
        <v>5742</v>
      </c>
      <c r="F179" s="148" t="s">
        <v>5743</v>
      </c>
      <c r="G179" s="149" t="s">
        <v>693</v>
      </c>
      <c r="H179" s="150">
        <v>3</v>
      </c>
      <c r="I179" s="151"/>
      <c r="J179" s="152">
        <f t="shared" si="20"/>
        <v>0</v>
      </c>
      <c r="K179" s="153"/>
      <c r="L179" s="32"/>
      <c r="M179" s="154" t="s">
        <v>1</v>
      </c>
      <c r="N179" s="155" t="s">
        <v>42</v>
      </c>
      <c r="P179" s="156">
        <f t="shared" si="21"/>
        <v>0</v>
      </c>
      <c r="Q179" s="156">
        <v>6.3E-3</v>
      </c>
      <c r="R179" s="156">
        <f t="shared" si="22"/>
        <v>1.89E-2</v>
      </c>
      <c r="S179" s="156">
        <v>0</v>
      </c>
      <c r="T179" s="157">
        <f t="shared" si="23"/>
        <v>0</v>
      </c>
      <c r="AR179" s="158" t="s">
        <v>313</v>
      </c>
      <c r="AT179" s="158" t="s">
        <v>309</v>
      </c>
      <c r="AU179" s="158" t="s">
        <v>89</v>
      </c>
      <c r="AY179" s="17" t="s">
        <v>307</v>
      </c>
      <c r="BE179" s="159">
        <f t="shared" si="24"/>
        <v>0</v>
      </c>
      <c r="BF179" s="159">
        <f t="shared" si="25"/>
        <v>0</v>
      </c>
      <c r="BG179" s="159">
        <f t="shared" si="26"/>
        <v>0</v>
      </c>
      <c r="BH179" s="159">
        <f t="shared" si="27"/>
        <v>0</v>
      </c>
      <c r="BI179" s="159">
        <f t="shared" si="28"/>
        <v>0</v>
      </c>
      <c r="BJ179" s="17" t="s">
        <v>89</v>
      </c>
      <c r="BK179" s="159">
        <f t="shared" si="29"/>
        <v>0</v>
      </c>
      <c r="BL179" s="17" t="s">
        <v>313</v>
      </c>
      <c r="BM179" s="158" t="s">
        <v>1301</v>
      </c>
    </row>
    <row r="180" spans="2:65" s="1" customFormat="1" ht="16.5" customHeight="1">
      <c r="B180" s="145"/>
      <c r="C180" s="188" t="s">
        <v>520</v>
      </c>
      <c r="D180" s="188" t="s">
        <v>507</v>
      </c>
      <c r="E180" s="189" t="s">
        <v>5849</v>
      </c>
      <c r="F180" s="190" t="s">
        <v>5850</v>
      </c>
      <c r="G180" s="191" t="s">
        <v>693</v>
      </c>
      <c r="H180" s="192">
        <v>1</v>
      </c>
      <c r="I180" s="193"/>
      <c r="J180" s="194">
        <f t="shared" si="20"/>
        <v>0</v>
      </c>
      <c r="K180" s="195"/>
      <c r="L180" s="196"/>
      <c r="M180" s="197" t="s">
        <v>1</v>
      </c>
      <c r="N180" s="198" t="s">
        <v>42</v>
      </c>
      <c r="P180" s="156">
        <f t="shared" si="21"/>
        <v>0</v>
      </c>
      <c r="Q180" s="156">
        <v>0</v>
      </c>
      <c r="R180" s="156">
        <f t="shared" si="22"/>
        <v>0</v>
      </c>
      <c r="S180" s="156">
        <v>0</v>
      </c>
      <c r="T180" s="157">
        <f t="shared" si="23"/>
        <v>0</v>
      </c>
      <c r="AR180" s="158" t="s">
        <v>449</v>
      </c>
      <c r="AT180" s="158" t="s">
        <v>507</v>
      </c>
      <c r="AU180" s="158" t="s">
        <v>89</v>
      </c>
      <c r="AY180" s="17" t="s">
        <v>307</v>
      </c>
      <c r="BE180" s="159">
        <f t="shared" si="24"/>
        <v>0</v>
      </c>
      <c r="BF180" s="159">
        <f t="shared" si="25"/>
        <v>0</v>
      </c>
      <c r="BG180" s="159">
        <f t="shared" si="26"/>
        <v>0</v>
      </c>
      <c r="BH180" s="159">
        <f t="shared" si="27"/>
        <v>0</v>
      </c>
      <c r="BI180" s="159">
        <f t="shared" si="28"/>
        <v>0</v>
      </c>
      <c r="BJ180" s="17" t="s">
        <v>89</v>
      </c>
      <c r="BK180" s="159">
        <f t="shared" si="29"/>
        <v>0</v>
      </c>
      <c r="BL180" s="17" t="s">
        <v>313</v>
      </c>
      <c r="BM180" s="158" t="s">
        <v>1332</v>
      </c>
    </row>
    <row r="181" spans="2:65" s="1" customFormat="1" ht="19.5">
      <c r="B181" s="32"/>
      <c r="D181" s="161" t="s">
        <v>3247</v>
      </c>
      <c r="F181" s="205" t="s">
        <v>5737</v>
      </c>
      <c r="I181" s="206"/>
      <c r="L181" s="32"/>
      <c r="M181" s="207"/>
      <c r="T181" s="59"/>
      <c r="AT181" s="17" t="s">
        <v>3247</v>
      </c>
      <c r="AU181" s="17" t="s">
        <v>89</v>
      </c>
    </row>
    <row r="182" spans="2:65" s="1" customFormat="1" ht="33" customHeight="1">
      <c r="B182" s="145"/>
      <c r="C182" s="188" t="s">
        <v>526</v>
      </c>
      <c r="D182" s="188" t="s">
        <v>507</v>
      </c>
      <c r="E182" s="189" t="s">
        <v>5851</v>
      </c>
      <c r="F182" s="190" t="s">
        <v>5852</v>
      </c>
      <c r="G182" s="191" t="s">
        <v>693</v>
      </c>
      <c r="H182" s="192">
        <v>2</v>
      </c>
      <c r="I182" s="193"/>
      <c r="J182" s="194">
        <f>ROUND(I182*H182,2)</f>
        <v>0</v>
      </c>
      <c r="K182" s="195"/>
      <c r="L182" s="196"/>
      <c r="M182" s="197" t="s">
        <v>1</v>
      </c>
      <c r="N182" s="198" t="s">
        <v>42</v>
      </c>
      <c r="P182" s="156">
        <f>O182*H182</f>
        <v>0</v>
      </c>
      <c r="Q182" s="156">
        <v>0.05</v>
      </c>
      <c r="R182" s="156">
        <f>Q182*H182</f>
        <v>0.1</v>
      </c>
      <c r="S182" s="156">
        <v>0</v>
      </c>
      <c r="T182" s="157">
        <f>S182*H182</f>
        <v>0</v>
      </c>
      <c r="AR182" s="158" t="s">
        <v>449</v>
      </c>
      <c r="AT182" s="158" t="s">
        <v>507</v>
      </c>
      <c r="AU182" s="158" t="s">
        <v>89</v>
      </c>
      <c r="AY182" s="17" t="s">
        <v>307</v>
      </c>
      <c r="BE182" s="159">
        <f>IF(N182="základná",J182,0)</f>
        <v>0</v>
      </c>
      <c r="BF182" s="159">
        <f>IF(N182="znížená",J182,0)</f>
        <v>0</v>
      </c>
      <c r="BG182" s="159">
        <f>IF(N182="zákl. prenesená",J182,0)</f>
        <v>0</v>
      </c>
      <c r="BH182" s="159">
        <f>IF(N182="zníž. prenesená",J182,0)</f>
        <v>0</v>
      </c>
      <c r="BI182" s="159">
        <f>IF(N182="nulová",J182,0)</f>
        <v>0</v>
      </c>
      <c r="BJ182" s="17" t="s">
        <v>89</v>
      </c>
      <c r="BK182" s="159">
        <f>ROUND(I182*H182,2)</f>
        <v>0</v>
      </c>
      <c r="BL182" s="17" t="s">
        <v>313</v>
      </c>
      <c r="BM182" s="158" t="s">
        <v>1344</v>
      </c>
    </row>
    <row r="183" spans="2:65" s="1" customFormat="1" ht="19.5">
      <c r="B183" s="32"/>
      <c r="D183" s="161" t="s">
        <v>3247</v>
      </c>
      <c r="F183" s="205" t="s">
        <v>5746</v>
      </c>
      <c r="I183" s="206"/>
      <c r="L183" s="32"/>
      <c r="M183" s="207"/>
      <c r="T183" s="59"/>
      <c r="AT183" s="17" t="s">
        <v>3247</v>
      </c>
      <c r="AU183" s="17" t="s">
        <v>89</v>
      </c>
    </row>
    <row r="184" spans="2:65" s="1" customFormat="1" ht="24.2" customHeight="1">
      <c r="B184" s="145"/>
      <c r="C184" s="146" t="s">
        <v>572</v>
      </c>
      <c r="D184" s="146" t="s">
        <v>309</v>
      </c>
      <c r="E184" s="147" t="s">
        <v>5853</v>
      </c>
      <c r="F184" s="148" t="s">
        <v>5854</v>
      </c>
      <c r="G184" s="149" t="s">
        <v>1071</v>
      </c>
      <c r="H184" s="150">
        <v>5</v>
      </c>
      <c r="I184" s="151"/>
      <c r="J184" s="152">
        <f>ROUND(I184*H184,2)</f>
        <v>0</v>
      </c>
      <c r="K184" s="153"/>
      <c r="L184" s="32"/>
      <c r="M184" s="154" t="s">
        <v>1</v>
      </c>
      <c r="N184" s="155" t="s">
        <v>42</v>
      </c>
      <c r="P184" s="156">
        <f>O184*H184</f>
        <v>0</v>
      </c>
      <c r="Q184" s="156">
        <v>1E-4</v>
      </c>
      <c r="R184" s="156">
        <f>Q184*H184</f>
        <v>5.0000000000000001E-4</v>
      </c>
      <c r="S184" s="156">
        <v>0</v>
      </c>
      <c r="T184" s="157">
        <f>S184*H184</f>
        <v>0</v>
      </c>
      <c r="AR184" s="158" t="s">
        <v>313</v>
      </c>
      <c r="AT184" s="158" t="s">
        <v>309</v>
      </c>
      <c r="AU184" s="158" t="s">
        <v>89</v>
      </c>
      <c r="AY184" s="17" t="s">
        <v>307</v>
      </c>
      <c r="BE184" s="159">
        <f>IF(N184="základná",J184,0)</f>
        <v>0</v>
      </c>
      <c r="BF184" s="159">
        <f>IF(N184="znížená",J184,0)</f>
        <v>0</v>
      </c>
      <c r="BG184" s="159">
        <f>IF(N184="zákl. prenesená",J184,0)</f>
        <v>0</v>
      </c>
      <c r="BH184" s="159">
        <f>IF(N184="zníž. prenesená",J184,0)</f>
        <v>0</v>
      </c>
      <c r="BI184" s="159">
        <f>IF(N184="nulová",J184,0)</f>
        <v>0</v>
      </c>
      <c r="BJ184" s="17" t="s">
        <v>89</v>
      </c>
      <c r="BK184" s="159">
        <f>ROUND(I184*H184,2)</f>
        <v>0</v>
      </c>
      <c r="BL184" s="17" t="s">
        <v>313</v>
      </c>
      <c r="BM184" s="158" t="s">
        <v>1353</v>
      </c>
    </row>
    <row r="185" spans="2:65" s="11" customFormat="1" ht="22.9" customHeight="1">
      <c r="B185" s="133"/>
      <c r="D185" s="134" t="s">
        <v>75</v>
      </c>
      <c r="E185" s="143" t="s">
        <v>1398</v>
      </c>
      <c r="F185" s="143" t="s">
        <v>3204</v>
      </c>
      <c r="I185" s="136"/>
      <c r="J185" s="144">
        <f>BK185</f>
        <v>0</v>
      </c>
      <c r="L185" s="133"/>
      <c r="M185" s="138"/>
      <c r="P185" s="139">
        <f>P186</f>
        <v>0</v>
      </c>
      <c r="R185" s="139">
        <f>R186</f>
        <v>0</v>
      </c>
      <c r="T185" s="140">
        <f>T186</f>
        <v>0</v>
      </c>
      <c r="AR185" s="134" t="s">
        <v>83</v>
      </c>
      <c r="AT185" s="141" t="s">
        <v>75</v>
      </c>
      <c r="AU185" s="141" t="s">
        <v>83</v>
      </c>
      <c r="AY185" s="134" t="s">
        <v>307</v>
      </c>
      <c r="BK185" s="142">
        <f>BK186</f>
        <v>0</v>
      </c>
    </row>
    <row r="186" spans="2:65" s="1" customFormat="1" ht="33" customHeight="1">
      <c r="B186" s="145"/>
      <c r="C186" s="146" t="s">
        <v>926</v>
      </c>
      <c r="D186" s="146" t="s">
        <v>309</v>
      </c>
      <c r="E186" s="147" t="s">
        <v>3205</v>
      </c>
      <c r="F186" s="148" t="s">
        <v>3206</v>
      </c>
      <c r="G186" s="149" t="s">
        <v>510</v>
      </c>
      <c r="H186" s="150">
        <v>33.784999999999997</v>
      </c>
      <c r="I186" s="151"/>
      <c r="J186" s="152">
        <f>ROUND(I186*H186,2)</f>
        <v>0</v>
      </c>
      <c r="K186" s="153"/>
      <c r="L186" s="32"/>
      <c r="M186" s="154" t="s">
        <v>1</v>
      </c>
      <c r="N186" s="155" t="s">
        <v>42</v>
      </c>
      <c r="P186" s="156">
        <f>O186*H186</f>
        <v>0</v>
      </c>
      <c r="Q186" s="156">
        <v>0</v>
      </c>
      <c r="R186" s="156">
        <f>Q186*H186</f>
        <v>0</v>
      </c>
      <c r="S186" s="156">
        <v>0</v>
      </c>
      <c r="T186" s="157">
        <f>S186*H186</f>
        <v>0</v>
      </c>
      <c r="AR186" s="158" t="s">
        <v>313</v>
      </c>
      <c r="AT186" s="158" t="s">
        <v>309</v>
      </c>
      <c r="AU186" s="158" t="s">
        <v>89</v>
      </c>
      <c r="AY186" s="17" t="s">
        <v>307</v>
      </c>
      <c r="BE186" s="159">
        <f>IF(N186="základná",J186,0)</f>
        <v>0</v>
      </c>
      <c r="BF186" s="159">
        <f>IF(N186="znížená",J186,0)</f>
        <v>0</v>
      </c>
      <c r="BG186" s="159">
        <f>IF(N186="zákl. prenesená",J186,0)</f>
        <v>0</v>
      </c>
      <c r="BH186" s="159">
        <f>IF(N186="zníž. prenesená",J186,0)</f>
        <v>0</v>
      </c>
      <c r="BI186" s="159">
        <f>IF(N186="nulová",J186,0)</f>
        <v>0</v>
      </c>
      <c r="BJ186" s="17" t="s">
        <v>89</v>
      </c>
      <c r="BK186" s="159">
        <f>ROUND(I186*H186,2)</f>
        <v>0</v>
      </c>
      <c r="BL186" s="17" t="s">
        <v>313</v>
      </c>
      <c r="BM186" s="158" t="s">
        <v>1363</v>
      </c>
    </row>
    <row r="187" spans="2:65" s="11" customFormat="1" ht="25.9" customHeight="1">
      <c r="B187" s="133"/>
      <c r="D187" s="134" t="s">
        <v>75</v>
      </c>
      <c r="E187" s="135" t="s">
        <v>1757</v>
      </c>
      <c r="F187" s="135" t="s">
        <v>3123</v>
      </c>
      <c r="I187" s="136"/>
      <c r="J187" s="137">
        <f>BK187</f>
        <v>0</v>
      </c>
      <c r="L187" s="133"/>
      <c r="M187" s="138"/>
      <c r="P187" s="139">
        <f>P188+P190</f>
        <v>0</v>
      </c>
      <c r="R187" s="139">
        <f>R188+R190</f>
        <v>3.8000000000000002E-4</v>
      </c>
      <c r="T187" s="140">
        <f>T188+T190</f>
        <v>0</v>
      </c>
      <c r="AR187" s="134" t="s">
        <v>89</v>
      </c>
      <c r="AT187" s="141" t="s">
        <v>75</v>
      </c>
      <c r="AU187" s="141" t="s">
        <v>76</v>
      </c>
      <c r="AY187" s="134" t="s">
        <v>307</v>
      </c>
      <c r="BK187" s="142">
        <f>BK188+BK190</f>
        <v>0</v>
      </c>
    </row>
    <row r="188" spans="2:65" s="11" customFormat="1" ht="22.9" customHeight="1">
      <c r="B188" s="133"/>
      <c r="D188" s="134" t="s">
        <v>75</v>
      </c>
      <c r="E188" s="143" t="s">
        <v>3215</v>
      </c>
      <c r="F188" s="143" t="s">
        <v>3216</v>
      </c>
      <c r="I188" s="136"/>
      <c r="J188" s="144">
        <f>BK188</f>
        <v>0</v>
      </c>
      <c r="L188" s="133"/>
      <c r="M188" s="138"/>
      <c r="P188" s="139">
        <f>P189</f>
        <v>0</v>
      </c>
      <c r="R188" s="139">
        <f>R189</f>
        <v>3.8000000000000002E-4</v>
      </c>
      <c r="T188" s="140">
        <f>T189</f>
        <v>0</v>
      </c>
      <c r="AR188" s="134" t="s">
        <v>89</v>
      </c>
      <c r="AT188" s="141" t="s">
        <v>75</v>
      </c>
      <c r="AU188" s="141" t="s">
        <v>83</v>
      </c>
      <c r="AY188" s="134" t="s">
        <v>307</v>
      </c>
      <c r="BK188" s="142">
        <f>BK189</f>
        <v>0</v>
      </c>
    </row>
    <row r="189" spans="2:65" s="1" customFormat="1" ht="62.65" customHeight="1">
      <c r="B189" s="145"/>
      <c r="C189" s="146" t="s">
        <v>849</v>
      </c>
      <c r="D189" s="146" t="s">
        <v>309</v>
      </c>
      <c r="E189" s="147" t="s">
        <v>5855</v>
      </c>
      <c r="F189" s="148" t="s">
        <v>5856</v>
      </c>
      <c r="G189" s="149" t="s">
        <v>2955</v>
      </c>
      <c r="H189" s="150">
        <v>1</v>
      </c>
      <c r="I189" s="151"/>
      <c r="J189" s="152">
        <f>ROUND(I189*H189,2)</f>
        <v>0</v>
      </c>
      <c r="K189" s="153"/>
      <c r="L189" s="32"/>
      <c r="M189" s="154" t="s">
        <v>1</v>
      </c>
      <c r="N189" s="155" t="s">
        <v>42</v>
      </c>
      <c r="P189" s="156">
        <f>O189*H189</f>
        <v>0</v>
      </c>
      <c r="Q189" s="156">
        <v>3.8000000000000002E-4</v>
      </c>
      <c r="R189" s="156">
        <f>Q189*H189</f>
        <v>3.8000000000000002E-4</v>
      </c>
      <c r="S189" s="156">
        <v>0</v>
      </c>
      <c r="T189" s="157">
        <f>S189*H189</f>
        <v>0</v>
      </c>
      <c r="AR189" s="158" t="s">
        <v>587</v>
      </c>
      <c r="AT189" s="158" t="s">
        <v>309</v>
      </c>
      <c r="AU189" s="158" t="s">
        <v>89</v>
      </c>
      <c r="AY189" s="17" t="s">
        <v>307</v>
      </c>
      <c r="BE189" s="159">
        <f>IF(N189="základná",J189,0)</f>
        <v>0</v>
      </c>
      <c r="BF189" s="159">
        <f>IF(N189="znížená",J189,0)</f>
        <v>0</v>
      </c>
      <c r="BG189" s="159">
        <f>IF(N189="zákl. prenesená",J189,0)</f>
        <v>0</v>
      </c>
      <c r="BH189" s="159">
        <f>IF(N189="zníž. prenesená",J189,0)</f>
        <v>0</v>
      </c>
      <c r="BI189" s="159">
        <f>IF(N189="nulová",J189,0)</f>
        <v>0</v>
      </c>
      <c r="BJ189" s="17" t="s">
        <v>89</v>
      </c>
      <c r="BK189" s="159">
        <f>ROUND(I189*H189,2)</f>
        <v>0</v>
      </c>
      <c r="BL189" s="17" t="s">
        <v>587</v>
      </c>
      <c r="BM189" s="158" t="s">
        <v>1381</v>
      </c>
    </row>
    <row r="190" spans="2:65" s="11" customFormat="1" ht="22.9" customHeight="1">
      <c r="B190" s="133"/>
      <c r="D190" s="134" t="s">
        <v>75</v>
      </c>
      <c r="E190" s="143" t="s">
        <v>3552</v>
      </c>
      <c r="F190" s="143" t="s">
        <v>3553</v>
      </c>
      <c r="I190" s="136"/>
      <c r="J190" s="144">
        <f>BK190</f>
        <v>0</v>
      </c>
      <c r="L190" s="133"/>
      <c r="M190" s="138"/>
      <c r="P190" s="139">
        <f>SUM(P191:P192)</f>
        <v>0</v>
      </c>
      <c r="R190" s="139">
        <f>SUM(R191:R192)</f>
        <v>0</v>
      </c>
      <c r="T190" s="140">
        <f>SUM(T191:T192)</f>
        <v>0</v>
      </c>
      <c r="AR190" s="134" t="s">
        <v>89</v>
      </c>
      <c r="AT190" s="141" t="s">
        <v>75</v>
      </c>
      <c r="AU190" s="141" t="s">
        <v>83</v>
      </c>
      <c r="AY190" s="134" t="s">
        <v>307</v>
      </c>
      <c r="BK190" s="142">
        <f>SUM(BK191:BK192)</f>
        <v>0</v>
      </c>
    </row>
    <row r="191" spans="2:65" s="1" customFormat="1" ht="55.5" customHeight="1">
      <c r="B191" s="145"/>
      <c r="C191" s="146" t="s">
        <v>864</v>
      </c>
      <c r="D191" s="146" t="s">
        <v>309</v>
      </c>
      <c r="E191" s="147" t="s">
        <v>5857</v>
      </c>
      <c r="F191" s="148" t="s">
        <v>5858</v>
      </c>
      <c r="G191" s="149" t="s">
        <v>693</v>
      </c>
      <c r="H191" s="150">
        <v>1</v>
      </c>
      <c r="I191" s="151"/>
      <c r="J191" s="152">
        <f>ROUND(I191*H191,2)</f>
        <v>0</v>
      </c>
      <c r="K191" s="153"/>
      <c r="L191" s="32"/>
      <c r="M191" s="154" t="s">
        <v>1</v>
      </c>
      <c r="N191" s="155" t="s">
        <v>42</v>
      </c>
      <c r="P191" s="156">
        <f>O191*H191</f>
        <v>0</v>
      </c>
      <c r="Q191" s="156">
        <v>0</v>
      </c>
      <c r="R191" s="156">
        <f>Q191*H191</f>
        <v>0</v>
      </c>
      <c r="S191" s="156">
        <v>0</v>
      </c>
      <c r="T191" s="157">
        <f>S191*H191</f>
        <v>0</v>
      </c>
      <c r="AR191" s="158" t="s">
        <v>587</v>
      </c>
      <c r="AT191" s="158" t="s">
        <v>309</v>
      </c>
      <c r="AU191" s="158" t="s">
        <v>89</v>
      </c>
      <c r="AY191" s="17" t="s">
        <v>307</v>
      </c>
      <c r="BE191" s="159">
        <f>IF(N191="základná",J191,0)</f>
        <v>0</v>
      </c>
      <c r="BF191" s="159">
        <f>IF(N191="znížená",J191,0)</f>
        <v>0</v>
      </c>
      <c r="BG191" s="159">
        <f>IF(N191="zákl. prenesená",J191,0)</f>
        <v>0</v>
      </c>
      <c r="BH191" s="159">
        <f>IF(N191="zníž. prenesená",J191,0)</f>
        <v>0</v>
      </c>
      <c r="BI191" s="159">
        <f>IF(N191="nulová",J191,0)</f>
        <v>0</v>
      </c>
      <c r="BJ191" s="17" t="s">
        <v>89</v>
      </c>
      <c r="BK191" s="159">
        <f>ROUND(I191*H191,2)</f>
        <v>0</v>
      </c>
      <c r="BL191" s="17" t="s">
        <v>587</v>
      </c>
      <c r="BM191" s="158" t="s">
        <v>1410</v>
      </c>
    </row>
    <row r="192" spans="2:65" s="1" customFormat="1" ht="24.2" customHeight="1">
      <c r="B192" s="145"/>
      <c r="C192" s="146" t="s">
        <v>931</v>
      </c>
      <c r="D192" s="146" t="s">
        <v>309</v>
      </c>
      <c r="E192" s="147" t="s">
        <v>5859</v>
      </c>
      <c r="F192" s="148" t="s">
        <v>5860</v>
      </c>
      <c r="G192" s="149" t="s">
        <v>510</v>
      </c>
      <c r="H192" s="150">
        <v>0.41499999999999998</v>
      </c>
      <c r="I192" s="151"/>
      <c r="J192" s="152">
        <f>ROUND(I192*H192,2)</f>
        <v>0</v>
      </c>
      <c r="K192" s="153"/>
      <c r="L192" s="32"/>
      <c r="M192" s="154" t="s">
        <v>1</v>
      </c>
      <c r="N192" s="155" t="s">
        <v>42</v>
      </c>
      <c r="P192" s="156">
        <f>O192*H192</f>
        <v>0</v>
      </c>
      <c r="Q192" s="156">
        <v>0</v>
      </c>
      <c r="R192" s="156">
        <f>Q192*H192</f>
        <v>0</v>
      </c>
      <c r="S192" s="156">
        <v>0</v>
      </c>
      <c r="T192" s="157">
        <f>S192*H192</f>
        <v>0</v>
      </c>
      <c r="AR192" s="158" t="s">
        <v>587</v>
      </c>
      <c r="AT192" s="158" t="s">
        <v>309</v>
      </c>
      <c r="AU192" s="158" t="s">
        <v>89</v>
      </c>
      <c r="AY192" s="17" t="s">
        <v>307</v>
      </c>
      <c r="BE192" s="159">
        <f>IF(N192="základná",J192,0)</f>
        <v>0</v>
      </c>
      <c r="BF192" s="159">
        <f>IF(N192="znížená",J192,0)</f>
        <v>0</v>
      </c>
      <c r="BG192" s="159">
        <f>IF(N192="zákl. prenesená",J192,0)</f>
        <v>0</v>
      </c>
      <c r="BH192" s="159">
        <f>IF(N192="zníž. prenesená",J192,0)</f>
        <v>0</v>
      </c>
      <c r="BI192" s="159">
        <f>IF(N192="nulová",J192,0)</f>
        <v>0</v>
      </c>
      <c r="BJ192" s="17" t="s">
        <v>89</v>
      </c>
      <c r="BK192" s="159">
        <f>ROUND(I192*H192,2)</f>
        <v>0</v>
      </c>
      <c r="BL192" s="17" t="s">
        <v>587</v>
      </c>
      <c r="BM192" s="158" t="s">
        <v>1440</v>
      </c>
    </row>
    <row r="193" spans="2:65" s="11" customFormat="1" ht="25.9" customHeight="1">
      <c r="B193" s="133"/>
      <c r="D193" s="134" t="s">
        <v>75</v>
      </c>
      <c r="E193" s="135" t="s">
        <v>3090</v>
      </c>
      <c r="F193" s="135" t="s">
        <v>5509</v>
      </c>
      <c r="I193" s="136"/>
      <c r="J193" s="137">
        <f>BK193</f>
        <v>0</v>
      </c>
      <c r="L193" s="133"/>
      <c r="M193" s="138"/>
      <c r="P193" s="139">
        <f>SUM(P194:P195)</f>
        <v>0</v>
      </c>
      <c r="R193" s="139">
        <f>SUM(R194:R195)</f>
        <v>0</v>
      </c>
      <c r="T193" s="140">
        <f>SUM(T194:T195)</f>
        <v>0</v>
      </c>
      <c r="AR193" s="134" t="s">
        <v>433</v>
      </c>
      <c r="AT193" s="141" t="s">
        <v>75</v>
      </c>
      <c r="AU193" s="141" t="s">
        <v>76</v>
      </c>
      <c r="AY193" s="134" t="s">
        <v>307</v>
      </c>
      <c r="BK193" s="142">
        <f>SUM(BK194:BK195)</f>
        <v>0</v>
      </c>
    </row>
    <row r="194" spans="2:65" s="1" customFormat="1" ht="44.25" customHeight="1">
      <c r="B194" s="145"/>
      <c r="C194" s="146" t="s">
        <v>854</v>
      </c>
      <c r="D194" s="146" t="s">
        <v>309</v>
      </c>
      <c r="E194" s="147" t="s">
        <v>5779</v>
      </c>
      <c r="F194" s="148" t="s">
        <v>5780</v>
      </c>
      <c r="G194" s="149" t="s">
        <v>3095</v>
      </c>
      <c r="H194" s="150">
        <v>1</v>
      </c>
      <c r="I194" s="151"/>
      <c r="J194" s="152">
        <f>ROUND(I194*H194,2)</f>
        <v>0</v>
      </c>
      <c r="K194" s="153"/>
      <c r="L194" s="32"/>
      <c r="M194" s="154" t="s">
        <v>1</v>
      </c>
      <c r="N194" s="155" t="s">
        <v>42</v>
      </c>
      <c r="P194" s="156">
        <f>O194*H194</f>
        <v>0</v>
      </c>
      <c r="Q194" s="156">
        <v>0</v>
      </c>
      <c r="R194" s="156">
        <f>Q194*H194</f>
        <v>0</v>
      </c>
      <c r="S194" s="156">
        <v>0</v>
      </c>
      <c r="T194" s="157">
        <f>S194*H194</f>
        <v>0</v>
      </c>
      <c r="AR194" s="158" t="s">
        <v>313</v>
      </c>
      <c r="AT194" s="158" t="s">
        <v>309</v>
      </c>
      <c r="AU194" s="158" t="s">
        <v>83</v>
      </c>
      <c r="AY194" s="17" t="s">
        <v>307</v>
      </c>
      <c r="BE194" s="159">
        <f>IF(N194="základná",J194,0)</f>
        <v>0</v>
      </c>
      <c r="BF194" s="159">
        <f>IF(N194="znížená",J194,0)</f>
        <v>0</v>
      </c>
      <c r="BG194" s="159">
        <f>IF(N194="zákl. prenesená",J194,0)</f>
        <v>0</v>
      </c>
      <c r="BH194" s="159">
        <f>IF(N194="zníž. prenesená",J194,0)</f>
        <v>0</v>
      </c>
      <c r="BI194" s="159">
        <f>IF(N194="nulová",J194,0)</f>
        <v>0</v>
      </c>
      <c r="BJ194" s="17" t="s">
        <v>89</v>
      </c>
      <c r="BK194" s="159">
        <f>ROUND(I194*H194,2)</f>
        <v>0</v>
      </c>
      <c r="BL194" s="17" t="s">
        <v>313</v>
      </c>
      <c r="BM194" s="158" t="s">
        <v>1461</v>
      </c>
    </row>
    <row r="195" spans="2:65" s="1" customFormat="1" ht="33" customHeight="1">
      <c r="B195" s="145"/>
      <c r="C195" s="146" t="s">
        <v>859</v>
      </c>
      <c r="D195" s="146" t="s">
        <v>309</v>
      </c>
      <c r="E195" s="147" t="s">
        <v>5861</v>
      </c>
      <c r="F195" s="148" t="s">
        <v>5862</v>
      </c>
      <c r="G195" s="149" t="s">
        <v>3095</v>
      </c>
      <c r="H195" s="150">
        <v>1</v>
      </c>
      <c r="I195" s="151"/>
      <c r="J195" s="152">
        <f>ROUND(I195*H195,2)</f>
        <v>0</v>
      </c>
      <c r="K195" s="153"/>
      <c r="L195" s="32"/>
      <c r="M195" s="200" t="s">
        <v>1</v>
      </c>
      <c r="N195" s="201" t="s">
        <v>42</v>
      </c>
      <c r="O195" s="202"/>
      <c r="P195" s="203">
        <f>O195*H195</f>
        <v>0</v>
      </c>
      <c r="Q195" s="203">
        <v>0</v>
      </c>
      <c r="R195" s="203">
        <f>Q195*H195</f>
        <v>0</v>
      </c>
      <c r="S195" s="203">
        <v>0</v>
      </c>
      <c r="T195" s="204">
        <f>S195*H195</f>
        <v>0</v>
      </c>
      <c r="AR195" s="158" t="s">
        <v>313</v>
      </c>
      <c r="AT195" s="158" t="s">
        <v>309</v>
      </c>
      <c r="AU195" s="158" t="s">
        <v>83</v>
      </c>
      <c r="AY195" s="17" t="s">
        <v>307</v>
      </c>
      <c r="BE195" s="159">
        <f>IF(N195="základná",J195,0)</f>
        <v>0</v>
      </c>
      <c r="BF195" s="159">
        <f>IF(N195="znížená",J195,0)</f>
        <v>0</v>
      </c>
      <c r="BG195" s="159">
        <f>IF(N195="zákl. prenesená",J195,0)</f>
        <v>0</v>
      </c>
      <c r="BH195" s="159">
        <f>IF(N195="zníž. prenesená",J195,0)</f>
        <v>0</v>
      </c>
      <c r="BI195" s="159">
        <f>IF(N195="nulová",J195,0)</f>
        <v>0</v>
      </c>
      <c r="BJ195" s="17" t="s">
        <v>89</v>
      </c>
      <c r="BK195" s="159">
        <f>ROUND(I195*H195,2)</f>
        <v>0</v>
      </c>
      <c r="BL195" s="17" t="s">
        <v>313</v>
      </c>
      <c r="BM195" s="158" t="s">
        <v>1476</v>
      </c>
    </row>
    <row r="196" spans="2:65" s="1" customFormat="1" ht="6.95" customHeight="1">
      <c r="B196" s="47"/>
      <c r="C196" s="48"/>
      <c r="D196" s="48"/>
      <c r="E196" s="48"/>
      <c r="F196" s="48"/>
      <c r="G196" s="48"/>
      <c r="H196" s="48"/>
      <c r="I196" s="48"/>
      <c r="J196" s="48"/>
      <c r="K196" s="48"/>
      <c r="L196" s="32"/>
    </row>
  </sheetData>
  <autoFilter ref="C126:K195" xr:uid="{00000000-0009-0000-0000-00000D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scale="88" fitToHeight="100" orientation="portrait" blackAndWhite="1" r:id="rId1"/>
  <headerFooter>
    <oddFooter>&amp;CStrana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BM236"/>
  <sheetViews>
    <sheetView showGridLines="0" workbookViewId="0">
      <selection activeCell="E33" sqref="E33:J34"/>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22" t="s">
        <v>5</v>
      </c>
      <c r="M2" s="266"/>
      <c r="N2" s="266"/>
      <c r="O2" s="266"/>
      <c r="P2" s="266"/>
      <c r="Q2" s="266"/>
      <c r="R2" s="266"/>
      <c r="S2" s="266"/>
      <c r="T2" s="266"/>
      <c r="U2" s="266"/>
      <c r="V2" s="266"/>
      <c r="AT2" s="17" t="s">
        <v>137</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63" t="str">
        <f>'Rekapitulácia stavby'!K6</f>
        <v>DD a DSS Terany - novostavba ubytovacieho bloku - CÚ 2025/II</v>
      </c>
      <c r="F7" s="264"/>
      <c r="G7" s="264"/>
      <c r="H7" s="264"/>
      <c r="L7" s="20"/>
    </row>
    <row r="8" spans="2:46" s="1" customFormat="1" ht="12" customHeight="1">
      <c r="B8" s="32"/>
      <c r="D8" s="27" t="s">
        <v>163</v>
      </c>
      <c r="L8" s="32"/>
    </row>
    <row r="9" spans="2:46" s="1" customFormat="1" ht="16.5" customHeight="1">
      <c r="B9" s="32"/>
      <c r="E9" s="234" t="s">
        <v>5863</v>
      </c>
      <c r="F9" s="262"/>
      <c r="G9" s="262"/>
      <c r="H9" s="262"/>
      <c r="L9" s="32"/>
    </row>
    <row r="10" spans="2:46" s="1" customFormat="1">
      <c r="B10" s="32"/>
      <c r="L10" s="32"/>
    </row>
    <row r="11" spans="2:46" s="1" customFormat="1" ht="12" customHeight="1">
      <c r="B11" s="32"/>
      <c r="D11" s="27" t="s">
        <v>17</v>
      </c>
      <c r="F11" s="25" t="s">
        <v>1</v>
      </c>
      <c r="I11" s="27" t="s">
        <v>18</v>
      </c>
      <c r="J11" s="25" t="s">
        <v>1</v>
      </c>
      <c r="L11" s="32"/>
    </row>
    <row r="12" spans="2:46" s="1" customFormat="1" ht="12" customHeight="1">
      <c r="B12" s="32"/>
      <c r="D12" s="27" t="s">
        <v>19</v>
      </c>
      <c r="F12" s="25" t="s">
        <v>20</v>
      </c>
      <c r="I12" s="27" t="s">
        <v>21</v>
      </c>
      <c r="J12" s="55" t="str">
        <f>'Rekapitulácia stavby'!AN8</f>
        <v>5. 12. 2025</v>
      </c>
      <c r="L12" s="32"/>
    </row>
    <row r="13" spans="2:46" s="1" customFormat="1" ht="10.9" customHeight="1">
      <c r="B13" s="32"/>
      <c r="L13" s="32"/>
    </row>
    <row r="14" spans="2:46" s="1" customFormat="1" ht="12" customHeight="1">
      <c r="B14" s="32"/>
      <c r="D14" s="27" t="s">
        <v>23</v>
      </c>
      <c r="I14" s="27" t="s">
        <v>24</v>
      </c>
      <c r="J14" s="25" t="s">
        <v>1</v>
      </c>
      <c r="L14" s="32"/>
    </row>
    <row r="15" spans="2:46" s="1" customFormat="1" ht="18" customHeight="1">
      <c r="B15" s="32"/>
      <c r="E15" s="25" t="s">
        <v>25</v>
      </c>
      <c r="I15" s="27" t="s">
        <v>26</v>
      </c>
      <c r="J15" s="25" t="s">
        <v>1</v>
      </c>
      <c r="L15" s="32"/>
    </row>
    <row r="16" spans="2:46" s="1" customFormat="1" ht="6.95" customHeight="1">
      <c r="B16" s="32"/>
      <c r="L16" s="32"/>
    </row>
    <row r="17" spans="2:12" s="1" customFormat="1" ht="12" customHeight="1">
      <c r="B17" s="32"/>
      <c r="D17" s="27" t="s">
        <v>27</v>
      </c>
      <c r="I17" s="27" t="s">
        <v>24</v>
      </c>
      <c r="J17" s="28" t="str">
        <f>'Rekapitulácia stavby'!AN13</f>
        <v>Vyplň údaj</v>
      </c>
      <c r="L17" s="32"/>
    </row>
    <row r="18" spans="2:12" s="1" customFormat="1" ht="18" customHeight="1">
      <c r="B18" s="32"/>
      <c r="E18" s="265" t="str">
        <f>'Rekapitulácia stavby'!E14</f>
        <v>Vyplň údaj</v>
      </c>
      <c r="F18" s="250"/>
      <c r="G18" s="250"/>
      <c r="H18" s="250"/>
      <c r="I18" s="27" t="s">
        <v>26</v>
      </c>
      <c r="J18" s="28" t="str">
        <f>'Rekapitulácia stavby'!AN14</f>
        <v>Vyplň údaj</v>
      </c>
      <c r="L18" s="32"/>
    </row>
    <row r="19" spans="2:12" s="1" customFormat="1" ht="6.95" customHeight="1">
      <c r="B19" s="32"/>
      <c r="L19" s="32"/>
    </row>
    <row r="20" spans="2:12" s="1" customFormat="1" ht="12" customHeight="1">
      <c r="B20" s="32"/>
      <c r="D20" s="27" t="s">
        <v>29</v>
      </c>
      <c r="I20" s="27" t="s">
        <v>24</v>
      </c>
      <c r="J20" s="25" t="s">
        <v>1</v>
      </c>
      <c r="L20" s="32"/>
    </row>
    <row r="21" spans="2:12" s="1" customFormat="1" ht="18" customHeight="1">
      <c r="B21" s="32"/>
      <c r="E21" s="25" t="s">
        <v>30</v>
      </c>
      <c r="I21" s="27" t="s">
        <v>26</v>
      </c>
      <c r="J21" s="25" t="s">
        <v>1</v>
      </c>
      <c r="L21" s="32"/>
    </row>
    <row r="22" spans="2:12" s="1" customFormat="1" ht="6.95" customHeight="1">
      <c r="B22" s="32"/>
      <c r="L22" s="32"/>
    </row>
    <row r="23" spans="2:12" s="1" customFormat="1" ht="12" customHeight="1">
      <c r="B23" s="32"/>
      <c r="D23" s="27" t="s">
        <v>32</v>
      </c>
      <c r="I23" s="27" t="s">
        <v>24</v>
      </c>
      <c r="J23" s="25" t="s">
        <v>1</v>
      </c>
      <c r="L23" s="32"/>
    </row>
    <row r="24" spans="2:12" s="1" customFormat="1" ht="18" customHeight="1">
      <c r="B24" s="32"/>
      <c r="E24" s="25" t="s">
        <v>3113</v>
      </c>
      <c r="I24" s="27" t="s">
        <v>26</v>
      </c>
      <c r="J24" s="25" t="s">
        <v>1</v>
      </c>
      <c r="L24" s="32"/>
    </row>
    <row r="25" spans="2:12" s="1" customFormat="1" ht="6.95" customHeight="1">
      <c r="B25" s="32"/>
      <c r="L25" s="32"/>
    </row>
    <row r="26" spans="2:12" s="1" customFormat="1" ht="12" customHeight="1">
      <c r="B26" s="32"/>
      <c r="D26" s="27" t="s">
        <v>34</v>
      </c>
      <c r="L26" s="32"/>
    </row>
    <row r="27" spans="2:12" s="7" customFormat="1" ht="16.5" customHeight="1">
      <c r="B27" s="98"/>
      <c r="E27" s="254" t="s">
        <v>1</v>
      </c>
      <c r="F27" s="254"/>
      <c r="G27" s="254"/>
      <c r="H27" s="254"/>
      <c r="L27" s="98"/>
    </row>
    <row r="28" spans="2:12" s="1" customFormat="1" ht="6.95" customHeight="1">
      <c r="B28" s="32"/>
      <c r="L28" s="32"/>
    </row>
    <row r="29" spans="2:12" s="1" customFormat="1" ht="6.95" customHeight="1">
      <c r="B29" s="32"/>
      <c r="D29" s="56"/>
      <c r="E29" s="56"/>
      <c r="F29" s="56"/>
      <c r="G29" s="56"/>
      <c r="H29" s="56"/>
      <c r="I29" s="56"/>
      <c r="J29" s="56"/>
      <c r="K29" s="56"/>
      <c r="L29" s="32"/>
    </row>
    <row r="30" spans="2:12" s="1" customFormat="1" ht="25.35" customHeight="1">
      <c r="B30" s="32"/>
      <c r="D30" s="100" t="s">
        <v>36</v>
      </c>
      <c r="J30" s="69">
        <f>ROUND(J124, 2)</f>
        <v>0</v>
      </c>
      <c r="L30" s="32"/>
    </row>
    <row r="31" spans="2:12" s="1" customFormat="1" ht="6.95" customHeight="1">
      <c r="B31" s="32"/>
      <c r="D31" s="56"/>
      <c r="E31" s="56"/>
      <c r="F31" s="56"/>
      <c r="G31" s="56"/>
      <c r="H31" s="56"/>
      <c r="I31" s="56"/>
      <c r="J31" s="56"/>
      <c r="K31" s="56"/>
      <c r="L31" s="32"/>
    </row>
    <row r="32" spans="2:12" s="1" customFormat="1" ht="14.45" customHeight="1">
      <c r="B32" s="32"/>
      <c r="F32" s="35" t="s">
        <v>38</v>
      </c>
      <c r="I32" s="35" t="s">
        <v>37</v>
      </c>
      <c r="J32" s="35" t="s">
        <v>39</v>
      </c>
      <c r="L32" s="32"/>
    </row>
    <row r="33" spans="2:12" s="1" customFormat="1" ht="14.45" customHeight="1">
      <c r="B33" s="32"/>
      <c r="D33" s="58" t="s">
        <v>40</v>
      </c>
      <c r="E33" s="25" t="s">
        <v>41</v>
      </c>
      <c r="F33" s="211">
        <f>ROUND((SUM(BE124:BE235)),  2)</f>
        <v>0</v>
      </c>
      <c r="G33" s="212"/>
      <c r="H33" s="212"/>
      <c r="I33" s="213">
        <v>0.23</v>
      </c>
      <c r="J33" s="211">
        <f>ROUND(((SUM(BE124:BE235))*I33),  2)</f>
        <v>0</v>
      </c>
      <c r="L33" s="32"/>
    </row>
    <row r="34" spans="2:12" s="1" customFormat="1" ht="14.45" customHeight="1">
      <c r="B34" s="32"/>
      <c r="E34" s="25" t="s">
        <v>42</v>
      </c>
      <c r="F34" s="211">
        <f>ROUND((SUM(BF124:BF235)),  2)</f>
        <v>0</v>
      </c>
      <c r="G34" s="212"/>
      <c r="H34" s="212"/>
      <c r="I34" s="213">
        <v>0.23</v>
      </c>
      <c r="J34" s="211">
        <f>ROUND(((SUM(BF124:BF235))*I34),  2)</f>
        <v>0</v>
      </c>
      <c r="L34" s="32"/>
    </row>
    <row r="35" spans="2:12" s="1" customFormat="1" ht="14.45" hidden="1" customHeight="1">
      <c r="B35" s="32"/>
      <c r="E35" s="27" t="s">
        <v>43</v>
      </c>
      <c r="F35" s="89">
        <f>ROUND((SUM(BG124:BG235)),  2)</f>
        <v>0</v>
      </c>
      <c r="I35" s="104">
        <v>0.23</v>
      </c>
      <c r="J35" s="89">
        <f>0</f>
        <v>0</v>
      </c>
      <c r="L35" s="32"/>
    </row>
    <row r="36" spans="2:12" s="1" customFormat="1" ht="14.45" hidden="1" customHeight="1">
      <c r="B36" s="32"/>
      <c r="E36" s="27" t="s">
        <v>44</v>
      </c>
      <c r="F36" s="89">
        <f>ROUND((SUM(BH124:BH235)),  2)</f>
        <v>0</v>
      </c>
      <c r="I36" s="104">
        <v>0.23</v>
      </c>
      <c r="J36" s="89">
        <f>0</f>
        <v>0</v>
      </c>
      <c r="L36" s="32"/>
    </row>
    <row r="37" spans="2:12" s="1" customFormat="1" ht="14.45" hidden="1" customHeight="1">
      <c r="B37" s="32"/>
      <c r="E37" s="37" t="s">
        <v>45</v>
      </c>
      <c r="F37" s="101">
        <f>ROUND((SUM(BI124:BI235)),  2)</f>
        <v>0</v>
      </c>
      <c r="G37" s="102"/>
      <c r="H37" s="102"/>
      <c r="I37" s="103">
        <v>0</v>
      </c>
      <c r="J37" s="101">
        <f>0</f>
        <v>0</v>
      </c>
      <c r="L37" s="32"/>
    </row>
    <row r="38" spans="2:12" s="1" customFormat="1" ht="6.95" customHeight="1">
      <c r="B38" s="32"/>
      <c r="L38" s="32"/>
    </row>
    <row r="39" spans="2:12" s="1" customFormat="1" ht="25.35" customHeight="1">
      <c r="B39" s="32"/>
      <c r="C39" s="105"/>
      <c r="D39" s="106" t="s">
        <v>46</v>
      </c>
      <c r="E39" s="60"/>
      <c r="F39" s="60"/>
      <c r="G39" s="107" t="s">
        <v>47</v>
      </c>
      <c r="H39" s="108" t="s">
        <v>48</v>
      </c>
      <c r="I39" s="60"/>
      <c r="J39" s="109">
        <f>SUM(J30:J37)</f>
        <v>0</v>
      </c>
      <c r="K39" s="110"/>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47" s="1" customFormat="1" ht="6.95" customHeight="1">
      <c r="B81" s="49"/>
      <c r="C81" s="50"/>
      <c r="D81" s="50"/>
      <c r="E81" s="50"/>
      <c r="F81" s="50"/>
      <c r="G81" s="50"/>
      <c r="H81" s="50"/>
      <c r="I81" s="50"/>
      <c r="J81" s="50"/>
      <c r="K81" s="50"/>
      <c r="L81" s="32"/>
    </row>
    <row r="82" spans="2:47" s="1" customFormat="1" ht="24.95" customHeight="1">
      <c r="B82" s="32"/>
      <c r="C82" s="21" t="s">
        <v>257</v>
      </c>
      <c r="L82" s="32"/>
    </row>
    <row r="83" spans="2:47" s="1" customFormat="1" ht="6.95" customHeight="1">
      <c r="B83" s="32"/>
      <c r="L83" s="32"/>
    </row>
    <row r="84" spans="2:47" s="1" customFormat="1" ht="12" customHeight="1">
      <c r="B84" s="32"/>
      <c r="C84" s="27" t="s">
        <v>15</v>
      </c>
      <c r="L84" s="32"/>
    </row>
    <row r="85" spans="2:47" s="1" customFormat="1" ht="16.5" customHeight="1">
      <c r="B85" s="32"/>
      <c r="E85" s="263" t="str">
        <f>E7</f>
        <v>DD a DSS Terany - novostavba ubytovacieho bloku - CÚ 2025/II</v>
      </c>
      <c r="F85" s="264"/>
      <c r="G85" s="264"/>
      <c r="H85" s="264"/>
      <c r="L85" s="32"/>
    </row>
    <row r="86" spans="2:47" s="1" customFormat="1" ht="12" customHeight="1">
      <c r="B86" s="32"/>
      <c r="C86" s="27" t="s">
        <v>163</v>
      </c>
      <c r="L86" s="32"/>
    </row>
    <row r="87" spans="2:47" s="1" customFormat="1" ht="16.5" customHeight="1">
      <c r="B87" s="32"/>
      <c r="E87" s="234" t="str">
        <f>E9</f>
        <v>SO 05 - Vnútroareálová kanalizácia dažďová s akumuláciou</v>
      </c>
      <c r="F87" s="262"/>
      <c r="G87" s="262"/>
      <c r="H87" s="262"/>
      <c r="L87" s="32"/>
    </row>
    <row r="88" spans="2:47" s="1" customFormat="1" ht="6.95" customHeight="1">
      <c r="B88" s="32"/>
      <c r="L88" s="32"/>
    </row>
    <row r="89" spans="2:47" s="1" customFormat="1" ht="12" customHeight="1">
      <c r="B89" s="32"/>
      <c r="C89" s="27" t="s">
        <v>19</v>
      </c>
      <c r="F89" s="25" t="str">
        <f>F12</f>
        <v>Terany</v>
      </c>
      <c r="I89" s="27" t="s">
        <v>21</v>
      </c>
      <c r="J89" s="55" t="str">
        <f>IF(J12="","",J12)</f>
        <v>5. 12. 2025</v>
      </c>
      <c r="L89" s="32"/>
    </row>
    <row r="90" spans="2:47" s="1" customFormat="1" ht="6.95" customHeight="1">
      <c r="B90" s="32"/>
      <c r="L90" s="32"/>
    </row>
    <row r="91" spans="2:47" s="1" customFormat="1" ht="15.2" customHeight="1">
      <c r="B91" s="32"/>
      <c r="C91" s="27" t="s">
        <v>23</v>
      </c>
      <c r="F91" s="25" t="str">
        <f>E15</f>
        <v>DD DSS Terany 1, Hontianske Tesáre</v>
      </c>
      <c r="I91" s="27" t="s">
        <v>29</v>
      </c>
      <c r="J91" s="30" t="str">
        <f>E21</f>
        <v>Ing.Attila Farkaš</v>
      </c>
      <c r="L91" s="32"/>
    </row>
    <row r="92" spans="2:47" s="1" customFormat="1" ht="15.2" customHeight="1">
      <c r="B92" s="32"/>
      <c r="C92" s="27" t="s">
        <v>27</v>
      </c>
      <c r="F92" s="25" t="str">
        <f>IF(E18="","",E18)</f>
        <v>Vyplň údaj</v>
      </c>
      <c r="I92" s="27" t="s">
        <v>32</v>
      </c>
      <c r="J92" s="30" t="str">
        <f>E24</f>
        <v>Ing.P.Molnár</v>
      </c>
      <c r="L92" s="32"/>
    </row>
    <row r="93" spans="2:47" s="1" customFormat="1" ht="10.35" customHeight="1">
      <c r="B93" s="32"/>
      <c r="L93" s="32"/>
    </row>
    <row r="94" spans="2:47" s="1" customFormat="1" ht="29.25" customHeight="1">
      <c r="B94" s="32"/>
      <c r="C94" s="113" t="s">
        <v>258</v>
      </c>
      <c r="D94" s="105"/>
      <c r="E94" s="105"/>
      <c r="F94" s="105"/>
      <c r="G94" s="105"/>
      <c r="H94" s="105"/>
      <c r="I94" s="105"/>
      <c r="J94" s="114" t="s">
        <v>259</v>
      </c>
      <c r="K94" s="105"/>
      <c r="L94" s="32"/>
    </row>
    <row r="95" spans="2:47" s="1" customFormat="1" ht="10.35" customHeight="1">
      <c r="B95" s="32"/>
      <c r="L95" s="32"/>
    </row>
    <row r="96" spans="2:47" s="1" customFormat="1" ht="22.9" customHeight="1">
      <c r="B96" s="32"/>
      <c r="C96" s="115" t="s">
        <v>260</v>
      </c>
      <c r="J96" s="69">
        <f>J124</f>
        <v>0</v>
      </c>
      <c r="L96" s="32"/>
      <c r="AU96" s="17" t="s">
        <v>261</v>
      </c>
    </row>
    <row r="97" spans="2:12" s="8" customFormat="1" ht="24.95" customHeight="1">
      <c r="B97" s="116"/>
      <c r="D97" s="117" t="s">
        <v>3114</v>
      </c>
      <c r="E97" s="118"/>
      <c r="F97" s="118"/>
      <c r="G97" s="118"/>
      <c r="H97" s="118"/>
      <c r="I97" s="118"/>
      <c r="J97" s="119">
        <f>J125</f>
        <v>0</v>
      </c>
      <c r="L97" s="116"/>
    </row>
    <row r="98" spans="2:12" s="9" customFormat="1" ht="19.899999999999999" customHeight="1">
      <c r="B98" s="120"/>
      <c r="D98" s="121" t="s">
        <v>3149</v>
      </c>
      <c r="E98" s="122"/>
      <c r="F98" s="122"/>
      <c r="G98" s="122"/>
      <c r="H98" s="122"/>
      <c r="I98" s="122"/>
      <c r="J98" s="123">
        <f>J126</f>
        <v>0</v>
      </c>
      <c r="L98" s="120"/>
    </row>
    <row r="99" spans="2:12" s="9" customFormat="1" ht="19.899999999999999" customHeight="1">
      <c r="B99" s="120"/>
      <c r="D99" s="121" t="s">
        <v>3150</v>
      </c>
      <c r="E99" s="122"/>
      <c r="F99" s="122"/>
      <c r="G99" s="122"/>
      <c r="H99" s="122"/>
      <c r="I99" s="122"/>
      <c r="J99" s="123">
        <f>J144</f>
        <v>0</v>
      </c>
      <c r="L99" s="120"/>
    </row>
    <row r="100" spans="2:12" s="9" customFormat="1" ht="19.899999999999999" customHeight="1">
      <c r="B100" s="120"/>
      <c r="D100" s="121" t="s">
        <v>3151</v>
      </c>
      <c r="E100" s="122"/>
      <c r="F100" s="122"/>
      <c r="G100" s="122"/>
      <c r="H100" s="122"/>
      <c r="I100" s="122"/>
      <c r="J100" s="123">
        <f>J147</f>
        <v>0</v>
      </c>
      <c r="L100" s="120"/>
    </row>
    <row r="101" spans="2:12" s="9" customFormat="1" ht="19.899999999999999" customHeight="1">
      <c r="B101" s="120"/>
      <c r="D101" s="121" t="s">
        <v>3115</v>
      </c>
      <c r="E101" s="122"/>
      <c r="F101" s="122"/>
      <c r="G101" s="122"/>
      <c r="H101" s="122"/>
      <c r="I101" s="122"/>
      <c r="J101" s="123">
        <f>J227</f>
        <v>0</v>
      </c>
      <c r="L101" s="120"/>
    </row>
    <row r="102" spans="2:12" s="9" customFormat="1" ht="19.899999999999999" customHeight="1">
      <c r="B102" s="120"/>
      <c r="D102" s="121" t="s">
        <v>3152</v>
      </c>
      <c r="E102" s="122"/>
      <c r="F102" s="122"/>
      <c r="G102" s="122"/>
      <c r="H102" s="122"/>
      <c r="I102" s="122"/>
      <c r="J102" s="123">
        <f>J229</f>
        <v>0</v>
      </c>
      <c r="L102" s="120"/>
    </row>
    <row r="103" spans="2:12" s="8" customFormat="1" ht="24.95" customHeight="1">
      <c r="B103" s="116"/>
      <c r="D103" s="117" t="s">
        <v>3116</v>
      </c>
      <c r="E103" s="118"/>
      <c r="F103" s="118"/>
      <c r="G103" s="118"/>
      <c r="H103" s="118"/>
      <c r="I103" s="118"/>
      <c r="J103" s="119">
        <f>J231</f>
        <v>0</v>
      </c>
      <c r="L103" s="116"/>
    </row>
    <row r="104" spans="2:12" s="9" customFormat="1" ht="19.899999999999999" customHeight="1">
      <c r="B104" s="120"/>
      <c r="D104" s="121" t="s">
        <v>3154</v>
      </c>
      <c r="E104" s="122"/>
      <c r="F104" s="122"/>
      <c r="G104" s="122"/>
      <c r="H104" s="122"/>
      <c r="I104" s="122"/>
      <c r="J104" s="123">
        <f>J232</f>
        <v>0</v>
      </c>
      <c r="L104" s="120"/>
    </row>
    <row r="105" spans="2:12" s="1" customFormat="1" ht="21.75" customHeight="1">
      <c r="B105" s="32"/>
      <c r="L105" s="32"/>
    </row>
    <row r="106" spans="2:12" s="1" customFormat="1" ht="6.95" customHeight="1">
      <c r="B106" s="47"/>
      <c r="C106" s="48"/>
      <c r="D106" s="48"/>
      <c r="E106" s="48"/>
      <c r="F106" s="48"/>
      <c r="G106" s="48"/>
      <c r="H106" s="48"/>
      <c r="I106" s="48"/>
      <c r="J106" s="48"/>
      <c r="K106" s="48"/>
      <c r="L106" s="32"/>
    </row>
    <row r="110" spans="2:12" s="1" customFormat="1" ht="6.95" customHeight="1">
      <c r="B110" s="49"/>
      <c r="C110" s="50"/>
      <c r="D110" s="50"/>
      <c r="E110" s="50"/>
      <c r="F110" s="50"/>
      <c r="G110" s="50"/>
      <c r="H110" s="50"/>
      <c r="I110" s="50"/>
      <c r="J110" s="50"/>
      <c r="K110" s="50"/>
      <c r="L110" s="32"/>
    </row>
    <row r="111" spans="2:12" s="1" customFormat="1" ht="24.95" customHeight="1">
      <c r="B111" s="32"/>
      <c r="C111" s="21" t="s">
        <v>293</v>
      </c>
      <c r="L111" s="32"/>
    </row>
    <row r="112" spans="2:12" s="1" customFormat="1" ht="6.95" customHeight="1">
      <c r="B112" s="32"/>
      <c r="L112" s="32"/>
    </row>
    <row r="113" spans="2:65" s="1" customFormat="1" ht="12" customHeight="1">
      <c r="B113" s="32"/>
      <c r="C113" s="27" t="s">
        <v>15</v>
      </c>
      <c r="L113" s="32"/>
    </row>
    <row r="114" spans="2:65" s="1" customFormat="1" ht="16.5" customHeight="1">
      <c r="B114" s="32"/>
      <c r="E114" s="263" t="str">
        <f>E7</f>
        <v>DD a DSS Terany - novostavba ubytovacieho bloku - CÚ 2025/II</v>
      </c>
      <c r="F114" s="264"/>
      <c r="G114" s="264"/>
      <c r="H114" s="264"/>
      <c r="L114" s="32"/>
    </row>
    <row r="115" spans="2:65" s="1" customFormat="1" ht="12" customHeight="1">
      <c r="B115" s="32"/>
      <c r="C115" s="27" t="s">
        <v>163</v>
      </c>
      <c r="L115" s="32"/>
    </row>
    <row r="116" spans="2:65" s="1" customFormat="1" ht="16.5" customHeight="1">
      <c r="B116" s="32"/>
      <c r="E116" s="234" t="str">
        <f>E9</f>
        <v>SO 05 - Vnútroareálová kanalizácia dažďová s akumuláciou</v>
      </c>
      <c r="F116" s="262"/>
      <c r="G116" s="262"/>
      <c r="H116" s="262"/>
      <c r="L116" s="32"/>
    </row>
    <row r="117" spans="2:65" s="1" customFormat="1" ht="6.95" customHeight="1">
      <c r="B117" s="32"/>
      <c r="L117" s="32"/>
    </row>
    <row r="118" spans="2:65" s="1" customFormat="1" ht="12" customHeight="1">
      <c r="B118" s="32"/>
      <c r="C118" s="27" t="s">
        <v>19</v>
      </c>
      <c r="F118" s="25" t="str">
        <f>F12</f>
        <v>Terany</v>
      </c>
      <c r="I118" s="27" t="s">
        <v>21</v>
      </c>
      <c r="J118" s="55" t="str">
        <f>IF(J12="","",J12)</f>
        <v>5. 12. 2025</v>
      </c>
      <c r="L118" s="32"/>
    </row>
    <row r="119" spans="2:65" s="1" customFormat="1" ht="6.95" customHeight="1">
      <c r="B119" s="32"/>
      <c r="L119" s="32"/>
    </row>
    <row r="120" spans="2:65" s="1" customFormat="1" ht="15.2" customHeight="1">
      <c r="B120" s="32"/>
      <c r="C120" s="27" t="s">
        <v>23</v>
      </c>
      <c r="F120" s="25" t="str">
        <f>E15</f>
        <v>DD DSS Terany 1, Hontianske Tesáre</v>
      </c>
      <c r="I120" s="27" t="s">
        <v>29</v>
      </c>
      <c r="J120" s="30" t="str">
        <f>E21</f>
        <v>Ing.Attila Farkaš</v>
      </c>
      <c r="L120" s="32"/>
    </row>
    <row r="121" spans="2:65" s="1" customFormat="1" ht="15.2" customHeight="1">
      <c r="B121" s="32"/>
      <c r="C121" s="27" t="s">
        <v>27</v>
      </c>
      <c r="F121" s="25" t="str">
        <f>IF(E18="","",E18)</f>
        <v>Vyplň údaj</v>
      </c>
      <c r="I121" s="27" t="s">
        <v>32</v>
      </c>
      <c r="J121" s="30" t="str">
        <f>E24</f>
        <v>Ing.P.Molnár</v>
      </c>
      <c r="L121" s="32"/>
    </row>
    <row r="122" spans="2:65" s="1" customFormat="1" ht="10.35" customHeight="1">
      <c r="B122" s="32"/>
      <c r="L122" s="32"/>
    </row>
    <row r="123" spans="2:65" s="10" customFormat="1" ht="29.25" customHeight="1">
      <c r="B123" s="124"/>
      <c r="C123" s="125" t="s">
        <v>294</v>
      </c>
      <c r="D123" s="126" t="s">
        <v>61</v>
      </c>
      <c r="E123" s="126" t="s">
        <v>57</v>
      </c>
      <c r="F123" s="126" t="s">
        <v>58</v>
      </c>
      <c r="G123" s="126" t="s">
        <v>295</v>
      </c>
      <c r="H123" s="126" t="s">
        <v>296</v>
      </c>
      <c r="I123" s="126" t="s">
        <v>297</v>
      </c>
      <c r="J123" s="127" t="s">
        <v>259</v>
      </c>
      <c r="K123" s="128" t="s">
        <v>298</v>
      </c>
      <c r="L123" s="124"/>
      <c r="M123" s="62" t="s">
        <v>1</v>
      </c>
      <c r="N123" s="63" t="s">
        <v>40</v>
      </c>
      <c r="O123" s="63" t="s">
        <v>299</v>
      </c>
      <c r="P123" s="63" t="s">
        <v>300</v>
      </c>
      <c r="Q123" s="63" t="s">
        <v>301</v>
      </c>
      <c r="R123" s="63" t="s">
        <v>302</v>
      </c>
      <c r="S123" s="63" t="s">
        <v>303</v>
      </c>
      <c r="T123" s="64" t="s">
        <v>304</v>
      </c>
    </row>
    <row r="124" spans="2:65" s="1" customFormat="1" ht="22.9" customHeight="1">
      <c r="B124" s="32"/>
      <c r="C124" s="67" t="s">
        <v>260</v>
      </c>
      <c r="J124" s="129">
        <f>BK124</f>
        <v>0</v>
      </c>
      <c r="L124" s="32"/>
      <c r="M124" s="65"/>
      <c r="N124" s="56"/>
      <c r="O124" s="56"/>
      <c r="P124" s="130">
        <f>P125+P231</f>
        <v>0</v>
      </c>
      <c r="Q124" s="56"/>
      <c r="R124" s="130">
        <f>R125+R231</f>
        <v>23.273210000000002</v>
      </c>
      <c r="S124" s="56"/>
      <c r="T124" s="131">
        <f>T125+T231</f>
        <v>0</v>
      </c>
      <c r="AT124" s="17" t="s">
        <v>75</v>
      </c>
      <c r="AU124" s="17" t="s">
        <v>261</v>
      </c>
      <c r="BK124" s="132">
        <f>BK125+BK231</f>
        <v>0</v>
      </c>
    </row>
    <row r="125" spans="2:65" s="11" customFormat="1" ht="25.9" customHeight="1">
      <c r="B125" s="133"/>
      <c r="D125" s="134" t="s">
        <v>75</v>
      </c>
      <c r="E125" s="135" t="s">
        <v>305</v>
      </c>
      <c r="F125" s="135" t="s">
        <v>3119</v>
      </c>
      <c r="I125" s="136"/>
      <c r="J125" s="137">
        <f>BK125</f>
        <v>0</v>
      </c>
      <c r="L125" s="133"/>
      <c r="M125" s="138"/>
      <c r="P125" s="139">
        <f>P126+P144+P147+P227+P229</f>
        <v>0</v>
      </c>
      <c r="R125" s="139">
        <f>R126+R144+R147+R227+R229</f>
        <v>23.250350000000001</v>
      </c>
      <c r="T125" s="140">
        <f>T126+T144+T147+T227+T229</f>
        <v>0</v>
      </c>
      <c r="AR125" s="134" t="s">
        <v>83</v>
      </c>
      <c r="AT125" s="141" t="s">
        <v>75</v>
      </c>
      <c r="AU125" s="141" t="s">
        <v>76</v>
      </c>
      <c r="AY125" s="134" t="s">
        <v>307</v>
      </c>
      <c r="BK125" s="142">
        <f>BK126+BK144+BK147+BK227+BK229</f>
        <v>0</v>
      </c>
    </row>
    <row r="126" spans="2:65" s="11" customFormat="1" ht="22.9" customHeight="1">
      <c r="B126" s="133"/>
      <c r="D126" s="134" t="s">
        <v>75</v>
      </c>
      <c r="E126" s="143" t="s">
        <v>83</v>
      </c>
      <c r="F126" s="143" t="s">
        <v>3157</v>
      </c>
      <c r="I126" s="136"/>
      <c r="J126" s="144">
        <f>BK126</f>
        <v>0</v>
      </c>
      <c r="L126" s="133"/>
      <c r="M126" s="138"/>
      <c r="P126" s="139">
        <f>SUM(P127:P143)</f>
        <v>0</v>
      </c>
      <c r="R126" s="139">
        <f>SUM(R127:R143)</f>
        <v>0.59420000000000028</v>
      </c>
      <c r="T126" s="140">
        <f>SUM(T127:T143)</f>
        <v>0</v>
      </c>
      <c r="AR126" s="134" t="s">
        <v>83</v>
      </c>
      <c r="AT126" s="141" t="s">
        <v>75</v>
      </c>
      <c r="AU126" s="141" t="s">
        <v>83</v>
      </c>
      <c r="AY126" s="134" t="s">
        <v>307</v>
      </c>
      <c r="BK126" s="142">
        <f>SUM(BK127:BK143)</f>
        <v>0</v>
      </c>
    </row>
    <row r="127" spans="2:65" s="1" customFormat="1" ht="33" customHeight="1">
      <c r="B127" s="145"/>
      <c r="C127" s="146" t="s">
        <v>83</v>
      </c>
      <c r="D127" s="146" t="s">
        <v>309</v>
      </c>
      <c r="E127" s="147" t="s">
        <v>5788</v>
      </c>
      <c r="F127" s="148" t="s">
        <v>5789</v>
      </c>
      <c r="G127" s="149" t="s">
        <v>3085</v>
      </c>
      <c r="H127" s="150">
        <v>72</v>
      </c>
      <c r="I127" s="151"/>
      <c r="J127" s="152">
        <f t="shared" ref="J127:J143" si="0">ROUND(I127*H127,2)</f>
        <v>0</v>
      </c>
      <c r="K127" s="153"/>
      <c r="L127" s="32"/>
      <c r="M127" s="154" t="s">
        <v>1</v>
      </c>
      <c r="N127" s="155" t="s">
        <v>42</v>
      </c>
      <c r="P127" s="156">
        <f t="shared" ref="P127:P143" si="1">O127*H127</f>
        <v>0</v>
      </c>
      <c r="Q127" s="156">
        <v>0</v>
      </c>
      <c r="R127" s="156">
        <f t="shared" ref="R127:R143" si="2">Q127*H127</f>
        <v>0</v>
      </c>
      <c r="S127" s="156">
        <v>0</v>
      </c>
      <c r="T127" s="157">
        <f t="shared" ref="T127:T143" si="3">S127*H127</f>
        <v>0</v>
      </c>
      <c r="AR127" s="158" t="s">
        <v>313</v>
      </c>
      <c r="AT127" s="158" t="s">
        <v>309</v>
      </c>
      <c r="AU127" s="158" t="s">
        <v>89</v>
      </c>
      <c r="AY127" s="17" t="s">
        <v>307</v>
      </c>
      <c r="BE127" s="159">
        <f t="shared" ref="BE127:BE143" si="4">IF(N127="základná",J127,0)</f>
        <v>0</v>
      </c>
      <c r="BF127" s="159">
        <f t="shared" ref="BF127:BF143" si="5">IF(N127="znížená",J127,0)</f>
        <v>0</v>
      </c>
      <c r="BG127" s="159">
        <f t="shared" ref="BG127:BG143" si="6">IF(N127="zákl. prenesená",J127,0)</f>
        <v>0</v>
      </c>
      <c r="BH127" s="159">
        <f t="shared" ref="BH127:BH143" si="7">IF(N127="zníž. prenesená",J127,0)</f>
        <v>0</v>
      </c>
      <c r="BI127" s="159">
        <f t="shared" ref="BI127:BI143" si="8">IF(N127="nulová",J127,0)</f>
        <v>0</v>
      </c>
      <c r="BJ127" s="17" t="s">
        <v>89</v>
      </c>
      <c r="BK127" s="159">
        <f t="shared" ref="BK127:BK143" si="9">ROUND(I127*H127,2)</f>
        <v>0</v>
      </c>
      <c r="BL127" s="17" t="s">
        <v>313</v>
      </c>
      <c r="BM127" s="158" t="s">
        <v>89</v>
      </c>
    </row>
    <row r="128" spans="2:65" s="1" customFormat="1" ht="21.75" customHeight="1">
      <c r="B128" s="145"/>
      <c r="C128" s="146" t="s">
        <v>89</v>
      </c>
      <c r="D128" s="146" t="s">
        <v>309</v>
      </c>
      <c r="E128" s="147" t="s">
        <v>5576</v>
      </c>
      <c r="F128" s="148" t="s">
        <v>5577</v>
      </c>
      <c r="G128" s="149" t="s">
        <v>1071</v>
      </c>
      <c r="H128" s="150">
        <v>6</v>
      </c>
      <c r="I128" s="151"/>
      <c r="J128" s="152">
        <f t="shared" si="0"/>
        <v>0</v>
      </c>
      <c r="K128" s="153"/>
      <c r="L128" s="32"/>
      <c r="M128" s="154" t="s">
        <v>1</v>
      </c>
      <c r="N128" s="155" t="s">
        <v>42</v>
      </c>
      <c r="P128" s="156">
        <f t="shared" si="1"/>
        <v>0</v>
      </c>
      <c r="Q128" s="156">
        <v>1.0121666666666701E-2</v>
      </c>
      <c r="R128" s="156">
        <f t="shared" si="2"/>
        <v>6.07300000000002E-2</v>
      </c>
      <c r="S128" s="156">
        <v>0</v>
      </c>
      <c r="T128" s="157">
        <f t="shared" si="3"/>
        <v>0</v>
      </c>
      <c r="AR128" s="158" t="s">
        <v>313</v>
      </c>
      <c r="AT128" s="158" t="s">
        <v>309</v>
      </c>
      <c r="AU128" s="158" t="s">
        <v>89</v>
      </c>
      <c r="AY128" s="17" t="s">
        <v>307</v>
      </c>
      <c r="BE128" s="159">
        <f t="shared" si="4"/>
        <v>0</v>
      </c>
      <c r="BF128" s="159">
        <f t="shared" si="5"/>
        <v>0</v>
      </c>
      <c r="BG128" s="159">
        <f t="shared" si="6"/>
        <v>0</v>
      </c>
      <c r="BH128" s="159">
        <f t="shared" si="7"/>
        <v>0</v>
      </c>
      <c r="BI128" s="159">
        <f t="shared" si="8"/>
        <v>0</v>
      </c>
      <c r="BJ128" s="17" t="s">
        <v>89</v>
      </c>
      <c r="BK128" s="159">
        <f t="shared" si="9"/>
        <v>0</v>
      </c>
      <c r="BL128" s="17" t="s">
        <v>313</v>
      </c>
      <c r="BM128" s="158" t="s">
        <v>313</v>
      </c>
    </row>
    <row r="129" spans="2:65" s="1" customFormat="1" ht="21.75" customHeight="1">
      <c r="B129" s="145"/>
      <c r="C129" s="146" t="s">
        <v>107</v>
      </c>
      <c r="D129" s="146" t="s">
        <v>309</v>
      </c>
      <c r="E129" s="147" t="s">
        <v>5578</v>
      </c>
      <c r="F129" s="148" t="s">
        <v>5579</v>
      </c>
      <c r="G129" s="149" t="s">
        <v>1071</v>
      </c>
      <c r="H129" s="150">
        <v>3</v>
      </c>
      <c r="I129" s="151"/>
      <c r="J129" s="152">
        <f t="shared" si="0"/>
        <v>0</v>
      </c>
      <c r="K129" s="153"/>
      <c r="L129" s="32"/>
      <c r="M129" s="154" t="s">
        <v>1</v>
      </c>
      <c r="N129" s="155" t="s">
        <v>42</v>
      </c>
      <c r="P129" s="156">
        <f t="shared" si="1"/>
        <v>0</v>
      </c>
      <c r="Q129" s="156">
        <v>5.9156666666666698E-2</v>
      </c>
      <c r="R129" s="156">
        <f t="shared" si="2"/>
        <v>0.1774700000000001</v>
      </c>
      <c r="S129" s="156">
        <v>0</v>
      </c>
      <c r="T129" s="157">
        <f t="shared" si="3"/>
        <v>0</v>
      </c>
      <c r="AR129" s="158" t="s">
        <v>313</v>
      </c>
      <c r="AT129" s="158" t="s">
        <v>309</v>
      </c>
      <c r="AU129" s="158" t="s">
        <v>89</v>
      </c>
      <c r="AY129" s="17" t="s">
        <v>307</v>
      </c>
      <c r="BE129" s="159">
        <f t="shared" si="4"/>
        <v>0</v>
      </c>
      <c r="BF129" s="159">
        <f t="shared" si="5"/>
        <v>0</v>
      </c>
      <c r="BG129" s="159">
        <f t="shared" si="6"/>
        <v>0</v>
      </c>
      <c r="BH129" s="159">
        <f t="shared" si="7"/>
        <v>0</v>
      </c>
      <c r="BI129" s="159">
        <f t="shared" si="8"/>
        <v>0</v>
      </c>
      <c r="BJ129" s="17" t="s">
        <v>89</v>
      </c>
      <c r="BK129" s="159">
        <f t="shared" si="9"/>
        <v>0</v>
      </c>
      <c r="BL129" s="17" t="s">
        <v>313</v>
      </c>
      <c r="BM129" s="158" t="s">
        <v>439</v>
      </c>
    </row>
    <row r="130" spans="2:65" s="1" customFormat="1" ht="24.2" customHeight="1">
      <c r="B130" s="145"/>
      <c r="C130" s="146" t="s">
        <v>313</v>
      </c>
      <c r="D130" s="146" t="s">
        <v>309</v>
      </c>
      <c r="E130" s="147" t="s">
        <v>5786</v>
      </c>
      <c r="F130" s="148" t="s">
        <v>5787</v>
      </c>
      <c r="G130" s="149" t="s">
        <v>1071</v>
      </c>
      <c r="H130" s="150">
        <v>60</v>
      </c>
      <c r="I130" s="151"/>
      <c r="J130" s="152">
        <f t="shared" si="0"/>
        <v>0</v>
      </c>
      <c r="K130" s="153"/>
      <c r="L130" s="32"/>
      <c r="M130" s="154" t="s">
        <v>1</v>
      </c>
      <c r="N130" s="155" t="s">
        <v>42</v>
      </c>
      <c r="P130" s="156">
        <f t="shared" si="1"/>
        <v>0</v>
      </c>
      <c r="Q130" s="156">
        <v>3.5950000000000001E-3</v>
      </c>
      <c r="R130" s="156">
        <f t="shared" si="2"/>
        <v>0.2157</v>
      </c>
      <c r="S130" s="156">
        <v>0</v>
      </c>
      <c r="T130" s="157">
        <f t="shared" si="3"/>
        <v>0</v>
      </c>
      <c r="AR130" s="158" t="s">
        <v>313</v>
      </c>
      <c r="AT130" s="158" t="s">
        <v>309</v>
      </c>
      <c r="AU130" s="158" t="s">
        <v>89</v>
      </c>
      <c r="AY130" s="17" t="s">
        <v>307</v>
      </c>
      <c r="BE130" s="159">
        <f t="shared" si="4"/>
        <v>0</v>
      </c>
      <c r="BF130" s="159">
        <f t="shared" si="5"/>
        <v>0</v>
      </c>
      <c r="BG130" s="159">
        <f t="shared" si="6"/>
        <v>0</v>
      </c>
      <c r="BH130" s="159">
        <f t="shared" si="7"/>
        <v>0</v>
      </c>
      <c r="BI130" s="159">
        <f t="shared" si="8"/>
        <v>0</v>
      </c>
      <c r="BJ130" s="17" t="s">
        <v>89</v>
      </c>
      <c r="BK130" s="159">
        <f t="shared" si="9"/>
        <v>0</v>
      </c>
      <c r="BL130" s="17" t="s">
        <v>313</v>
      </c>
      <c r="BM130" s="158" t="s">
        <v>449</v>
      </c>
    </row>
    <row r="131" spans="2:65" s="1" customFormat="1" ht="24.2" customHeight="1">
      <c r="B131" s="145"/>
      <c r="C131" s="146" t="s">
        <v>433</v>
      </c>
      <c r="D131" s="146" t="s">
        <v>309</v>
      </c>
      <c r="E131" s="147" t="s">
        <v>5864</v>
      </c>
      <c r="F131" s="148" t="s">
        <v>5865</v>
      </c>
      <c r="G131" s="149" t="s">
        <v>312</v>
      </c>
      <c r="H131" s="150">
        <v>129</v>
      </c>
      <c r="I131" s="151"/>
      <c r="J131" s="152">
        <f t="shared" si="0"/>
        <v>0</v>
      </c>
      <c r="K131" s="153"/>
      <c r="L131" s="32"/>
      <c r="M131" s="154" t="s">
        <v>1</v>
      </c>
      <c r="N131" s="155" t="s">
        <v>42</v>
      </c>
      <c r="P131" s="156">
        <f t="shared" si="1"/>
        <v>0</v>
      </c>
      <c r="Q131" s="156">
        <v>0</v>
      </c>
      <c r="R131" s="156">
        <f t="shared" si="2"/>
        <v>0</v>
      </c>
      <c r="S131" s="156">
        <v>0</v>
      </c>
      <c r="T131" s="157">
        <f t="shared" si="3"/>
        <v>0</v>
      </c>
      <c r="AR131" s="158" t="s">
        <v>313</v>
      </c>
      <c r="AT131" s="158" t="s">
        <v>309</v>
      </c>
      <c r="AU131" s="158" t="s">
        <v>89</v>
      </c>
      <c r="AY131" s="17" t="s">
        <v>307</v>
      </c>
      <c r="BE131" s="159">
        <f t="shared" si="4"/>
        <v>0</v>
      </c>
      <c r="BF131" s="159">
        <f t="shared" si="5"/>
        <v>0</v>
      </c>
      <c r="BG131" s="159">
        <f t="shared" si="6"/>
        <v>0</v>
      </c>
      <c r="BH131" s="159">
        <f t="shared" si="7"/>
        <v>0</v>
      </c>
      <c r="BI131" s="159">
        <f t="shared" si="8"/>
        <v>0</v>
      </c>
      <c r="BJ131" s="17" t="s">
        <v>89</v>
      </c>
      <c r="BK131" s="159">
        <f t="shared" si="9"/>
        <v>0</v>
      </c>
      <c r="BL131" s="17" t="s">
        <v>313</v>
      </c>
      <c r="BM131" s="158" t="s">
        <v>514</v>
      </c>
    </row>
    <row r="132" spans="2:65" s="1" customFormat="1" ht="24.2" customHeight="1">
      <c r="B132" s="145"/>
      <c r="C132" s="146" t="s">
        <v>439</v>
      </c>
      <c r="D132" s="146" t="s">
        <v>309</v>
      </c>
      <c r="E132" s="147" t="s">
        <v>5866</v>
      </c>
      <c r="F132" s="148" t="s">
        <v>5867</v>
      </c>
      <c r="G132" s="149" t="s">
        <v>312</v>
      </c>
      <c r="H132" s="150">
        <v>13</v>
      </c>
      <c r="I132" s="151"/>
      <c r="J132" s="152">
        <f t="shared" si="0"/>
        <v>0</v>
      </c>
      <c r="K132" s="153"/>
      <c r="L132" s="32"/>
      <c r="M132" s="154" t="s">
        <v>1</v>
      </c>
      <c r="N132" s="155" t="s">
        <v>42</v>
      </c>
      <c r="P132" s="156">
        <f t="shared" si="1"/>
        <v>0</v>
      </c>
      <c r="Q132" s="156">
        <v>0</v>
      </c>
      <c r="R132" s="156">
        <f t="shared" si="2"/>
        <v>0</v>
      </c>
      <c r="S132" s="156">
        <v>0</v>
      </c>
      <c r="T132" s="157">
        <f t="shared" si="3"/>
        <v>0</v>
      </c>
      <c r="AR132" s="158" t="s">
        <v>313</v>
      </c>
      <c r="AT132" s="158" t="s">
        <v>309</v>
      </c>
      <c r="AU132" s="158" t="s">
        <v>89</v>
      </c>
      <c r="AY132" s="17" t="s">
        <v>307</v>
      </c>
      <c r="BE132" s="159">
        <f t="shared" si="4"/>
        <v>0</v>
      </c>
      <c r="BF132" s="159">
        <f t="shared" si="5"/>
        <v>0</v>
      </c>
      <c r="BG132" s="159">
        <f t="shared" si="6"/>
        <v>0</v>
      </c>
      <c r="BH132" s="159">
        <f t="shared" si="7"/>
        <v>0</v>
      </c>
      <c r="BI132" s="159">
        <f t="shared" si="8"/>
        <v>0</v>
      </c>
      <c r="BJ132" s="17" t="s">
        <v>89</v>
      </c>
      <c r="BK132" s="159">
        <f t="shared" si="9"/>
        <v>0</v>
      </c>
      <c r="BL132" s="17" t="s">
        <v>313</v>
      </c>
      <c r="BM132" s="158" t="s">
        <v>526</v>
      </c>
    </row>
    <row r="133" spans="2:65" s="1" customFormat="1" ht="24.2" customHeight="1">
      <c r="B133" s="145"/>
      <c r="C133" s="146" t="s">
        <v>444</v>
      </c>
      <c r="D133" s="146" t="s">
        <v>309</v>
      </c>
      <c r="E133" s="147" t="s">
        <v>3158</v>
      </c>
      <c r="F133" s="148" t="s">
        <v>3159</v>
      </c>
      <c r="G133" s="149" t="s">
        <v>312</v>
      </c>
      <c r="H133" s="150">
        <v>199.8</v>
      </c>
      <c r="I133" s="151"/>
      <c r="J133" s="152">
        <f t="shared" si="0"/>
        <v>0</v>
      </c>
      <c r="K133" s="153"/>
      <c r="L133" s="32"/>
      <c r="M133" s="154" t="s">
        <v>1</v>
      </c>
      <c r="N133" s="155" t="s">
        <v>42</v>
      </c>
      <c r="P133" s="156">
        <f t="shared" si="1"/>
        <v>0</v>
      </c>
      <c r="Q133" s="156">
        <v>0</v>
      </c>
      <c r="R133" s="156">
        <f t="shared" si="2"/>
        <v>0</v>
      </c>
      <c r="S133" s="156">
        <v>0</v>
      </c>
      <c r="T133" s="157">
        <f t="shared" si="3"/>
        <v>0</v>
      </c>
      <c r="AR133" s="158" t="s">
        <v>313</v>
      </c>
      <c r="AT133" s="158" t="s">
        <v>309</v>
      </c>
      <c r="AU133" s="158" t="s">
        <v>89</v>
      </c>
      <c r="AY133" s="17" t="s">
        <v>307</v>
      </c>
      <c r="BE133" s="159">
        <f t="shared" si="4"/>
        <v>0</v>
      </c>
      <c r="BF133" s="159">
        <f t="shared" si="5"/>
        <v>0</v>
      </c>
      <c r="BG133" s="159">
        <f t="shared" si="6"/>
        <v>0</v>
      </c>
      <c r="BH133" s="159">
        <f t="shared" si="7"/>
        <v>0</v>
      </c>
      <c r="BI133" s="159">
        <f t="shared" si="8"/>
        <v>0</v>
      </c>
      <c r="BJ133" s="17" t="s">
        <v>89</v>
      </c>
      <c r="BK133" s="159">
        <f t="shared" si="9"/>
        <v>0</v>
      </c>
      <c r="BL133" s="17" t="s">
        <v>313</v>
      </c>
      <c r="BM133" s="158" t="s">
        <v>578</v>
      </c>
    </row>
    <row r="134" spans="2:65" s="1" customFormat="1" ht="37.9" customHeight="1">
      <c r="B134" s="145"/>
      <c r="C134" s="146" t="s">
        <v>449</v>
      </c>
      <c r="D134" s="146" t="s">
        <v>309</v>
      </c>
      <c r="E134" s="147" t="s">
        <v>3160</v>
      </c>
      <c r="F134" s="148" t="s">
        <v>3161</v>
      </c>
      <c r="G134" s="149" t="s">
        <v>312</v>
      </c>
      <c r="H134" s="150">
        <v>20</v>
      </c>
      <c r="I134" s="151"/>
      <c r="J134" s="152">
        <f t="shared" si="0"/>
        <v>0</v>
      </c>
      <c r="K134" s="153"/>
      <c r="L134" s="32"/>
      <c r="M134" s="154" t="s">
        <v>1</v>
      </c>
      <c r="N134" s="155" t="s">
        <v>42</v>
      </c>
      <c r="P134" s="156">
        <f t="shared" si="1"/>
        <v>0</v>
      </c>
      <c r="Q134" s="156">
        <v>0</v>
      </c>
      <c r="R134" s="156">
        <f t="shared" si="2"/>
        <v>0</v>
      </c>
      <c r="S134" s="156">
        <v>0</v>
      </c>
      <c r="T134" s="157">
        <f t="shared" si="3"/>
        <v>0</v>
      </c>
      <c r="AR134" s="158" t="s">
        <v>313</v>
      </c>
      <c r="AT134" s="158" t="s">
        <v>309</v>
      </c>
      <c r="AU134" s="158" t="s">
        <v>89</v>
      </c>
      <c r="AY134" s="17" t="s">
        <v>307</v>
      </c>
      <c r="BE134" s="159">
        <f t="shared" si="4"/>
        <v>0</v>
      </c>
      <c r="BF134" s="159">
        <f t="shared" si="5"/>
        <v>0</v>
      </c>
      <c r="BG134" s="159">
        <f t="shared" si="6"/>
        <v>0</v>
      </c>
      <c r="BH134" s="159">
        <f t="shared" si="7"/>
        <v>0</v>
      </c>
      <c r="BI134" s="159">
        <f t="shared" si="8"/>
        <v>0</v>
      </c>
      <c r="BJ134" s="17" t="s">
        <v>89</v>
      </c>
      <c r="BK134" s="159">
        <f t="shared" si="9"/>
        <v>0</v>
      </c>
      <c r="BL134" s="17" t="s">
        <v>313</v>
      </c>
      <c r="BM134" s="158" t="s">
        <v>587</v>
      </c>
    </row>
    <row r="135" spans="2:65" s="1" customFormat="1" ht="33" customHeight="1">
      <c r="B135" s="145"/>
      <c r="C135" s="146" t="s">
        <v>506</v>
      </c>
      <c r="D135" s="146" t="s">
        <v>309</v>
      </c>
      <c r="E135" s="147" t="s">
        <v>5868</v>
      </c>
      <c r="F135" s="148" t="s">
        <v>5869</v>
      </c>
      <c r="G135" s="149" t="s">
        <v>1071</v>
      </c>
      <c r="H135" s="150">
        <v>5</v>
      </c>
      <c r="I135" s="151"/>
      <c r="J135" s="152">
        <f t="shared" si="0"/>
        <v>0</v>
      </c>
      <c r="K135" s="153"/>
      <c r="L135" s="32"/>
      <c r="M135" s="154" t="s">
        <v>1</v>
      </c>
      <c r="N135" s="155" t="s">
        <v>42</v>
      </c>
      <c r="P135" s="156">
        <f t="shared" si="1"/>
        <v>0</v>
      </c>
      <c r="Q135" s="156">
        <v>2.764E-3</v>
      </c>
      <c r="R135" s="156">
        <f t="shared" si="2"/>
        <v>1.3819999999999999E-2</v>
      </c>
      <c r="S135" s="156">
        <v>0</v>
      </c>
      <c r="T135" s="157">
        <f t="shared" si="3"/>
        <v>0</v>
      </c>
      <c r="AR135" s="158" t="s">
        <v>313</v>
      </c>
      <c r="AT135" s="158" t="s">
        <v>309</v>
      </c>
      <c r="AU135" s="158" t="s">
        <v>89</v>
      </c>
      <c r="AY135" s="17" t="s">
        <v>307</v>
      </c>
      <c r="BE135" s="159">
        <f t="shared" si="4"/>
        <v>0</v>
      </c>
      <c r="BF135" s="159">
        <f t="shared" si="5"/>
        <v>0</v>
      </c>
      <c r="BG135" s="159">
        <f t="shared" si="6"/>
        <v>0</v>
      </c>
      <c r="BH135" s="159">
        <f t="shared" si="7"/>
        <v>0</v>
      </c>
      <c r="BI135" s="159">
        <f t="shared" si="8"/>
        <v>0</v>
      </c>
      <c r="BJ135" s="17" t="s">
        <v>89</v>
      </c>
      <c r="BK135" s="159">
        <f t="shared" si="9"/>
        <v>0</v>
      </c>
      <c r="BL135" s="17" t="s">
        <v>313</v>
      </c>
      <c r="BM135" s="158" t="s">
        <v>597</v>
      </c>
    </row>
    <row r="136" spans="2:65" s="1" customFormat="1" ht="24.2" customHeight="1">
      <c r="B136" s="145"/>
      <c r="C136" s="146" t="s">
        <v>514</v>
      </c>
      <c r="D136" s="146" t="s">
        <v>309</v>
      </c>
      <c r="E136" s="147" t="s">
        <v>5594</v>
      </c>
      <c r="F136" s="148" t="s">
        <v>5595</v>
      </c>
      <c r="G136" s="149" t="s">
        <v>517</v>
      </c>
      <c r="H136" s="150">
        <v>62</v>
      </c>
      <c r="I136" s="151"/>
      <c r="J136" s="152">
        <f t="shared" si="0"/>
        <v>0</v>
      </c>
      <c r="K136" s="153"/>
      <c r="L136" s="32"/>
      <c r="M136" s="154" t="s">
        <v>1</v>
      </c>
      <c r="N136" s="155" t="s">
        <v>42</v>
      </c>
      <c r="P136" s="156">
        <f t="shared" si="1"/>
        <v>0</v>
      </c>
      <c r="Q136" s="156">
        <v>9.0580645161290299E-4</v>
      </c>
      <c r="R136" s="156">
        <f t="shared" si="2"/>
        <v>5.6159999999999988E-2</v>
      </c>
      <c r="S136" s="156">
        <v>0</v>
      </c>
      <c r="T136" s="157">
        <f t="shared" si="3"/>
        <v>0</v>
      </c>
      <c r="AR136" s="158" t="s">
        <v>313</v>
      </c>
      <c r="AT136" s="158" t="s">
        <v>309</v>
      </c>
      <c r="AU136" s="158" t="s">
        <v>89</v>
      </c>
      <c r="AY136" s="17" t="s">
        <v>307</v>
      </c>
      <c r="BE136" s="159">
        <f t="shared" si="4"/>
        <v>0</v>
      </c>
      <c r="BF136" s="159">
        <f t="shared" si="5"/>
        <v>0</v>
      </c>
      <c r="BG136" s="159">
        <f t="shared" si="6"/>
        <v>0</v>
      </c>
      <c r="BH136" s="159">
        <f t="shared" si="7"/>
        <v>0</v>
      </c>
      <c r="BI136" s="159">
        <f t="shared" si="8"/>
        <v>0</v>
      </c>
      <c r="BJ136" s="17" t="s">
        <v>89</v>
      </c>
      <c r="BK136" s="159">
        <f t="shared" si="9"/>
        <v>0</v>
      </c>
      <c r="BL136" s="17" t="s">
        <v>313</v>
      </c>
      <c r="BM136" s="158" t="s">
        <v>637</v>
      </c>
    </row>
    <row r="137" spans="2:65" s="1" customFormat="1" ht="24.2" customHeight="1">
      <c r="B137" s="145"/>
      <c r="C137" s="146" t="s">
        <v>520</v>
      </c>
      <c r="D137" s="146" t="s">
        <v>309</v>
      </c>
      <c r="E137" s="147" t="s">
        <v>5790</v>
      </c>
      <c r="F137" s="148" t="s">
        <v>5791</v>
      </c>
      <c r="G137" s="149" t="s">
        <v>517</v>
      </c>
      <c r="H137" s="150">
        <v>84</v>
      </c>
      <c r="I137" s="151"/>
      <c r="J137" s="152">
        <f t="shared" si="0"/>
        <v>0</v>
      </c>
      <c r="K137" s="153"/>
      <c r="L137" s="32"/>
      <c r="M137" s="154" t="s">
        <v>1</v>
      </c>
      <c r="N137" s="155" t="s">
        <v>42</v>
      </c>
      <c r="P137" s="156">
        <f t="shared" si="1"/>
        <v>0</v>
      </c>
      <c r="Q137" s="156">
        <v>8.3714285714285705E-4</v>
      </c>
      <c r="R137" s="156">
        <f t="shared" si="2"/>
        <v>7.0319999999999994E-2</v>
      </c>
      <c r="S137" s="156">
        <v>0</v>
      </c>
      <c r="T137" s="157">
        <f t="shared" si="3"/>
        <v>0</v>
      </c>
      <c r="AR137" s="158" t="s">
        <v>313</v>
      </c>
      <c r="AT137" s="158" t="s">
        <v>309</v>
      </c>
      <c r="AU137" s="158" t="s">
        <v>89</v>
      </c>
      <c r="AY137" s="17" t="s">
        <v>307</v>
      </c>
      <c r="BE137" s="159">
        <f t="shared" si="4"/>
        <v>0</v>
      </c>
      <c r="BF137" s="159">
        <f t="shared" si="5"/>
        <v>0</v>
      </c>
      <c r="BG137" s="159">
        <f t="shared" si="6"/>
        <v>0</v>
      </c>
      <c r="BH137" s="159">
        <f t="shared" si="7"/>
        <v>0</v>
      </c>
      <c r="BI137" s="159">
        <f t="shared" si="8"/>
        <v>0</v>
      </c>
      <c r="BJ137" s="17" t="s">
        <v>89</v>
      </c>
      <c r="BK137" s="159">
        <f t="shared" si="9"/>
        <v>0</v>
      </c>
      <c r="BL137" s="17" t="s">
        <v>313</v>
      </c>
      <c r="BM137" s="158" t="s">
        <v>648</v>
      </c>
    </row>
    <row r="138" spans="2:65" s="1" customFormat="1" ht="24.2" customHeight="1">
      <c r="B138" s="145"/>
      <c r="C138" s="146" t="s">
        <v>526</v>
      </c>
      <c r="D138" s="146" t="s">
        <v>309</v>
      </c>
      <c r="E138" s="147" t="s">
        <v>5596</v>
      </c>
      <c r="F138" s="148" t="s">
        <v>5597</v>
      </c>
      <c r="G138" s="149" t="s">
        <v>517</v>
      </c>
      <c r="H138" s="150">
        <v>62</v>
      </c>
      <c r="I138" s="151"/>
      <c r="J138" s="152">
        <f t="shared" si="0"/>
        <v>0</v>
      </c>
      <c r="K138" s="153"/>
      <c r="L138" s="32"/>
      <c r="M138" s="154" t="s">
        <v>1</v>
      </c>
      <c r="N138" s="155" t="s">
        <v>42</v>
      </c>
      <c r="P138" s="156">
        <f t="shared" si="1"/>
        <v>0</v>
      </c>
      <c r="Q138" s="156">
        <v>0</v>
      </c>
      <c r="R138" s="156">
        <f t="shared" si="2"/>
        <v>0</v>
      </c>
      <c r="S138" s="156">
        <v>0</v>
      </c>
      <c r="T138" s="157">
        <f t="shared" si="3"/>
        <v>0</v>
      </c>
      <c r="AR138" s="158" t="s">
        <v>313</v>
      </c>
      <c r="AT138" s="158" t="s">
        <v>309</v>
      </c>
      <c r="AU138" s="158" t="s">
        <v>89</v>
      </c>
      <c r="AY138" s="17" t="s">
        <v>307</v>
      </c>
      <c r="BE138" s="159">
        <f t="shared" si="4"/>
        <v>0</v>
      </c>
      <c r="BF138" s="159">
        <f t="shared" si="5"/>
        <v>0</v>
      </c>
      <c r="BG138" s="159">
        <f t="shared" si="6"/>
        <v>0</v>
      </c>
      <c r="BH138" s="159">
        <f t="shared" si="7"/>
        <v>0</v>
      </c>
      <c r="BI138" s="159">
        <f t="shared" si="8"/>
        <v>0</v>
      </c>
      <c r="BJ138" s="17" t="s">
        <v>89</v>
      </c>
      <c r="BK138" s="159">
        <f t="shared" si="9"/>
        <v>0</v>
      </c>
      <c r="BL138" s="17" t="s">
        <v>313</v>
      </c>
      <c r="BM138" s="158" t="s">
        <v>659</v>
      </c>
    </row>
    <row r="139" spans="2:65" s="1" customFormat="1" ht="24.2" customHeight="1">
      <c r="B139" s="145"/>
      <c r="C139" s="146" t="s">
        <v>572</v>
      </c>
      <c r="D139" s="146" t="s">
        <v>309</v>
      </c>
      <c r="E139" s="147" t="s">
        <v>5792</v>
      </c>
      <c r="F139" s="148" t="s">
        <v>5793</v>
      </c>
      <c r="G139" s="149" t="s">
        <v>517</v>
      </c>
      <c r="H139" s="150">
        <v>84</v>
      </c>
      <c r="I139" s="151"/>
      <c r="J139" s="152">
        <f t="shared" si="0"/>
        <v>0</v>
      </c>
      <c r="K139" s="153"/>
      <c r="L139" s="32"/>
      <c r="M139" s="154" t="s">
        <v>1</v>
      </c>
      <c r="N139" s="155" t="s">
        <v>42</v>
      </c>
      <c r="P139" s="156">
        <f t="shared" si="1"/>
        <v>0</v>
      </c>
      <c r="Q139" s="156">
        <v>0</v>
      </c>
      <c r="R139" s="156">
        <f t="shared" si="2"/>
        <v>0</v>
      </c>
      <c r="S139" s="156">
        <v>0</v>
      </c>
      <c r="T139" s="157">
        <f t="shared" si="3"/>
        <v>0</v>
      </c>
      <c r="AR139" s="158" t="s">
        <v>313</v>
      </c>
      <c r="AT139" s="158" t="s">
        <v>309</v>
      </c>
      <c r="AU139" s="158" t="s">
        <v>89</v>
      </c>
      <c r="AY139" s="17" t="s">
        <v>307</v>
      </c>
      <c r="BE139" s="159">
        <f t="shared" si="4"/>
        <v>0</v>
      </c>
      <c r="BF139" s="159">
        <f t="shared" si="5"/>
        <v>0</v>
      </c>
      <c r="BG139" s="159">
        <f t="shared" si="6"/>
        <v>0</v>
      </c>
      <c r="BH139" s="159">
        <f t="shared" si="7"/>
        <v>0</v>
      </c>
      <c r="BI139" s="159">
        <f t="shared" si="8"/>
        <v>0</v>
      </c>
      <c r="BJ139" s="17" t="s">
        <v>89</v>
      </c>
      <c r="BK139" s="159">
        <f t="shared" si="9"/>
        <v>0</v>
      </c>
      <c r="BL139" s="17" t="s">
        <v>313</v>
      </c>
      <c r="BM139" s="158" t="s">
        <v>673</v>
      </c>
    </row>
    <row r="140" spans="2:65" s="1" customFormat="1" ht="24.2" customHeight="1">
      <c r="B140" s="145"/>
      <c r="C140" s="146" t="s">
        <v>578</v>
      </c>
      <c r="D140" s="146" t="s">
        <v>309</v>
      </c>
      <c r="E140" s="147" t="s">
        <v>5870</v>
      </c>
      <c r="F140" s="148" t="s">
        <v>5871</v>
      </c>
      <c r="G140" s="149" t="s">
        <v>312</v>
      </c>
      <c r="H140" s="150">
        <v>161.19999999999999</v>
      </c>
      <c r="I140" s="151"/>
      <c r="J140" s="152">
        <f t="shared" si="0"/>
        <v>0</v>
      </c>
      <c r="K140" s="153"/>
      <c r="L140" s="32"/>
      <c r="M140" s="154" t="s">
        <v>1</v>
      </c>
      <c r="N140" s="155" t="s">
        <v>42</v>
      </c>
      <c r="P140" s="156">
        <f t="shared" si="1"/>
        <v>0</v>
      </c>
      <c r="Q140" s="156">
        <v>0</v>
      </c>
      <c r="R140" s="156">
        <f t="shared" si="2"/>
        <v>0</v>
      </c>
      <c r="S140" s="156">
        <v>0</v>
      </c>
      <c r="T140" s="157">
        <f t="shared" si="3"/>
        <v>0</v>
      </c>
      <c r="AR140" s="158" t="s">
        <v>313</v>
      </c>
      <c r="AT140" s="158" t="s">
        <v>309</v>
      </c>
      <c r="AU140" s="158" t="s">
        <v>89</v>
      </c>
      <c r="AY140" s="17" t="s">
        <v>307</v>
      </c>
      <c r="BE140" s="159">
        <f t="shared" si="4"/>
        <v>0</v>
      </c>
      <c r="BF140" s="159">
        <f t="shared" si="5"/>
        <v>0</v>
      </c>
      <c r="BG140" s="159">
        <f t="shared" si="6"/>
        <v>0</v>
      </c>
      <c r="BH140" s="159">
        <f t="shared" si="7"/>
        <v>0</v>
      </c>
      <c r="BI140" s="159">
        <f t="shared" si="8"/>
        <v>0</v>
      </c>
      <c r="BJ140" s="17" t="s">
        <v>89</v>
      </c>
      <c r="BK140" s="159">
        <f t="shared" si="9"/>
        <v>0</v>
      </c>
      <c r="BL140" s="17" t="s">
        <v>313</v>
      </c>
      <c r="BM140" s="158" t="s">
        <v>685</v>
      </c>
    </row>
    <row r="141" spans="2:65" s="1" customFormat="1" ht="33" customHeight="1">
      <c r="B141" s="145"/>
      <c r="C141" s="146" t="s">
        <v>583</v>
      </c>
      <c r="D141" s="146" t="s">
        <v>309</v>
      </c>
      <c r="E141" s="147" t="s">
        <v>5796</v>
      </c>
      <c r="F141" s="148" t="s">
        <v>5797</v>
      </c>
      <c r="G141" s="149" t="s">
        <v>312</v>
      </c>
      <c r="H141" s="150">
        <v>161.19999999999999</v>
      </c>
      <c r="I141" s="151"/>
      <c r="J141" s="152">
        <f t="shared" si="0"/>
        <v>0</v>
      </c>
      <c r="K141" s="153"/>
      <c r="L141" s="32"/>
      <c r="M141" s="154" t="s">
        <v>1</v>
      </c>
      <c r="N141" s="155" t="s">
        <v>42</v>
      </c>
      <c r="P141" s="156">
        <f t="shared" si="1"/>
        <v>0</v>
      </c>
      <c r="Q141" s="156">
        <v>0</v>
      </c>
      <c r="R141" s="156">
        <f t="shared" si="2"/>
        <v>0</v>
      </c>
      <c r="S141" s="156">
        <v>0</v>
      </c>
      <c r="T141" s="157">
        <f t="shared" si="3"/>
        <v>0</v>
      </c>
      <c r="AR141" s="158" t="s">
        <v>313</v>
      </c>
      <c r="AT141" s="158" t="s">
        <v>309</v>
      </c>
      <c r="AU141" s="158" t="s">
        <v>89</v>
      </c>
      <c r="AY141" s="17" t="s">
        <v>307</v>
      </c>
      <c r="BE141" s="159">
        <f t="shared" si="4"/>
        <v>0</v>
      </c>
      <c r="BF141" s="159">
        <f t="shared" si="5"/>
        <v>0</v>
      </c>
      <c r="BG141" s="159">
        <f t="shared" si="6"/>
        <v>0</v>
      </c>
      <c r="BH141" s="159">
        <f t="shared" si="7"/>
        <v>0</v>
      </c>
      <c r="BI141" s="159">
        <f t="shared" si="8"/>
        <v>0</v>
      </c>
      <c r="BJ141" s="17" t="s">
        <v>89</v>
      </c>
      <c r="BK141" s="159">
        <f t="shared" si="9"/>
        <v>0</v>
      </c>
      <c r="BL141" s="17" t="s">
        <v>313</v>
      </c>
      <c r="BM141" s="158" t="s">
        <v>174</v>
      </c>
    </row>
    <row r="142" spans="2:65" s="1" customFormat="1" ht="33" customHeight="1">
      <c r="B142" s="145"/>
      <c r="C142" s="146" t="s">
        <v>587</v>
      </c>
      <c r="D142" s="146" t="s">
        <v>309</v>
      </c>
      <c r="E142" s="147" t="s">
        <v>450</v>
      </c>
      <c r="F142" s="148" t="s">
        <v>451</v>
      </c>
      <c r="G142" s="149" t="s">
        <v>312</v>
      </c>
      <c r="H142" s="150">
        <v>167.6</v>
      </c>
      <c r="I142" s="151"/>
      <c r="J142" s="152">
        <f t="shared" si="0"/>
        <v>0</v>
      </c>
      <c r="K142" s="153"/>
      <c r="L142" s="32"/>
      <c r="M142" s="154" t="s">
        <v>1</v>
      </c>
      <c r="N142" s="155" t="s">
        <v>42</v>
      </c>
      <c r="P142" s="156">
        <f t="shared" si="1"/>
        <v>0</v>
      </c>
      <c r="Q142" s="156">
        <v>0</v>
      </c>
      <c r="R142" s="156">
        <f t="shared" si="2"/>
        <v>0</v>
      </c>
      <c r="S142" s="156">
        <v>0</v>
      </c>
      <c r="T142" s="157">
        <f t="shared" si="3"/>
        <v>0</v>
      </c>
      <c r="AR142" s="158" t="s">
        <v>313</v>
      </c>
      <c r="AT142" s="158" t="s">
        <v>309</v>
      </c>
      <c r="AU142" s="158" t="s">
        <v>89</v>
      </c>
      <c r="AY142" s="17" t="s">
        <v>307</v>
      </c>
      <c r="BE142" s="159">
        <f t="shared" si="4"/>
        <v>0</v>
      </c>
      <c r="BF142" s="159">
        <f t="shared" si="5"/>
        <v>0</v>
      </c>
      <c r="BG142" s="159">
        <f t="shared" si="6"/>
        <v>0</v>
      </c>
      <c r="BH142" s="159">
        <f t="shared" si="7"/>
        <v>0</v>
      </c>
      <c r="BI142" s="159">
        <f t="shared" si="8"/>
        <v>0</v>
      </c>
      <c r="BJ142" s="17" t="s">
        <v>89</v>
      </c>
      <c r="BK142" s="159">
        <f t="shared" si="9"/>
        <v>0</v>
      </c>
      <c r="BL142" s="17" t="s">
        <v>313</v>
      </c>
      <c r="BM142" s="158" t="s">
        <v>732</v>
      </c>
    </row>
    <row r="143" spans="2:65" s="1" customFormat="1" ht="24.2" customHeight="1">
      <c r="B143" s="145"/>
      <c r="C143" s="146" t="s">
        <v>592</v>
      </c>
      <c r="D143" s="146" t="s">
        <v>309</v>
      </c>
      <c r="E143" s="147" t="s">
        <v>3168</v>
      </c>
      <c r="F143" s="148" t="s">
        <v>3169</v>
      </c>
      <c r="G143" s="149" t="s">
        <v>312</v>
      </c>
      <c r="H143" s="150">
        <v>75</v>
      </c>
      <c r="I143" s="151"/>
      <c r="J143" s="152">
        <f t="shared" si="0"/>
        <v>0</v>
      </c>
      <c r="K143" s="153"/>
      <c r="L143" s="32"/>
      <c r="M143" s="154" t="s">
        <v>1</v>
      </c>
      <c r="N143" s="155" t="s">
        <v>42</v>
      </c>
      <c r="P143" s="156">
        <f t="shared" si="1"/>
        <v>0</v>
      </c>
      <c r="Q143" s="156">
        <v>0</v>
      </c>
      <c r="R143" s="156">
        <f t="shared" si="2"/>
        <v>0</v>
      </c>
      <c r="S143" s="156">
        <v>0</v>
      </c>
      <c r="T143" s="157">
        <f t="shared" si="3"/>
        <v>0</v>
      </c>
      <c r="AR143" s="158" t="s">
        <v>313</v>
      </c>
      <c r="AT143" s="158" t="s">
        <v>309</v>
      </c>
      <c r="AU143" s="158" t="s">
        <v>89</v>
      </c>
      <c r="AY143" s="17" t="s">
        <v>307</v>
      </c>
      <c r="BE143" s="159">
        <f t="shared" si="4"/>
        <v>0</v>
      </c>
      <c r="BF143" s="159">
        <f t="shared" si="5"/>
        <v>0</v>
      </c>
      <c r="BG143" s="159">
        <f t="shared" si="6"/>
        <v>0</v>
      </c>
      <c r="BH143" s="159">
        <f t="shared" si="7"/>
        <v>0</v>
      </c>
      <c r="BI143" s="159">
        <f t="shared" si="8"/>
        <v>0</v>
      </c>
      <c r="BJ143" s="17" t="s">
        <v>89</v>
      </c>
      <c r="BK143" s="159">
        <f t="shared" si="9"/>
        <v>0</v>
      </c>
      <c r="BL143" s="17" t="s">
        <v>313</v>
      </c>
      <c r="BM143" s="158" t="s">
        <v>776</v>
      </c>
    </row>
    <row r="144" spans="2:65" s="11" customFormat="1" ht="22.9" customHeight="1">
      <c r="B144" s="133"/>
      <c r="D144" s="134" t="s">
        <v>75</v>
      </c>
      <c r="E144" s="143" t="s">
        <v>313</v>
      </c>
      <c r="F144" s="143" t="s">
        <v>3170</v>
      </c>
      <c r="I144" s="136"/>
      <c r="J144" s="144">
        <f>BK144</f>
        <v>0</v>
      </c>
      <c r="L144" s="133"/>
      <c r="M144" s="138"/>
      <c r="P144" s="139">
        <f>SUM(P145:P146)</f>
        <v>0</v>
      </c>
      <c r="R144" s="139">
        <f>SUM(R145:R146)</f>
        <v>19.07808</v>
      </c>
      <c r="T144" s="140">
        <f>SUM(T145:T146)</f>
        <v>0</v>
      </c>
      <c r="AR144" s="134" t="s">
        <v>83</v>
      </c>
      <c r="AT144" s="141" t="s">
        <v>75</v>
      </c>
      <c r="AU144" s="141" t="s">
        <v>83</v>
      </c>
      <c r="AY144" s="134" t="s">
        <v>307</v>
      </c>
      <c r="BK144" s="142">
        <f>SUM(BK145:BK146)</f>
        <v>0</v>
      </c>
    </row>
    <row r="145" spans="2:65" s="1" customFormat="1" ht="24.2" customHeight="1">
      <c r="B145" s="145"/>
      <c r="C145" s="146" t="s">
        <v>597</v>
      </c>
      <c r="D145" s="146" t="s">
        <v>309</v>
      </c>
      <c r="E145" s="147" t="s">
        <v>5604</v>
      </c>
      <c r="F145" s="148" t="s">
        <v>5820</v>
      </c>
      <c r="G145" s="149" t="s">
        <v>312</v>
      </c>
      <c r="H145" s="150">
        <v>11.2</v>
      </c>
      <c r="I145" s="151"/>
      <c r="J145" s="152">
        <f>ROUND(I145*H145,2)</f>
        <v>0</v>
      </c>
      <c r="K145" s="153"/>
      <c r="L145" s="32"/>
      <c r="M145" s="154" t="s">
        <v>1</v>
      </c>
      <c r="N145" s="155" t="s">
        <v>42</v>
      </c>
      <c r="P145" s="156">
        <f>O145*H145</f>
        <v>0</v>
      </c>
      <c r="Q145" s="156">
        <v>1.7034</v>
      </c>
      <c r="R145" s="156">
        <f>Q145*H145</f>
        <v>19.07808</v>
      </c>
      <c r="S145" s="156">
        <v>0</v>
      </c>
      <c r="T145" s="157">
        <f>S145*H145</f>
        <v>0</v>
      </c>
      <c r="AR145" s="158" t="s">
        <v>313</v>
      </c>
      <c r="AT145" s="158" t="s">
        <v>309</v>
      </c>
      <c r="AU145" s="158" t="s">
        <v>89</v>
      </c>
      <c r="AY145" s="17" t="s">
        <v>307</v>
      </c>
      <c r="BE145" s="159">
        <f>IF(N145="základná",J145,0)</f>
        <v>0</v>
      </c>
      <c r="BF145" s="159">
        <f>IF(N145="znížená",J145,0)</f>
        <v>0</v>
      </c>
      <c r="BG145" s="159">
        <f>IF(N145="zákl. prenesená",J145,0)</f>
        <v>0</v>
      </c>
      <c r="BH145" s="159">
        <f>IF(N145="zníž. prenesená",J145,0)</f>
        <v>0</v>
      </c>
      <c r="BI145" s="159">
        <f>IF(N145="nulová",J145,0)</f>
        <v>0</v>
      </c>
      <c r="BJ145" s="17" t="s">
        <v>89</v>
      </c>
      <c r="BK145" s="159">
        <f>ROUND(I145*H145,2)</f>
        <v>0</v>
      </c>
      <c r="BL145" s="17" t="s">
        <v>313</v>
      </c>
      <c r="BM145" s="158" t="s">
        <v>791</v>
      </c>
    </row>
    <row r="146" spans="2:65" s="1" customFormat="1" ht="24.2" customHeight="1">
      <c r="B146" s="145"/>
      <c r="C146" s="146" t="s">
        <v>601</v>
      </c>
      <c r="D146" s="146" t="s">
        <v>309</v>
      </c>
      <c r="E146" s="147" t="s">
        <v>3173</v>
      </c>
      <c r="F146" s="148" t="s">
        <v>3174</v>
      </c>
      <c r="G146" s="149" t="s">
        <v>312</v>
      </c>
      <c r="H146" s="150">
        <v>25</v>
      </c>
      <c r="I146" s="151"/>
      <c r="J146" s="152">
        <f>ROUND(I146*H146,2)</f>
        <v>0</v>
      </c>
      <c r="K146" s="153"/>
      <c r="L146" s="32"/>
      <c r="M146" s="154" t="s">
        <v>1</v>
      </c>
      <c r="N146" s="155" t="s">
        <v>42</v>
      </c>
      <c r="P146" s="156">
        <f>O146*H146</f>
        <v>0</v>
      </c>
      <c r="Q146" s="156">
        <v>0</v>
      </c>
      <c r="R146" s="156">
        <f>Q146*H146</f>
        <v>0</v>
      </c>
      <c r="S146" s="156">
        <v>0</v>
      </c>
      <c r="T146" s="157">
        <f>S146*H146</f>
        <v>0</v>
      </c>
      <c r="AR146" s="158" t="s">
        <v>313</v>
      </c>
      <c r="AT146" s="158" t="s">
        <v>309</v>
      </c>
      <c r="AU146" s="158" t="s">
        <v>89</v>
      </c>
      <c r="AY146" s="17" t="s">
        <v>307</v>
      </c>
      <c r="BE146" s="159">
        <f>IF(N146="základná",J146,0)</f>
        <v>0</v>
      </c>
      <c r="BF146" s="159">
        <f>IF(N146="znížená",J146,0)</f>
        <v>0</v>
      </c>
      <c r="BG146" s="159">
        <f>IF(N146="zákl. prenesená",J146,0)</f>
        <v>0</v>
      </c>
      <c r="BH146" s="159">
        <f>IF(N146="zníž. prenesená",J146,0)</f>
        <v>0</v>
      </c>
      <c r="BI146" s="159">
        <f>IF(N146="nulová",J146,0)</f>
        <v>0</v>
      </c>
      <c r="BJ146" s="17" t="s">
        <v>89</v>
      </c>
      <c r="BK146" s="159">
        <f>ROUND(I146*H146,2)</f>
        <v>0</v>
      </c>
      <c r="BL146" s="17" t="s">
        <v>313</v>
      </c>
      <c r="BM146" s="158" t="s">
        <v>803</v>
      </c>
    </row>
    <row r="147" spans="2:65" s="11" customFormat="1" ht="22.9" customHeight="1">
      <c r="B147" s="133"/>
      <c r="D147" s="134" t="s">
        <v>75</v>
      </c>
      <c r="E147" s="143" t="s">
        <v>449</v>
      </c>
      <c r="F147" s="143" t="s">
        <v>3175</v>
      </c>
      <c r="I147" s="136"/>
      <c r="J147" s="144">
        <f>BK147</f>
        <v>0</v>
      </c>
      <c r="L147" s="133"/>
      <c r="M147" s="138"/>
      <c r="P147" s="139">
        <f>SUM(P148:P226)</f>
        <v>0</v>
      </c>
      <c r="R147" s="139">
        <f>SUM(R148:R226)</f>
        <v>3.5780700000000003</v>
      </c>
      <c r="T147" s="140">
        <f>SUM(T148:T226)</f>
        <v>0</v>
      </c>
      <c r="AR147" s="134" t="s">
        <v>83</v>
      </c>
      <c r="AT147" s="141" t="s">
        <v>75</v>
      </c>
      <c r="AU147" s="141" t="s">
        <v>83</v>
      </c>
      <c r="AY147" s="134" t="s">
        <v>307</v>
      </c>
      <c r="BK147" s="142">
        <f>SUM(BK148:BK226)</f>
        <v>0</v>
      </c>
    </row>
    <row r="148" spans="2:65" s="1" customFormat="1" ht="33" customHeight="1">
      <c r="B148" s="145"/>
      <c r="C148" s="146" t="s">
        <v>637</v>
      </c>
      <c r="D148" s="146" t="s">
        <v>309</v>
      </c>
      <c r="E148" s="147" t="s">
        <v>5872</v>
      </c>
      <c r="F148" s="148" t="s">
        <v>5873</v>
      </c>
      <c r="G148" s="149" t="s">
        <v>1071</v>
      </c>
      <c r="H148" s="150">
        <v>51</v>
      </c>
      <c r="I148" s="151"/>
      <c r="J148" s="152">
        <f>ROUND(I148*H148,2)</f>
        <v>0</v>
      </c>
      <c r="K148" s="153"/>
      <c r="L148" s="32"/>
      <c r="M148" s="154" t="s">
        <v>1</v>
      </c>
      <c r="N148" s="155" t="s">
        <v>42</v>
      </c>
      <c r="P148" s="156">
        <f>O148*H148</f>
        <v>0</v>
      </c>
      <c r="Q148" s="156">
        <v>3.6849019607843102E-3</v>
      </c>
      <c r="R148" s="156">
        <f>Q148*H148</f>
        <v>0.18792999999999982</v>
      </c>
      <c r="S148" s="156">
        <v>0</v>
      </c>
      <c r="T148" s="157">
        <f>S148*H148</f>
        <v>0</v>
      </c>
      <c r="AR148" s="158" t="s">
        <v>313</v>
      </c>
      <c r="AT148" s="158" t="s">
        <v>309</v>
      </c>
      <c r="AU148" s="158" t="s">
        <v>89</v>
      </c>
      <c r="AY148" s="17" t="s">
        <v>307</v>
      </c>
      <c r="BE148" s="159">
        <f>IF(N148="základná",J148,0)</f>
        <v>0</v>
      </c>
      <c r="BF148" s="159">
        <f>IF(N148="znížená",J148,0)</f>
        <v>0</v>
      </c>
      <c r="BG148" s="159">
        <f>IF(N148="zákl. prenesená",J148,0)</f>
        <v>0</v>
      </c>
      <c r="BH148" s="159">
        <f>IF(N148="zníž. prenesená",J148,0)</f>
        <v>0</v>
      </c>
      <c r="BI148" s="159">
        <f>IF(N148="nulová",J148,0)</f>
        <v>0</v>
      </c>
      <c r="BJ148" s="17" t="s">
        <v>89</v>
      </c>
      <c r="BK148" s="159">
        <f>ROUND(I148*H148,2)</f>
        <v>0</v>
      </c>
      <c r="BL148" s="17" t="s">
        <v>313</v>
      </c>
      <c r="BM148" s="158" t="s">
        <v>814</v>
      </c>
    </row>
    <row r="149" spans="2:65" s="1" customFormat="1" ht="33" customHeight="1">
      <c r="B149" s="145"/>
      <c r="C149" s="146" t="s">
        <v>644</v>
      </c>
      <c r="D149" s="146" t="s">
        <v>309</v>
      </c>
      <c r="E149" s="147" t="s">
        <v>5823</v>
      </c>
      <c r="F149" s="148" t="s">
        <v>5874</v>
      </c>
      <c r="G149" s="149" t="s">
        <v>1071</v>
      </c>
      <c r="H149" s="150">
        <v>136</v>
      </c>
      <c r="I149" s="151"/>
      <c r="J149" s="152">
        <f>ROUND(I149*H149,2)</f>
        <v>0</v>
      </c>
      <c r="K149" s="153"/>
      <c r="L149" s="32"/>
      <c r="M149" s="154" t="s">
        <v>1</v>
      </c>
      <c r="N149" s="155" t="s">
        <v>42</v>
      </c>
      <c r="P149" s="156">
        <f>O149*H149</f>
        <v>0</v>
      </c>
      <c r="Q149" s="156">
        <v>5.8075000000000002E-3</v>
      </c>
      <c r="R149" s="156">
        <f>Q149*H149</f>
        <v>0.78981999999999997</v>
      </c>
      <c r="S149" s="156">
        <v>0</v>
      </c>
      <c r="T149" s="157">
        <f>S149*H149</f>
        <v>0</v>
      </c>
      <c r="AR149" s="158" t="s">
        <v>313</v>
      </c>
      <c r="AT149" s="158" t="s">
        <v>309</v>
      </c>
      <c r="AU149" s="158" t="s">
        <v>89</v>
      </c>
      <c r="AY149" s="17" t="s">
        <v>307</v>
      </c>
      <c r="BE149" s="159">
        <f>IF(N149="základná",J149,0)</f>
        <v>0</v>
      </c>
      <c r="BF149" s="159">
        <f>IF(N149="znížená",J149,0)</f>
        <v>0</v>
      </c>
      <c r="BG149" s="159">
        <f>IF(N149="zákl. prenesená",J149,0)</f>
        <v>0</v>
      </c>
      <c r="BH149" s="159">
        <f>IF(N149="zníž. prenesená",J149,0)</f>
        <v>0</v>
      </c>
      <c r="BI149" s="159">
        <f>IF(N149="nulová",J149,0)</f>
        <v>0</v>
      </c>
      <c r="BJ149" s="17" t="s">
        <v>89</v>
      </c>
      <c r="BK149" s="159">
        <f>ROUND(I149*H149,2)</f>
        <v>0</v>
      </c>
      <c r="BL149" s="17" t="s">
        <v>313</v>
      </c>
      <c r="BM149" s="158" t="s">
        <v>827</v>
      </c>
    </row>
    <row r="150" spans="2:65" s="1" customFormat="1" ht="24.2" customHeight="1">
      <c r="B150" s="145"/>
      <c r="C150" s="146" t="s">
        <v>648</v>
      </c>
      <c r="D150" s="146" t="s">
        <v>309</v>
      </c>
      <c r="E150" s="147" t="s">
        <v>5875</v>
      </c>
      <c r="F150" s="148" t="s">
        <v>5876</v>
      </c>
      <c r="G150" s="149" t="s">
        <v>1071</v>
      </c>
      <c r="H150" s="150">
        <v>6</v>
      </c>
      <c r="I150" s="151"/>
      <c r="J150" s="152">
        <f>ROUND(I150*H150,2)</f>
        <v>0</v>
      </c>
      <c r="K150" s="153"/>
      <c r="L150" s="32"/>
      <c r="M150" s="154" t="s">
        <v>1</v>
      </c>
      <c r="N150" s="155" t="s">
        <v>42</v>
      </c>
      <c r="P150" s="156">
        <f>O150*H150</f>
        <v>0</v>
      </c>
      <c r="Q150" s="156">
        <v>1.45983333333333E-2</v>
      </c>
      <c r="R150" s="156">
        <f>Q150*H150</f>
        <v>8.7589999999999807E-2</v>
      </c>
      <c r="S150" s="156">
        <v>0</v>
      </c>
      <c r="T150" s="157">
        <f>S150*H150</f>
        <v>0</v>
      </c>
      <c r="AR150" s="158" t="s">
        <v>313</v>
      </c>
      <c r="AT150" s="158" t="s">
        <v>309</v>
      </c>
      <c r="AU150" s="158" t="s">
        <v>89</v>
      </c>
      <c r="AY150" s="17" t="s">
        <v>307</v>
      </c>
      <c r="BE150" s="159">
        <f>IF(N150="základná",J150,0)</f>
        <v>0</v>
      </c>
      <c r="BF150" s="159">
        <f>IF(N150="znížená",J150,0)</f>
        <v>0</v>
      </c>
      <c r="BG150" s="159">
        <f>IF(N150="zákl. prenesená",J150,0)</f>
        <v>0</v>
      </c>
      <c r="BH150" s="159">
        <f>IF(N150="zníž. prenesená",J150,0)</f>
        <v>0</v>
      </c>
      <c r="BI150" s="159">
        <f>IF(N150="nulová",J150,0)</f>
        <v>0</v>
      </c>
      <c r="BJ150" s="17" t="s">
        <v>89</v>
      </c>
      <c r="BK150" s="159">
        <f>ROUND(I150*H150,2)</f>
        <v>0</v>
      </c>
      <c r="BL150" s="17" t="s">
        <v>313</v>
      </c>
      <c r="BM150" s="158" t="s">
        <v>839</v>
      </c>
    </row>
    <row r="151" spans="2:65" s="1" customFormat="1" ht="21.75" customHeight="1">
      <c r="B151" s="145"/>
      <c r="C151" s="188" t="s">
        <v>7</v>
      </c>
      <c r="D151" s="188" t="s">
        <v>507</v>
      </c>
      <c r="E151" s="189" t="s">
        <v>5877</v>
      </c>
      <c r="F151" s="190" t="s">
        <v>5878</v>
      </c>
      <c r="G151" s="191" t="s">
        <v>693</v>
      </c>
      <c r="H151" s="192">
        <v>2</v>
      </c>
      <c r="I151" s="193"/>
      <c r="J151" s="194">
        <f>ROUND(I151*H151,2)</f>
        <v>0</v>
      </c>
      <c r="K151" s="195"/>
      <c r="L151" s="196"/>
      <c r="M151" s="197" t="s">
        <v>1</v>
      </c>
      <c r="N151" s="198" t="s">
        <v>42</v>
      </c>
      <c r="P151" s="156">
        <f>O151*H151</f>
        <v>0</v>
      </c>
      <c r="Q151" s="156">
        <v>0</v>
      </c>
      <c r="R151" s="156">
        <f>Q151*H151</f>
        <v>0</v>
      </c>
      <c r="S151" s="156">
        <v>0</v>
      </c>
      <c r="T151" s="157">
        <f>S151*H151</f>
        <v>0</v>
      </c>
      <c r="AR151" s="158" t="s">
        <v>449</v>
      </c>
      <c r="AT151" s="158" t="s">
        <v>507</v>
      </c>
      <c r="AU151" s="158" t="s">
        <v>89</v>
      </c>
      <c r="AY151" s="17" t="s">
        <v>307</v>
      </c>
      <c r="BE151" s="159">
        <f>IF(N151="základná",J151,0)</f>
        <v>0</v>
      </c>
      <c r="BF151" s="159">
        <f>IF(N151="znížená",J151,0)</f>
        <v>0</v>
      </c>
      <c r="BG151" s="159">
        <f>IF(N151="zákl. prenesená",J151,0)</f>
        <v>0</v>
      </c>
      <c r="BH151" s="159">
        <f>IF(N151="zníž. prenesená",J151,0)</f>
        <v>0</v>
      </c>
      <c r="BI151" s="159">
        <f>IF(N151="nulová",J151,0)</f>
        <v>0</v>
      </c>
      <c r="BJ151" s="17" t="s">
        <v>89</v>
      </c>
      <c r="BK151" s="159">
        <f>ROUND(I151*H151,2)</f>
        <v>0</v>
      </c>
      <c r="BL151" s="17" t="s">
        <v>313</v>
      </c>
      <c r="BM151" s="158" t="s">
        <v>849</v>
      </c>
    </row>
    <row r="152" spans="2:65" s="1" customFormat="1" ht="19.5">
      <c r="B152" s="32"/>
      <c r="D152" s="161" t="s">
        <v>3247</v>
      </c>
      <c r="F152" s="205" t="s">
        <v>5674</v>
      </c>
      <c r="I152" s="206"/>
      <c r="L152" s="32"/>
      <c r="M152" s="207"/>
      <c r="T152" s="59"/>
      <c r="AT152" s="17" t="s">
        <v>3247</v>
      </c>
      <c r="AU152" s="17" t="s">
        <v>89</v>
      </c>
    </row>
    <row r="153" spans="2:65" s="1" customFormat="1" ht="16.5" customHeight="1">
      <c r="B153" s="145"/>
      <c r="C153" s="146" t="s">
        <v>659</v>
      </c>
      <c r="D153" s="146" t="s">
        <v>309</v>
      </c>
      <c r="E153" s="147" t="s">
        <v>5879</v>
      </c>
      <c r="F153" s="148" t="s">
        <v>5880</v>
      </c>
      <c r="G153" s="149" t="s">
        <v>693</v>
      </c>
      <c r="H153" s="150">
        <v>11</v>
      </c>
      <c r="I153" s="151"/>
      <c r="J153" s="152">
        <f t="shared" ref="J153:J179" si="10">ROUND(I153*H153,2)</f>
        <v>0</v>
      </c>
      <c r="K153" s="153"/>
      <c r="L153" s="32"/>
      <c r="M153" s="154" t="s">
        <v>1</v>
      </c>
      <c r="N153" s="155" t="s">
        <v>42</v>
      </c>
      <c r="P153" s="156">
        <f t="shared" ref="P153:P179" si="11">O153*H153</f>
        <v>0</v>
      </c>
      <c r="Q153" s="156">
        <v>4.0000000000000003E-5</v>
      </c>
      <c r="R153" s="156">
        <f t="shared" ref="R153:R179" si="12">Q153*H153</f>
        <v>4.4000000000000002E-4</v>
      </c>
      <c r="S153" s="156">
        <v>0</v>
      </c>
      <c r="T153" s="157">
        <f t="shared" ref="T153:T179" si="13">S153*H153</f>
        <v>0</v>
      </c>
      <c r="AR153" s="158" t="s">
        <v>313</v>
      </c>
      <c r="AT153" s="158" t="s">
        <v>309</v>
      </c>
      <c r="AU153" s="158" t="s">
        <v>89</v>
      </c>
      <c r="AY153" s="17" t="s">
        <v>307</v>
      </c>
      <c r="BE153" s="159">
        <f t="shared" ref="BE153:BE179" si="14">IF(N153="základná",J153,0)</f>
        <v>0</v>
      </c>
      <c r="BF153" s="159">
        <f t="shared" ref="BF153:BF179" si="15">IF(N153="znížená",J153,0)</f>
        <v>0</v>
      </c>
      <c r="BG153" s="159">
        <f t="shared" ref="BG153:BG179" si="16">IF(N153="zákl. prenesená",J153,0)</f>
        <v>0</v>
      </c>
      <c r="BH153" s="159">
        <f t="shared" ref="BH153:BH179" si="17">IF(N153="zníž. prenesená",J153,0)</f>
        <v>0</v>
      </c>
      <c r="BI153" s="159">
        <f t="shared" ref="BI153:BI179" si="18">IF(N153="nulová",J153,0)</f>
        <v>0</v>
      </c>
      <c r="BJ153" s="17" t="s">
        <v>89</v>
      </c>
      <c r="BK153" s="159">
        <f t="shared" ref="BK153:BK179" si="19">ROUND(I153*H153,2)</f>
        <v>0</v>
      </c>
      <c r="BL153" s="17" t="s">
        <v>313</v>
      </c>
      <c r="BM153" s="158" t="s">
        <v>859</v>
      </c>
    </row>
    <row r="154" spans="2:65" s="1" customFormat="1" ht="24.2" customHeight="1">
      <c r="B154" s="145"/>
      <c r="C154" s="188" t="s">
        <v>666</v>
      </c>
      <c r="D154" s="188" t="s">
        <v>507</v>
      </c>
      <c r="E154" s="189" t="s">
        <v>5881</v>
      </c>
      <c r="F154" s="190" t="s">
        <v>5882</v>
      </c>
      <c r="G154" s="191" t="s">
        <v>693</v>
      </c>
      <c r="H154" s="192">
        <v>11</v>
      </c>
      <c r="I154" s="193"/>
      <c r="J154" s="194">
        <f t="shared" si="10"/>
        <v>0</v>
      </c>
      <c r="K154" s="195"/>
      <c r="L154" s="196"/>
      <c r="M154" s="197" t="s">
        <v>1</v>
      </c>
      <c r="N154" s="198" t="s">
        <v>42</v>
      </c>
      <c r="P154" s="156">
        <f t="shared" si="11"/>
        <v>0</v>
      </c>
      <c r="Q154" s="156">
        <v>3.2000000000000003E-4</v>
      </c>
      <c r="R154" s="156">
        <f t="shared" si="12"/>
        <v>3.5200000000000001E-3</v>
      </c>
      <c r="S154" s="156">
        <v>0</v>
      </c>
      <c r="T154" s="157">
        <f t="shared" si="13"/>
        <v>0</v>
      </c>
      <c r="AR154" s="158" t="s">
        <v>449</v>
      </c>
      <c r="AT154" s="158" t="s">
        <v>507</v>
      </c>
      <c r="AU154" s="158" t="s">
        <v>89</v>
      </c>
      <c r="AY154" s="17" t="s">
        <v>307</v>
      </c>
      <c r="BE154" s="159">
        <f t="shared" si="14"/>
        <v>0</v>
      </c>
      <c r="BF154" s="159">
        <f t="shared" si="15"/>
        <v>0</v>
      </c>
      <c r="BG154" s="159">
        <f t="shared" si="16"/>
        <v>0</v>
      </c>
      <c r="BH154" s="159">
        <f t="shared" si="17"/>
        <v>0</v>
      </c>
      <c r="BI154" s="159">
        <f t="shared" si="18"/>
        <v>0</v>
      </c>
      <c r="BJ154" s="17" t="s">
        <v>89</v>
      </c>
      <c r="BK154" s="159">
        <f t="shared" si="19"/>
        <v>0</v>
      </c>
      <c r="BL154" s="17" t="s">
        <v>313</v>
      </c>
      <c r="BM154" s="158" t="s">
        <v>869</v>
      </c>
    </row>
    <row r="155" spans="2:65" s="1" customFormat="1" ht="16.5" customHeight="1">
      <c r="B155" s="145"/>
      <c r="C155" s="146" t="s">
        <v>673</v>
      </c>
      <c r="D155" s="146" t="s">
        <v>309</v>
      </c>
      <c r="E155" s="147" t="s">
        <v>5883</v>
      </c>
      <c r="F155" s="148" t="s">
        <v>5884</v>
      </c>
      <c r="G155" s="149" t="s">
        <v>693</v>
      </c>
      <c r="H155" s="150">
        <v>11</v>
      </c>
      <c r="I155" s="151"/>
      <c r="J155" s="152">
        <f t="shared" si="10"/>
        <v>0</v>
      </c>
      <c r="K155" s="153"/>
      <c r="L155" s="32"/>
      <c r="M155" s="154" t="s">
        <v>1</v>
      </c>
      <c r="N155" s="155" t="s">
        <v>42</v>
      </c>
      <c r="P155" s="156">
        <f t="shared" si="11"/>
        <v>0</v>
      </c>
      <c r="Q155" s="156">
        <v>4.0000000000000003E-5</v>
      </c>
      <c r="R155" s="156">
        <f t="shared" si="12"/>
        <v>4.4000000000000002E-4</v>
      </c>
      <c r="S155" s="156">
        <v>0</v>
      </c>
      <c r="T155" s="157">
        <f t="shared" si="13"/>
        <v>0</v>
      </c>
      <c r="AR155" s="158" t="s">
        <v>313</v>
      </c>
      <c r="AT155" s="158" t="s">
        <v>309</v>
      </c>
      <c r="AU155" s="158" t="s">
        <v>89</v>
      </c>
      <c r="AY155" s="17" t="s">
        <v>307</v>
      </c>
      <c r="BE155" s="159">
        <f t="shared" si="14"/>
        <v>0</v>
      </c>
      <c r="BF155" s="159">
        <f t="shared" si="15"/>
        <v>0</v>
      </c>
      <c r="BG155" s="159">
        <f t="shared" si="16"/>
        <v>0</v>
      </c>
      <c r="BH155" s="159">
        <f t="shared" si="17"/>
        <v>0</v>
      </c>
      <c r="BI155" s="159">
        <f t="shared" si="18"/>
        <v>0</v>
      </c>
      <c r="BJ155" s="17" t="s">
        <v>89</v>
      </c>
      <c r="BK155" s="159">
        <f t="shared" si="19"/>
        <v>0</v>
      </c>
      <c r="BL155" s="17" t="s">
        <v>313</v>
      </c>
      <c r="BM155" s="158" t="s">
        <v>880</v>
      </c>
    </row>
    <row r="156" spans="2:65" s="1" customFormat="1" ht="24.2" customHeight="1">
      <c r="B156" s="145"/>
      <c r="C156" s="188" t="s">
        <v>681</v>
      </c>
      <c r="D156" s="188" t="s">
        <v>507</v>
      </c>
      <c r="E156" s="189" t="s">
        <v>5885</v>
      </c>
      <c r="F156" s="190" t="s">
        <v>5886</v>
      </c>
      <c r="G156" s="191" t="s">
        <v>693</v>
      </c>
      <c r="H156" s="192">
        <v>11</v>
      </c>
      <c r="I156" s="193"/>
      <c r="J156" s="194">
        <f t="shared" si="10"/>
        <v>0</v>
      </c>
      <c r="K156" s="195"/>
      <c r="L156" s="196"/>
      <c r="M156" s="197" t="s">
        <v>1</v>
      </c>
      <c r="N156" s="198" t="s">
        <v>42</v>
      </c>
      <c r="P156" s="156">
        <f t="shared" si="11"/>
        <v>0</v>
      </c>
      <c r="Q156" s="156">
        <v>1.8000000000000001E-4</v>
      </c>
      <c r="R156" s="156">
        <f t="shared" si="12"/>
        <v>1.98E-3</v>
      </c>
      <c r="S156" s="156">
        <v>0</v>
      </c>
      <c r="T156" s="157">
        <f t="shared" si="13"/>
        <v>0</v>
      </c>
      <c r="AR156" s="158" t="s">
        <v>449</v>
      </c>
      <c r="AT156" s="158" t="s">
        <v>507</v>
      </c>
      <c r="AU156" s="158" t="s">
        <v>89</v>
      </c>
      <c r="AY156" s="17" t="s">
        <v>307</v>
      </c>
      <c r="BE156" s="159">
        <f t="shared" si="14"/>
        <v>0</v>
      </c>
      <c r="BF156" s="159">
        <f t="shared" si="15"/>
        <v>0</v>
      </c>
      <c r="BG156" s="159">
        <f t="shared" si="16"/>
        <v>0</v>
      </c>
      <c r="BH156" s="159">
        <f t="shared" si="17"/>
        <v>0</v>
      </c>
      <c r="BI156" s="159">
        <f t="shared" si="18"/>
        <v>0</v>
      </c>
      <c r="BJ156" s="17" t="s">
        <v>89</v>
      </c>
      <c r="BK156" s="159">
        <f t="shared" si="19"/>
        <v>0</v>
      </c>
      <c r="BL156" s="17" t="s">
        <v>313</v>
      </c>
      <c r="BM156" s="158" t="s">
        <v>926</v>
      </c>
    </row>
    <row r="157" spans="2:65" s="1" customFormat="1" ht="16.5" customHeight="1">
      <c r="B157" s="145"/>
      <c r="C157" s="146" t="s">
        <v>685</v>
      </c>
      <c r="D157" s="146" t="s">
        <v>309</v>
      </c>
      <c r="E157" s="147" t="s">
        <v>5887</v>
      </c>
      <c r="F157" s="148" t="s">
        <v>5888</v>
      </c>
      <c r="G157" s="149" t="s">
        <v>693</v>
      </c>
      <c r="H157" s="150">
        <v>4</v>
      </c>
      <c r="I157" s="151"/>
      <c r="J157" s="152">
        <f t="shared" si="10"/>
        <v>0</v>
      </c>
      <c r="K157" s="153"/>
      <c r="L157" s="32"/>
      <c r="M157" s="154" t="s">
        <v>1</v>
      </c>
      <c r="N157" s="155" t="s">
        <v>42</v>
      </c>
      <c r="P157" s="156">
        <f t="shared" si="11"/>
        <v>0</v>
      </c>
      <c r="Q157" s="156">
        <v>5.0000000000000002E-5</v>
      </c>
      <c r="R157" s="156">
        <f t="shared" si="12"/>
        <v>2.0000000000000001E-4</v>
      </c>
      <c r="S157" s="156">
        <v>0</v>
      </c>
      <c r="T157" s="157">
        <f t="shared" si="13"/>
        <v>0</v>
      </c>
      <c r="AR157" s="158" t="s">
        <v>313</v>
      </c>
      <c r="AT157" s="158" t="s">
        <v>309</v>
      </c>
      <c r="AU157" s="158" t="s">
        <v>89</v>
      </c>
      <c r="AY157" s="17" t="s">
        <v>307</v>
      </c>
      <c r="BE157" s="159">
        <f t="shared" si="14"/>
        <v>0</v>
      </c>
      <c r="BF157" s="159">
        <f t="shared" si="15"/>
        <v>0</v>
      </c>
      <c r="BG157" s="159">
        <f t="shared" si="16"/>
        <v>0</v>
      </c>
      <c r="BH157" s="159">
        <f t="shared" si="17"/>
        <v>0</v>
      </c>
      <c r="BI157" s="159">
        <f t="shared" si="18"/>
        <v>0</v>
      </c>
      <c r="BJ157" s="17" t="s">
        <v>89</v>
      </c>
      <c r="BK157" s="159">
        <f t="shared" si="19"/>
        <v>0</v>
      </c>
      <c r="BL157" s="17" t="s">
        <v>313</v>
      </c>
      <c r="BM157" s="158" t="s">
        <v>939</v>
      </c>
    </row>
    <row r="158" spans="2:65" s="1" customFormat="1" ht="24.2" customHeight="1">
      <c r="B158" s="145"/>
      <c r="C158" s="188" t="s">
        <v>690</v>
      </c>
      <c r="D158" s="188" t="s">
        <v>507</v>
      </c>
      <c r="E158" s="189" t="s">
        <v>5889</v>
      </c>
      <c r="F158" s="190" t="s">
        <v>5890</v>
      </c>
      <c r="G158" s="191" t="s">
        <v>693</v>
      </c>
      <c r="H158" s="192">
        <v>4</v>
      </c>
      <c r="I158" s="193"/>
      <c r="J158" s="194">
        <f t="shared" si="10"/>
        <v>0</v>
      </c>
      <c r="K158" s="195"/>
      <c r="L158" s="196"/>
      <c r="M158" s="197" t="s">
        <v>1</v>
      </c>
      <c r="N158" s="198" t="s">
        <v>42</v>
      </c>
      <c r="P158" s="156">
        <f t="shared" si="11"/>
        <v>0</v>
      </c>
      <c r="Q158" s="156">
        <v>7.2000000000000005E-4</v>
      </c>
      <c r="R158" s="156">
        <f t="shared" si="12"/>
        <v>2.8800000000000002E-3</v>
      </c>
      <c r="S158" s="156">
        <v>0</v>
      </c>
      <c r="T158" s="157">
        <f t="shared" si="13"/>
        <v>0</v>
      </c>
      <c r="AR158" s="158" t="s">
        <v>449</v>
      </c>
      <c r="AT158" s="158" t="s">
        <v>507</v>
      </c>
      <c r="AU158" s="158" t="s">
        <v>89</v>
      </c>
      <c r="AY158" s="17" t="s">
        <v>307</v>
      </c>
      <c r="BE158" s="159">
        <f t="shared" si="14"/>
        <v>0</v>
      </c>
      <c r="BF158" s="159">
        <f t="shared" si="15"/>
        <v>0</v>
      </c>
      <c r="BG158" s="159">
        <f t="shared" si="16"/>
        <v>0</v>
      </c>
      <c r="BH158" s="159">
        <f t="shared" si="17"/>
        <v>0</v>
      </c>
      <c r="BI158" s="159">
        <f t="shared" si="18"/>
        <v>0</v>
      </c>
      <c r="BJ158" s="17" t="s">
        <v>89</v>
      </c>
      <c r="BK158" s="159">
        <f t="shared" si="19"/>
        <v>0</v>
      </c>
      <c r="BL158" s="17" t="s">
        <v>313</v>
      </c>
      <c r="BM158" s="158" t="s">
        <v>959</v>
      </c>
    </row>
    <row r="159" spans="2:65" s="1" customFormat="1" ht="16.5" customHeight="1">
      <c r="B159" s="145"/>
      <c r="C159" s="146" t="s">
        <v>174</v>
      </c>
      <c r="D159" s="146" t="s">
        <v>309</v>
      </c>
      <c r="E159" s="147" t="s">
        <v>5891</v>
      </c>
      <c r="F159" s="148" t="s">
        <v>5892</v>
      </c>
      <c r="G159" s="149" t="s">
        <v>693</v>
      </c>
      <c r="H159" s="150">
        <v>2</v>
      </c>
      <c r="I159" s="151"/>
      <c r="J159" s="152">
        <f t="shared" si="10"/>
        <v>0</v>
      </c>
      <c r="K159" s="153"/>
      <c r="L159" s="32"/>
      <c r="M159" s="154" t="s">
        <v>1</v>
      </c>
      <c r="N159" s="155" t="s">
        <v>42</v>
      </c>
      <c r="P159" s="156">
        <f t="shared" si="11"/>
        <v>0</v>
      </c>
      <c r="Q159" s="156">
        <v>5.0000000000000002E-5</v>
      </c>
      <c r="R159" s="156">
        <f t="shared" si="12"/>
        <v>1E-4</v>
      </c>
      <c r="S159" s="156">
        <v>0</v>
      </c>
      <c r="T159" s="157">
        <f t="shared" si="13"/>
        <v>0</v>
      </c>
      <c r="AR159" s="158" t="s">
        <v>313</v>
      </c>
      <c r="AT159" s="158" t="s">
        <v>309</v>
      </c>
      <c r="AU159" s="158" t="s">
        <v>89</v>
      </c>
      <c r="AY159" s="17" t="s">
        <v>307</v>
      </c>
      <c r="BE159" s="159">
        <f t="shared" si="14"/>
        <v>0</v>
      </c>
      <c r="BF159" s="159">
        <f t="shared" si="15"/>
        <v>0</v>
      </c>
      <c r="BG159" s="159">
        <f t="shared" si="16"/>
        <v>0</v>
      </c>
      <c r="BH159" s="159">
        <f t="shared" si="17"/>
        <v>0</v>
      </c>
      <c r="BI159" s="159">
        <f t="shared" si="18"/>
        <v>0</v>
      </c>
      <c r="BJ159" s="17" t="s">
        <v>89</v>
      </c>
      <c r="BK159" s="159">
        <f t="shared" si="19"/>
        <v>0</v>
      </c>
      <c r="BL159" s="17" t="s">
        <v>313</v>
      </c>
      <c r="BM159" s="158" t="s">
        <v>976</v>
      </c>
    </row>
    <row r="160" spans="2:65" s="1" customFormat="1" ht="24.2" customHeight="1">
      <c r="B160" s="145"/>
      <c r="C160" s="188" t="s">
        <v>704</v>
      </c>
      <c r="D160" s="188" t="s">
        <v>507</v>
      </c>
      <c r="E160" s="189" t="s">
        <v>5893</v>
      </c>
      <c r="F160" s="190" t="s">
        <v>5894</v>
      </c>
      <c r="G160" s="191" t="s">
        <v>693</v>
      </c>
      <c r="H160" s="192">
        <v>2</v>
      </c>
      <c r="I160" s="193"/>
      <c r="J160" s="194">
        <f t="shared" si="10"/>
        <v>0</v>
      </c>
      <c r="K160" s="195"/>
      <c r="L160" s="196"/>
      <c r="M160" s="197" t="s">
        <v>1</v>
      </c>
      <c r="N160" s="198" t="s">
        <v>42</v>
      </c>
      <c r="P160" s="156">
        <f t="shared" si="11"/>
        <v>0</v>
      </c>
      <c r="Q160" s="156">
        <v>1.1100000000000001E-3</v>
      </c>
      <c r="R160" s="156">
        <f t="shared" si="12"/>
        <v>2.2200000000000002E-3</v>
      </c>
      <c r="S160" s="156">
        <v>0</v>
      </c>
      <c r="T160" s="157">
        <f t="shared" si="13"/>
        <v>0</v>
      </c>
      <c r="AR160" s="158" t="s">
        <v>449</v>
      </c>
      <c r="AT160" s="158" t="s">
        <v>507</v>
      </c>
      <c r="AU160" s="158" t="s">
        <v>89</v>
      </c>
      <c r="AY160" s="17" t="s">
        <v>307</v>
      </c>
      <c r="BE160" s="159">
        <f t="shared" si="14"/>
        <v>0</v>
      </c>
      <c r="BF160" s="159">
        <f t="shared" si="15"/>
        <v>0</v>
      </c>
      <c r="BG160" s="159">
        <f t="shared" si="16"/>
        <v>0</v>
      </c>
      <c r="BH160" s="159">
        <f t="shared" si="17"/>
        <v>0</v>
      </c>
      <c r="BI160" s="159">
        <f t="shared" si="18"/>
        <v>0</v>
      </c>
      <c r="BJ160" s="17" t="s">
        <v>89</v>
      </c>
      <c r="BK160" s="159">
        <f t="shared" si="19"/>
        <v>0</v>
      </c>
      <c r="BL160" s="17" t="s">
        <v>313</v>
      </c>
      <c r="BM160" s="158" t="s">
        <v>991</v>
      </c>
    </row>
    <row r="161" spans="2:65" s="1" customFormat="1" ht="16.5" customHeight="1">
      <c r="B161" s="145"/>
      <c r="C161" s="146" t="s">
        <v>732</v>
      </c>
      <c r="D161" s="146" t="s">
        <v>309</v>
      </c>
      <c r="E161" s="147" t="s">
        <v>5895</v>
      </c>
      <c r="F161" s="148" t="s">
        <v>5896</v>
      </c>
      <c r="G161" s="149" t="s">
        <v>693</v>
      </c>
      <c r="H161" s="150">
        <v>3</v>
      </c>
      <c r="I161" s="151"/>
      <c r="J161" s="152">
        <f t="shared" si="10"/>
        <v>0</v>
      </c>
      <c r="K161" s="153"/>
      <c r="L161" s="32"/>
      <c r="M161" s="154" t="s">
        <v>1</v>
      </c>
      <c r="N161" s="155" t="s">
        <v>42</v>
      </c>
      <c r="P161" s="156">
        <f t="shared" si="11"/>
        <v>0</v>
      </c>
      <c r="Q161" s="156">
        <v>5.0000000000000002E-5</v>
      </c>
      <c r="R161" s="156">
        <f t="shared" si="12"/>
        <v>1.5000000000000001E-4</v>
      </c>
      <c r="S161" s="156">
        <v>0</v>
      </c>
      <c r="T161" s="157">
        <f t="shared" si="13"/>
        <v>0</v>
      </c>
      <c r="AR161" s="158" t="s">
        <v>313</v>
      </c>
      <c r="AT161" s="158" t="s">
        <v>309</v>
      </c>
      <c r="AU161" s="158" t="s">
        <v>89</v>
      </c>
      <c r="AY161" s="17" t="s">
        <v>307</v>
      </c>
      <c r="BE161" s="159">
        <f t="shared" si="14"/>
        <v>0</v>
      </c>
      <c r="BF161" s="159">
        <f t="shared" si="15"/>
        <v>0</v>
      </c>
      <c r="BG161" s="159">
        <f t="shared" si="16"/>
        <v>0</v>
      </c>
      <c r="BH161" s="159">
        <f t="shared" si="17"/>
        <v>0</v>
      </c>
      <c r="BI161" s="159">
        <f t="shared" si="18"/>
        <v>0</v>
      </c>
      <c r="BJ161" s="17" t="s">
        <v>89</v>
      </c>
      <c r="BK161" s="159">
        <f t="shared" si="19"/>
        <v>0</v>
      </c>
      <c r="BL161" s="17" t="s">
        <v>313</v>
      </c>
      <c r="BM161" s="158" t="s">
        <v>1006</v>
      </c>
    </row>
    <row r="162" spans="2:65" s="1" customFormat="1" ht="24.2" customHeight="1">
      <c r="B162" s="145"/>
      <c r="C162" s="188" t="s">
        <v>747</v>
      </c>
      <c r="D162" s="188" t="s">
        <v>507</v>
      </c>
      <c r="E162" s="189" t="s">
        <v>5897</v>
      </c>
      <c r="F162" s="190" t="s">
        <v>5898</v>
      </c>
      <c r="G162" s="191" t="s">
        <v>693</v>
      </c>
      <c r="H162" s="192">
        <v>3</v>
      </c>
      <c r="I162" s="193"/>
      <c r="J162" s="194">
        <f t="shared" si="10"/>
        <v>0</v>
      </c>
      <c r="K162" s="195"/>
      <c r="L162" s="196"/>
      <c r="M162" s="197" t="s">
        <v>1</v>
      </c>
      <c r="N162" s="198" t="s">
        <v>42</v>
      </c>
      <c r="P162" s="156">
        <f t="shared" si="11"/>
        <v>0</v>
      </c>
      <c r="Q162" s="156">
        <v>3.8999999999999999E-4</v>
      </c>
      <c r="R162" s="156">
        <f t="shared" si="12"/>
        <v>1.17E-3</v>
      </c>
      <c r="S162" s="156">
        <v>0</v>
      </c>
      <c r="T162" s="157">
        <f t="shared" si="13"/>
        <v>0</v>
      </c>
      <c r="AR162" s="158" t="s">
        <v>449</v>
      </c>
      <c r="AT162" s="158" t="s">
        <v>507</v>
      </c>
      <c r="AU162" s="158" t="s">
        <v>89</v>
      </c>
      <c r="AY162" s="17" t="s">
        <v>307</v>
      </c>
      <c r="BE162" s="159">
        <f t="shared" si="14"/>
        <v>0</v>
      </c>
      <c r="BF162" s="159">
        <f t="shared" si="15"/>
        <v>0</v>
      </c>
      <c r="BG162" s="159">
        <f t="shared" si="16"/>
        <v>0</v>
      </c>
      <c r="BH162" s="159">
        <f t="shared" si="17"/>
        <v>0</v>
      </c>
      <c r="BI162" s="159">
        <f t="shared" si="18"/>
        <v>0</v>
      </c>
      <c r="BJ162" s="17" t="s">
        <v>89</v>
      </c>
      <c r="BK162" s="159">
        <f t="shared" si="19"/>
        <v>0</v>
      </c>
      <c r="BL162" s="17" t="s">
        <v>313</v>
      </c>
      <c r="BM162" s="158" t="s">
        <v>1026</v>
      </c>
    </row>
    <row r="163" spans="2:65" s="1" customFormat="1" ht="16.5" customHeight="1">
      <c r="B163" s="145"/>
      <c r="C163" s="146" t="s">
        <v>776</v>
      </c>
      <c r="D163" s="146" t="s">
        <v>309</v>
      </c>
      <c r="E163" s="147" t="s">
        <v>5899</v>
      </c>
      <c r="F163" s="148" t="s">
        <v>5900</v>
      </c>
      <c r="G163" s="149" t="s">
        <v>693</v>
      </c>
      <c r="H163" s="150">
        <v>5</v>
      </c>
      <c r="I163" s="151"/>
      <c r="J163" s="152">
        <f t="shared" si="10"/>
        <v>0</v>
      </c>
      <c r="K163" s="153"/>
      <c r="L163" s="32"/>
      <c r="M163" s="154" t="s">
        <v>1</v>
      </c>
      <c r="N163" s="155" t="s">
        <v>42</v>
      </c>
      <c r="P163" s="156">
        <f t="shared" si="11"/>
        <v>0</v>
      </c>
      <c r="Q163" s="156">
        <v>5.0000000000000002E-5</v>
      </c>
      <c r="R163" s="156">
        <f t="shared" si="12"/>
        <v>2.5000000000000001E-4</v>
      </c>
      <c r="S163" s="156">
        <v>0</v>
      </c>
      <c r="T163" s="157">
        <f t="shared" si="13"/>
        <v>0</v>
      </c>
      <c r="AR163" s="158" t="s">
        <v>313</v>
      </c>
      <c r="AT163" s="158" t="s">
        <v>309</v>
      </c>
      <c r="AU163" s="158" t="s">
        <v>89</v>
      </c>
      <c r="AY163" s="17" t="s">
        <v>307</v>
      </c>
      <c r="BE163" s="159">
        <f t="shared" si="14"/>
        <v>0</v>
      </c>
      <c r="BF163" s="159">
        <f t="shared" si="15"/>
        <v>0</v>
      </c>
      <c r="BG163" s="159">
        <f t="shared" si="16"/>
        <v>0</v>
      </c>
      <c r="BH163" s="159">
        <f t="shared" si="17"/>
        <v>0</v>
      </c>
      <c r="BI163" s="159">
        <f t="shared" si="18"/>
        <v>0</v>
      </c>
      <c r="BJ163" s="17" t="s">
        <v>89</v>
      </c>
      <c r="BK163" s="159">
        <f t="shared" si="19"/>
        <v>0</v>
      </c>
      <c r="BL163" s="17" t="s">
        <v>313</v>
      </c>
      <c r="BM163" s="158" t="s">
        <v>1045</v>
      </c>
    </row>
    <row r="164" spans="2:65" s="1" customFormat="1" ht="24.2" customHeight="1">
      <c r="B164" s="145"/>
      <c r="C164" s="188" t="s">
        <v>785</v>
      </c>
      <c r="D164" s="188" t="s">
        <v>507</v>
      </c>
      <c r="E164" s="189" t="s">
        <v>5901</v>
      </c>
      <c r="F164" s="190" t="s">
        <v>5902</v>
      </c>
      <c r="G164" s="191" t="s">
        <v>693</v>
      </c>
      <c r="H164" s="192">
        <v>5</v>
      </c>
      <c r="I164" s="193"/>
      <c r="J164" s="194">
        <f t="shared" si="10"/>
        <v>0</v>
      </c>
      <c r="K164" s="195"/>
      <c r="L164" s="196"/>
      <c r="M164" s="197" t="s">
        <v>1</v>
      </c>
      <c r="N164" s="198" t="s">
        <v>42</v>
      </c>
      <c r="P164" s="156">
        <f t="shared" si="11"/>
        <v>0</v>
      </c>
      <c r="Q164" s="156">
        <v>5.6999999999999998E-4</v>
      </c>
      <c r="R164" s="156">
        <f t="shared" si="12"/>
        <v>2.8500000000000001E-3</v>
      </c>
      <c r="S164" s="156">
        <v>0</v>
      </c>
      <c r="T164" s="157">
        <f t="shared" si="13"/>
        <v>0</v>
      </c>
      <c r="AR164" s="158" t="s">
        <v>449</v>
      </c>
      <c r="AT164" s="158" t="s">
        <v>507</v>
      </c>
      <c r="AU164" s="158" t="s">
        <v>89</v>
      </c>
      <c r="AY164" s="17" t="s">
        <v>307</v>
      </c>
      <c r="BE164" s="159">
        <f t="shared" si="14"/>
        <v>0</v>
      </c>
      <c r="BF164" s="159">
        <f t="shared" si="15"/>
        <v>0</v>
      </c>
      <c r="BG164" s="159">
        <f t="shared" si="16"/>
        <v>0</v>
      </c>
      <c r="BH164" s="159">
        <f t="shared" si="17"/>
        <v>0</v>
      </c>
      <c r="BI164" s="159">
        <f t="shared" si="18"/>
        <v>0</v>
      </c>
      <c r="BJ164" s="17" t="s">
        <v>89</v>
      </c>
      <c r="BK164" s="159">
        <f t="shared" si="19"/>
        <v>0</v>
      </c>
      <c r="BL164" s="17" t="s">
        <v>313</v>
      </c>
      <c r="BM164" s="158" t="s">
        <v>1058</v>
      </c>
    </row>
    <row r="165" spans="2:65" s="1" customFormat="1" ht="16.5" customHeight="1">
      <c r="B165" s="145"/>
      <c r="C165" s="146" t="s">
        <v>791</v>
      </c>
      <c r="D165" s="146" t="s">
        <v>309</v>
      </c>
      <c r="E165" s="147" t="s">
        <v>5903</v>
      </c>
      <c r="F165" s="148" t="s">
        <v>5904</v>
      </c>
      <c r="G165" s="149" t="s">
        <v>693</v>
      </c>
      <c r="H165" s="150">
        <v>4</v>
      </c>
      <c r="I165" s="151"/>
      <c r="J165" s="152">
        <f t="shared" si="10"/>
        <v>0</v>
      </c>
      <c r="K165" s="153"/>
      <c r="L165" s="32"/>
      <c r="M165" s="154" t="s">
        <v>1</v>
      </c>
      <c r="N165" s="155" t="s">
        <v>42</v>
      </c>
      <c r="P165" s="156">
        <f t="shared" si="11"/>
        <v>0</v>
      </c>
      <c r="Q165" s="156">
        <v>6.9999999999999994E-5</v>
      </c>
      <c r="R165" s="156">
        <f t="shared" si="12"/>
        <v>2.7999999999999998E-4</v>
      </c>
      <c r="S165" s="156">
        <v>0</v>
      </c>
      <c r="T165" s="157">
        <f t="shared" si="13"/>
        <v>0</v>
      </c>
      <c r="AR165" s="158" t="s">
        <v>313</v>
      </c>
      <c r="AT165" s="158" t="s">
        <v>309</v>
      </c>
      <c r="AU165" s="158" t="s">
        <v>89</v>
      </c>
      <c r="AY165" s="17" t="s">
        <v>307</v>
      </c>
      <c r="BE165" s="159">
        <f t="shared" si="14"/>
        <v>0</v>
      </c>
      <c r="BF165" s="159">
        <f t="shared" si="15"/>
        <v>0</v>
      </c>
      <c r="BG165" s="159">
        <f t="shared" si="16"/>
        <v>0</v>
      </c>
      <c r="BH165" s="159">
        <f t="shared" si="17"/>
        <v>0</v>
      </c>
      <c r="BI165" s="159">
        <f t="shared" si="18"/>
        <v>0</v>
      </c>
      <c r="BJ165" s="17" t="s">
        <v>89</v>
      </c>
      <c r="BK165" s="159">
        <f t="shared" si="19"/>
        <v>0</v>
      </c>
      <c r="BL165" s="17" t="s">
        <v>313</v>
      </c>
      <c r="BM165" s="158" t="s">
        <v>1068</v>
      </c>
    </row>
    <row r="166" spans="2:65" s="1" customFormat="1" ht="24.2" customHeight="1">
      <c r="B166" s="145"/>
      <c r="C166" s="188" t="s">
        <v>798</v>
      </c>
      <c r="D166" s="188" t="s">
        <v>507</v>
      </c>
      <c r="E166" s="189" t="s">
        <v>5905</v>
      </c>
      <c r="F166" s="190" t="s">
        <v>5906</v>
      </c>
      <c r="G166" s="191" t="s">
        <v>693</v>
      </c>
      <c r="H166" s="192">
        <v>4</v>
      </c>
      <c r="I166" s="193"/>
      <c r="J166" s="194">
        <f t="shared" si="10"/>
        <v>0</v>
      </c>
      <c r="K166" s="195"/>
      <c r="L166" s="196"/>
      <c r="M166" s="197" t="s">
        <v>1</v>
      </c>
      <c r="N166" s="198" t="s">
        <v>42</v>
      </c>
      <c r="P166" s="156">
        <f t="shared" si="11"/>
        <v>0</v>
      </c>
      <c r="Q166" s="156">
        <v>1.3799999999999999E-3</v>
      </c>
      <c r="R166" s="156">
        <f t="shared" si="12"/>
        <v>5.5199999999999997E-3</v>
      </c>
      <c r="S166" s="156">
        <v>0</v>
      </c>
      <c r="T166" s="157">
        <f t="shared" si="13"/>
        <v>0</v>
      </c>
      <c r="AR166" s="158" t="s">
        <v>449</v>
      </c>
      <c r="AT166" s="158" t="s">
        <v>507</v>
      </c>
      <c r="AU166" s="158" t="s">
        <v>89</v>
      </c>
      <c r="AY166" s="17" t="s">
        <v>307</v>
      </c>
      <c r="BE166" s="159">
        <f t="shared" si="14"/>
        <v>0</v>
      </c>
      <c r="BF166" s="159">
        <f t="shared" si="15"/>
        <v>0</v>
      </c>
      <c r="BG166" s="159">
        <f t="shared" si="16"/>
        <v>0</v>
      </c>
      <c r="BH166" s="159">
        <f t="shared" si="17"/>
        <v>0</v>
      </c>
      <c r="BI166" s="159">
        <f t="shared" si="18"/>
        <v>0</v>
      </c>
      <c r="BJ166" s="17" t="s">
        <v>89</v>
      </c>
      <c r="BK166" s="159">
        <f t="shared" si="19"/>
        <v>0</v>
      </c>
      <c r="BL166" s="17" t="s">
        <v>313</v>
      </c>
      <c r="BM166" s="158" t="s">
        <v>1079</v>
      </c>
    </row>
    <row r="167" spans="2:65" s="1" customFormat="1" ht="16.5" customHeight="1">
      <c r="B167" s="145"/>
      <c r="C167" s="146" t="s">
        <v>803</v>
      </c>
      <c r="D167" s="146" t="s">
        <v>309</v>
      </c>
      <c r="E167" s="147" t="s">
        <v>5907</v>
      </c>
      <c r="F167" s="148" t="s">
        <v>5908</v>
      </c>
      <c r="G167" s="149" t="s">
        <v>693</v>
      </c>
      <c r="H167" s="150">
        <v>13</v>
      </c>
      <c r="I167" s="151"/>
      <c r="J167" s="152">
        <f t="shared" si="10"/>
        <v>0</v>
      </c>
      <c r="K167" s="153"/>
      <c r="L167" s="32"/>
      <c r="M167" s="154" t="s">
        <v>1</v>
      </c>
      <c r="N167" s="155" t="s">
        <v>42</v>
      </c>
      <c r="P167" s="156">
        <f t="shared" si="11"/>
        <v>0</v>
      </c>
      <c r="Q167" s="156">
        <v>6.9999999999999994E-5</v>
      </c>
      <c r="R167" s="156">
        <f t="shared" si="12"/>
        <v>9.0999999999999989E-4</v>
      </c>
      <c r="S167" s="156">
        <v>0</v>
      </c>
      <c r="T167" s="157">
        <f t="shared" si="13"/>
        <v>0</v>
      </c>
      <c r="AR167" s="158" t="s">
        <v>313</v>
      </c>
      <c r="AT167" s="158" t="s">
        <v>309</v>
      </c>
      <c r="AU167" s="158" t="s">
        <v>89</v>
      </c>
      <c r="AY167" s="17" t="s">
        <v>307</v>
      </c>
      <c r="BE167" s="159">
        <f t="shared" si="14"/>
        <v>0</v>
      </c>
      <c r="BF167" s="159">
        <f t="shared" si="15"/>
        <v>0</v>
      </c>
      <c r="BG167" s="159">
        <f t="shared" si="16"/>
        <v>0</v>
      </c>
      <c r="BH167" s="159">
        <f t="shared" si="17"/>
        <v>0</v>
      </c>
      <c r="BI167" s="159">
        <f t="shared" si="18"/>
        <v>0</v>
      </c>
      <c r="BJ167" s="17" t="s">
        <v>89</v>
      </c>
      <c r="BK167" s="159">
        <f t="shared" si="19"/>
        <v>0</v>
      </c>
      <c r="BL167" s="17" t="s">
        <v>313</v>
      </c>
      <c r="BM167" s="158" t="s">
        <v>1090</v>
      </c>
    </row>
    <row r="168" spans="2:65" s="1" customFormat="1" ht="24.2" customHeight="1">
      <c r="B168" s="145"/>
      <c r="C168" s="188" t="s">
        <v>809</v>
      </c>
      <c r="D168" s="188" t="s">
        <v>507</v>
      </c>
      <c r="E168" s="189" t="s">
        <v>5909</v>
      </c>
      <c r="F168" s="190" t="s">
        <v>5910</v>
      </c>
      <c r="G168" s="191" t="s">
        <v>693</v>
      </c>
      <c r="H168" s="192">
        <v>11</v>
      </c>
      <c r="I168" s="193"/>
      <c r="J168" s="194">
        <f t="shared" si="10"/>
        <v>0</v>
      </c>
      <c r="K168" s="195"/>
      <c r="L168" s="196"/>
      <c r="M168" s="197" t="s">
        <v>1</v>
      </c>
      <c r="N168" s="198" t="s">
        <v>42</v>
      </c>
      <c r="P168" s="156">
        <f t="shared" si="11"/>
        <v>0</v>
      </c>
      <c r="Q168" s="156">
        <v>1.73E-3</v>
      </c>
      <c r="R168" s="156">
        <f t="shared" si="12"/>
        <v>1.9029999999999998E-2</v>
      </c>
      <c r="S168" s="156">
        <v>0</v>
      </c>
      <c r="T168" s="157">
        <f t="shared" si="13"/>
        <v>0</v>
      </c>
      <c r="AR168" s="158" t="s">
        <v>449</v>
      </c>
      <c r="AT168" s="158" t="s">
        <v>507</v>
      </c>
      <c r="AU168" s="158" t="s">
        <v>89</v>
      </c>
      <c r="AY168" s="17" t="s">
        <v>307</v>
      </c>
      <c r="BE168" s="159">
        <f t="shared" si="14"/>
        <v>0</v>
      </c>
      <c r="BF168" s="159">
        <f t="shared" si="15"/>
        <v>0</v>
      </c>
      <c r="BG168" s="159">
        <f t="shared" si="16"/>
        <v>0</v>
      </c>
      <c r="BH168" s="159">
        <f t="shared" si="17"/>
        <v>0</v>
      </c>
      <c r="BI168" s="159">
        <f t="shared" si="18"/>
        <v>0</v>
      </c>
      <c r="BJ168" s="17" t="s">
        <v>89</v>
      </c>
      <c r="BK168" s="159">
        <f t="shared" si="19"/>
        <v>0</v>
      </c>
      <c r="BL168" s="17" t="s">
        <v>313</v>
      </c>
      <c r="BM168" s="158" t="s">
        <v>1115</v>
      </c>
    </row>
    <row r="169" spans="2:65" s="1" customFormat="1" ht="24.2" customHeight="1">
      <c r="B169" s="145"/>
      <c r="C169" s="188" t="s">
        <v>814</v>
      </c>
      <c r="D169" s="188" t="s">
        <v>507</v>
      </c>
      <c r="E169" s="189" t="s">
        <v>5911</v>
      </c>
      <c r="F169" s="190" t="s">
        <v>5912</v>
      </c>
      <c r="G169" s="191" t="s">
        <v>693</v>
      </c>
      <c r="H169" s="192">
        <v>2</v>
      </c>
      <c r="I169" s="193"/>
      <c r="J169" s="194">
        <f t="shared" si="10"/>
        <v>0</v>
      </c>
      <c r="K169" s="195"/>
      <c r="L169" s="196"/>
      <c r="M169" s="197" t="s">
        <v>1</v>
      </c>
      <c r="N169" s="198" t="s">
        <v>42</v>
      </c>
      <c r="P169" s="156">
        <f t="shared" si="11"/>
        <v>0</v>
      </c>
      <c r="Q169" s="156">
        <v>2.4599999999999999E-3</v>
      </c>
      <c r="R169" s="156">
        <f t="shared" si="12"/>
        <v>4.9199999999999999E-3</v>
      </c>
      <c r="S169" s="156">
        <v>0</v>
      </c>
      <c r="T169" s="157">
        <f t="shared" si="13"/>
        <v>0</v>
      </c>
      <c r="AR169" s="158" t="s">
        <v>449</v>
      </c>
      <c r="AT169" s="158" t="s">
        <v>507</v>
      </c>
      <c r="AU169" s="158" t="s">
        <v>89</v>
      </c>
      <c r="AY169" s="17" t="s">
        <v>307</v>
      </c>
      <c r="BE169" s="159">
        <f t="shared" si="14"/>
        <v>0</v>
      </c>
      <c r="BF169" s="159">
        <f t="shared" si="15"/>
        <v>0</v>
      </c>
      <c r="BG169" s="159">
        <f t="shared" si="16"/>
        <v>0</v>
      </c>
      <c r="BH169" s="159">
        <f t="shared" si="17"/>
        <v>0</v>
      </c>
      <c r="BI169" s="159">
        <f t="shared" si="18"/>
        <v>0</v>
      </c>
      <c r="BJ169" s="17" t="s">
        <v>89</v>
      </c>
      <c r="BK169" s="159">
        <f t="shared" si="19"/>
        <v>0</v>
      </c>
      <c r="BL169" s="17" t="s">
        <v>313</v>
      </c>
      <c r="BM169" s="158" t="s">
        <v>1125</v>
      </c>
    </row>
    <row r="170" spans="2:65" s="1" customFormat="1" ht="16.5" customHeight="1">
      <c r="B170" s="145"/>
      <c r="C170" s="146" t="s">
        <v>820</v>
      </c>
      <c r="D170" s="146" t="s">
        <v>309</v>
      </c>
      <c r="E170" s="147" t="s">
        <v>5833</v>
      </c>
      <c r="F170" s="148" t="s">
        <v>5834</v>
      </c>
      <c r="G170" s="149" t="s">
        <v>693</v>
      </c>
      <c r="H170" s="150">
        <v>3</v>
      </c>
      <c r="I170" s="151"/>
      <c r="J170" s="152">
        <f t="shared" si="10"/>
        <v>0</v>
      </c>
      <c r="K170" s="153"/>
      <c r="L170" s="32"/>
      <c r="M170" s="154" t="s">
        <v>1</v>
      </c>
      <c r="N170" s="155" t="s">
        <v>42</v>
      </c>
      <c r="P170" s="156">
        <f t="shared" si="11"/>
        <v>0</v>
      </c>
      <c r="Q170" s="156">
        <v>6.9999999999999994E-5</v>
      </c>
      <c r="R170" s="156">
        <f t="shared" si="12"/>
        <v>2.0999999999999998E-4</v>
      </c>
      <c r="S170" s="156">
        <v>0</v>
      </c>
      <c r="T170" s="157">
        <f t="shared" si="13"/>
        <v>0</v>
      </c>
      <c r="AR170" s="158" t="s">
        <v>313</v>
      </c>
      <c r="AT170" s="158" t="s">
        <v>309</v>
      </c>
      <c r="AU170" s="158" t="s">
        <v>89</v>
      </c>
      <c r="AY170" s="17" t="s">
        <v>307</v>
      </c>
      <c r="BE170" s="159">
        <f t="shared" si="14"/>
        <v>0</v>
      </c>
      <c r="BF170" s="159">
        <f t="shared" si="15"/>
        <v>0</v>
      </c>
      <c r="BG170" s="159">
        <f t="shared" si="16"/>
        <v>0</v>
      </c>
      <c r="BH170" s="159">
        <f t="shared" si="17"/>
        <v>0</v>
      </c>
      <c r="BI170" s="159">
        <f t="shared" si="18"/>
        <v>0</v>
      </c>
      <c r="BJ170" s="17" t="s">
        <v>89</v>
      </c>
      <c r="BK170" s="159">
        <f t="shared" si="19"/>
        <v>0</v>
      </c>
      <c r="BL170" s="17" t="s">
        <v>313</v>
      </c>
      <c r="BM170" s="158" t="s">
        <v>1136</v>
      </c>
    </row>
    <row r="171" spans="2:65" s="1" customFormat="1" ht="24.2" customHeight="1">
      <c r="B171" s="145"/>
      <c r="C171" s="188" t="s">
        <v>827</v>
      </c>
      <c r="D171" s="188" t="s">
        <v>507</v>
      </c>
      <c r="E171" s="189" t="s">
        <v>5835</v>
      </c>
      <c r="F171" s="190" t="s">
        <v>5836</v>
      </c>
      <c r="G171" s="191" t="s">
        <v>693</v>
      </c>
      <c r="H171" s="192">
        <v>3</v>
      </c>
      <c r="I171" s="193"/>
      <c r="J171" s="194">
        <f t="shared" si="10"/>
        <v>0</v>
      </c>
      <c r="K171" s="195"/>
      <c r="L171" s="196"/>
      <c r="M171" s="197" t="s">
        <v>1</v>
      </c>
      <c r="N171" s="198" t="s">
        <v>42</v>
      </c>
      <c r="P171" s="156">
        <f t="shared" si="11"/>
        <v>0</v>
      </c>
      <c r="Q171" s="156">
        <v>9.8999999999999999E-4</v>
      </c>
      <c r="R171" s="156">
        <f t="shared" si="12"/>
        <v>2.97E-3</v>
      </c>
      <c r="S171" s="156">
        <v>0</v>
      </c>
      <c r="T171" s="157">
        <f t="shared" si="13"/>
        <v>0</v>
      </c>
      <c r="AR171" s="158" t="s">
        <v>449</v>
      </c>
      <c r="AT171" s="158" t="s">
        <v>507</v>
      </c>
      <c r="AU171" s="158" t="s">
        <v>89</v>
      </c>
      <c r="AY171" s="17" t="s">
        <v>307</v>
      </c>
      <c r="BE171" s="159">
        <f t="shared" si="14"/>
        <v>0</v>
      </c>
      <c r="BF171" s="159">
        <f t="shared" si="15"/>
        <v>0</v>
      </c>
      <c r="BG171" s="159">
        <f t="shared" si="16"/>
        <v>0</v>
      </c>
      <c r="BH171" s="159">
        <f t="shared" si="17"/>
        <v>0</v>
      </c>
      <c r="BI171" s="159">
        <f t="shared" si="18"/>
        <v>0</v>
      </c>
      <c r="BJ171" s="17" t="s">
        <v>89</v>
      </c>
      <c r="BK171" s="159">
        <f t="shared" si="19"/>
        <v>0</v>
      </c>
      <c r="BL171" s="17" t="s">
        <v>313</v>
      </c>
      <c r="BM171" s="158" t="s">
        <v>1169</v>
      </c>
    </row>
    <row r="172" spans="2:65" s="1" customFormat="1" ht="16.5" customHeight="1">
      <c r="B172" s="145"/>
      <c r="C172" s="146" t="s">
        <v>834</v>
      </c>
      <c r="D172" s="146" t="s">
        <v>309</v>
      </c>
      <c r="E172" s="147" t="s">
        <v>5913</v>
      </c>
      <c r="F172" s="148" t="s">
        <v>5914</v>
      </c>
      <c r="G172" s="149" t="s">
        <v>693</v>
      </c>
      <c r="H172" s="150">
        <v>3</v>
      </c>
      <c r="I172" s="151"/>
      <c r="J172" s="152">
        <f t="shared" si="10"/>
        <v>0</v>
      </c>
      <c r="K172" s="153"/>
      <c r="L172" s="32"/>
      <c r="M172" s="154" t="s">
        <v>1</v>
      </c>
      <c r="N172" s="155" t="s">
        <v>42</v>
      </c>
      <c r="P172" s="156">
        <f t="shared" si="11"/>
        <v>0</v>
      </c>
      <c r="Q172" s="156">
        <v>6.9999999999999994E-5</v>
      </c>
      <c r="R172" s="156">
        <f t="shared" si="12"/>
        <v>2.0999999999999998E-4</v>
      </c>
      <c r="S172" s="156">
        <v>0</v>
      </c>
      <c r="T172" s="157">
        <f t="shared" si="13"/>
        <v>0</v>
      </c>
      <c r="AR172" s="158" t="s">
        <v>313</v>
      </c>
      <c r="AT172" s="158" t="s">
        <v>309</v>
      </c>
      <c r="AU172" s="158" t="s">
        <v>89</v>
      </c>
      <c r="AY172" s="17" t="s">
        <v>307</v>
      </c>
      <c r="BE172" s="159">
        <f t="shared" si="14"/>
        <v>0</v>
      </c>
      <c r="BF172" s="159">
        <f t="shared" si="15"/>
        <v>0</v>
      </c>
      <c r="BG172" s="159">
        <f t="shared" si="16"/>
        <v>0</v>
      </c>
      <c r="BH172" s="159">
        <f t="shared" si="17"/>
        <v>0</v>
      </c>
      <c r="BI172" s="159">
        <f t="shared" si="18"/>
        <v>0</v>
      </c>
      <c r="BJ172" s="17" t="s">
        <v>89</v>
      </c>
      <c r="BK172" s="159">
        <f t="shared" si="19"/>
        <v>0</v>
      </c>
      <c r="BL172" s="17" t="s">
        <v>313</v>
      </c>
      <c r="BM172" s="158" t="s">
        <v>1179</v>
      </c>
    </row>
    <row r="173" spans="2:65" s="1" customFormat="1" ht="24.2" customHeight="1">
      <c r="B173" s="145"/>
      <c r="C173" s="188" t="s">
        <v>839</v>
      </c>
      <c r="D173" s="188" t="s">
        <v>507</v>
      </c>
      <c r="E173" s="189" t="s">
        <v>5915</v>
      </c>
      <c r="F173" s="190" t="s">
        <v>5916</v>
      </c>
      <c r="G173" s="191" t="s">
        <v>693</v>
      </c>
      <c r="H173" s="192">
        <v>3</v>
      </c>
      <c r="I173" s="193"/>
      <c r="J173" s="194">
        <f t="shared" si="10"/>
        <v>0</v>
      </c>
      <c r="K173" s="195"/>
      <c r="L173" s="196"/>
      <c r="M173" s="197" t="s">
        <v>1</v>
      </c>
      <c r="N173" s="198" t="s">
        <v>42</v>
      </c>
      <c r="P173" s="156">
        <f t="shared" si="11"/>
        <v>0</v>
      </c>
      <c r="Q173" s="156">
        <v>5.9000000000000003E-4</v>
      </c>
      <c r="R173" s="156">
        <f t="shared" si="12"/>
        <v>1.7700000000000001E-3</v>
      </c>
      <c r="S173" s="156">
        <v>0</v>
      </c>
      <c r="T173" s="157">
        <f t="shared" si="13"/>
        <v>0</v>
      </c>
      <c r="AR173" s="158" t="s">
        <v>449</v>
      </c>
      <c r="AT173" s="158" t="s">
        <v>507</v>
      </c>
      <c r="AU173" s="158" t="s">
        <v>89</v>
      </c>
      <c r="AY173" s="17" t="s">
        <v>307</v>
      </c>
      <c r="BE173" s="159">
        <f t="shared" si="14"/>
        <v>0</v>
      </c>
      <c r="BF173" s="159">
        <f t="shared" si="15"/>
        <v>0</v>
      </c>
      <c r="BG173" s="159">
        <f t="shared" si="16"/>
        <v>0</v>
      </c>
      <c r="BH173" s="159">
        <f t="shared" si="17"/>
        <v>0</v>
      </c>
      <c r="BI173" s="159">
        <f t="shared" si="18"/>
        <v>0</v>
      </c>
      <c r="BJ173" s="17" t="s">
        <v>89</v>
      </c>
      <c r="BK173" s="159">
        <f t="shared" si="19"/>
        <v>0</v>
      </c>
      <c r="BL173" s="17" t="s">
        <v>313</v>
      </c>
      <c r="BM173" s="158" t="s">
        <v>1301</v>
      </c>
    </row>
    <row r="174" spans="2:65" s="1" customFormat="1" ht="16.5" customHeight="1">
      <c r="B174" s="145"/>
      <c r="C174" s="146" t="s">
        <v>844</v>
      </c>
      <c r="D174" s="146" t="s">
        <v>309</v>
      </c>
      <c r="E174" s="147" t="s">
        <v>5917</v>
      </c>
      <c r="F174" s="148" t="s">
        <v>5918</v>
      </c>
      <c r="G174" s="149" t="s">
        <v>693</v>
      </c>
      <c r="H174" s="150">
        <v>5</v>
      </c>
      <c r="I174" s="151"/>
      <c r="J174" s="152">
        <f t="shared" si="10"/>
        <v>0</v>
      </c>
      <c r="K174" s="153"/>
      <c r="L174" s="32"/>
      <c r="M174" s="154" t="s">
        <v>1</v>
      </c>
      <c r="N174" s="155" t="s">
        <v>42</v>
      </c>
      <c r="P174" s="156">
        <f t="shared" si="11"/>
        <v>0</v>
      </c>
      <c r="Q174" s="156">
        <v>6.9999999999999994E-5</v>
      </c>
      <c r="R174" s="156">
        <f t="shared" si="12"/>
        <v>3.4999999999999994E-4</v>
      </c>
      <c r="S174" s="156">
        <v>0</v>
      </c>
      <c r="T174" s="157">
        <f t="shared" si="13"/>
        <v>0</v>
      </c>
      <c r="AR174" s="158" t="s">
        <v>313</v>
      </c>
      <c r="AT174" s="158" t="s">
        <v>309</v>
      </c>
      <c r="AU174" s="158" t="s">
        <v>89</v>
      </c>
      <c r="AY174" s="17" t="s">
        <v>307</v>
      </c>
      <c r="BE174" s="159">
        <f t="shared" si="14"/>
        <v>0</v>
      </c>
      <c r="BF174" s="159">
        <f t="shared" si="15"/>
        <v>0</v>
      </c>
      <c r="BG174" s="159">
        <f t="shared" si="16"/>
        <v>0</v>
      </c>
      <c r="BH174" s="159">
        <f t="shared" si="17"/>
        <v>0</v>
      </c>
      <c r="BI174" s="159">
        <f t="shared" si="18"/>
        <v>0</v>
      </c>
      <c r="BJ174" s="17" t="s">
        <v>89</v>
      </c>
      <c r="BK174" s="159">
        <f t="shared" si="19"/>
        <v>0</v>
      </c>
      <c r="BL174" s="17" t="s">
        <v>313</v>
      </c>
      <c r="BM174" s="158" t="s">
        <v>1332</v>
      </c>
    </row>
    <row r="175" spans="2:65" s="1" customFormat="1" ht="24.2" customHeight="1">
      <c r="B175" s="145"/>
      <c r="C175" s="188" t="s">
        <v>849</v>
      </c>
      <c r="D175" s="188" t="s">
        <v>507</v>
      </c>
      <c r="E175" s="189" t="s">
        <v>5919</v>
      </c>
      <c r="F175" s="190" t="s">
        <v>5920</v>
      </c>
      <c r="G175" s="191" t="s">
        <v>693</v>
      </c>
      <c r="H175" s="192">
        <v>5</v>
      </c>
      <c r="I175" s="193"/>
      <c r="J175" s="194">
        <f t="shared" si="10"/>
        <v>0</v>
      </c>
      <c r="K175" s="195"/>
      <c r="L175" s="196"/>
      <c r="M175" s="197" t="s">
        <v>1</v>
      </c>
      <c r="N175" s="198" t="s">
        <v>42</v>
      </c>
      <c r="P175" s="156">
        <f t="shared" si="11"/>
        <v>0</v>
      </c>
      <c r="Q175" s="156">
        <v>1.08E-3</v>
      </c>
      <c r="R175" s="156">
        <f t="shared" si="12"/>
        <v>5.4000000000000003E-3</v>
      </c>
      <c r="S175" s="156">
        <v>0</v>
      </c>
      <c r="T175" s="157">
        <f t="shared" si="13"/>
        <v>0</v>
      </c>
      <c r="AR175" s="158" t="s">
        <v>449</v>
      </c>
      <c r="AT175" s="158" t="s">
        <v>507</v>
      </c>
      <c r="AU175" s="158" t="s">
        <v>89</v>
      </c>
      <c r="AY175" s="17" t="s">
        <v>307</v>
      </c>
      <c r="BE175" s="159">
        <f t="shared" si="14"/>
        <v>0</v>
      </c>
      <c r="BF175" s="159">
        <f t="shared" si="15"/>
        <v>0</v>
      </c>
      <c r="BG175" s="159">
        <f t="shared" si="16"/>
        <v>0</v>
      </c>
      <c r="BH175" s="159">
        <f t="shared" si="17"/>
        <v>0</v>
      </c>
      <c r="BI175" s="159">
        <f t="shared" si="18"/>
        <v>0</v>
      </c>
      <c r="BJ175" s="17" t="s">
        <v>89</v>
      </c>
      <c r="BK175" s="159">
        <f t="shared" si="19"/>
        <v>0</v>
      </c>
      <c r="BL175" s="17" t="s">
        <v>313</v>
      </c>
      <c r="BM175" s="158" t="s">
        <v>1344</v>
      </c>
    </row>
    <row r="176" spans="2:65" s="1" customFormat="1" ht="16.5" customHeight="1">
      <c r="B176" s="145"/>
      <c r="C176" s="146" t="s">
        <v>854</v>
      </c>
      <c r="D176" s="146" t="s">
        <v>309</v>
      </c>
      <c r="E176" s="147" t="s">
        <v>5921</v>
      </c>
      <c r="F176" s="148" t="s">
        <v>5922</v>
      </c>
      <c r="G176" s="149" t="s">
        <v>1071</v>
      </c>
      <c r="H176" s="150">
        <v>51</v>
      </c>
      <c r="I176" s="151"/>
      <c r="J176" s="152">
        <f t="shared" si="10"/>
        <v>0</v>
      </c>
      <c r="K176" s="153"/>
      <c r="L176" s="32"/>
      <c r="M176" s="154" t="s">
        <v>1</v>
      </c>
      <c r="N176" s="155" t="s">
        <v>42</v>
      </c>
      <c r="P176" s="156">
        <f t="shared" si="11"/>
        <v>0</v>
      </c>
      <c r="Q176" s="156">
        <v>0</v>
      </c>
      <c r="R176" s="156">
        <f t="shared" si="12"/>
        <v>0</v>
      </c>
      <c r="S176" s="156">
        <v>0</v>
      </c>
      <c r="T176" s="157">
        <f t="shared" si="13"/>
        <v>0</v>
      </c>
      <c r="AR176" s="158" t="s">
        <v>313</v>
      </c>
      <c r="AT176" s="158" t="s">
        <v>309</v>
      </c>
      <c r="AU176" s="158" t="s">
        <v>89</v>
      </c>
      <c r="AY176" s="17" t="s">
        <v>307</v>
      </c>
      <c r="BE176" s="159">
        <f t="shared" si="14"/>
        <v>0</v>
      </c>
      <c r="BF176" s="159">
        <f t="shared" si="15"/>
        <v>0</v>
      </c>
      <c r="BG176" s="159">
        <f t="shared" si="16"/>
        <v>0</v>
      </c>
      <c r="BH176" s="159">
        <f t="shared" si="17"/>
        <v>0</v>
      </c>
      <c r="BI176" s="159">
        <f t="shared" si="18"/>
        <v>0</v>
      </c>
      <c r="BJ176" s="17" t="s">
        <v>89</v>
      </c>
      <c r="BK176" s="159">
        <f t="shared" si="19"/>
        <v>0</v>
      </c>
      <c r="BL176" s="17" t="s">
        <v>313</v>
      </c>
      <c r="BM176" s="158" t="s">
        <v>1353</v>
      </c>
    </row>
    <row r="177" spans="2:65" s="1" customFormat="1" ht="16.5" customHeight="1">
      <c r="B177" s="145"/>
      <c r="C177" s="146" t="s">
        <v>859</v>
      </c>
      <c r="D177" s="146" t="s">
        <v>309</v>
      </c>
      <c r="E177" s="147" t="s">
        <v>5923</v>
      </c>
      <c r="F177" s="148" t="s">
        <v>5924</v>
      </c>
      <c r="G177" s="149" t="s">
        <v>1071</v>
      </c>
      <c r="H177" s="150">
        <v>136</v>
      </c>
      <c r="I177" s="151"/>
      <c r="J177" s="152">
        <f t="shared" si="10"/>
        <v>0</v>
      </c>
      <c r="K177" s="153"/>
      <c r="L177" s="32"/>
      <c r="M177" s="154" t="s">
        <v>1</v>
      </c>
      <c r="N177" s="155" t="s">
        <v>42</v>
      </c>
      <c r="P177" s="156">
        <f t="shared" si="11"/>
        <v>0</v>
      </c>
      <c r="Q177" s="156">
        <v>0</v>
      </c>
      <c r="R177" s="156">
        <f t="shared" si="12"/>
        <v>0</v>
      </c>
      <c r="S177" s="156">
        <v>0</v>
      </c>
      <c r="T177" s="157">
        <f t="shared" si="13"/>
        <v>0</v>
      </c>
      <c r="AR177" s="158" t="s">
        <v>313</v>
      </c>
      <c r="AT177" s="158" t="s">
        <v>309</v>
      </c>
      <c r="AU177" s="158" t="s">
        <v>89</v>
      </c>
      <c r="AY177" s="17" t="s">
        <v>307</v>
      </c>
      <c r="BE177" s="159">
        <f t="shared" si="14"/>
        <v>0</v>
      </c>
      <c r="BF177" s="159">
        <f t="shared" si="15"/>
        <v>0</v>
      </c>
      <c r="BG177" s="159">
        <f t="shared" si="16"/>
        <v>0</v>
      </c>
      <c r="BH177" s="159">
        <f t="shared" si="17"/>
        <v>0</v>
      </c>
      <c r="BI177" s="159">
        <f t="shared" si="18"/>
        <v>0</v>
      </c>
      <c r="BJ177" s="17" t="s">
        <v>89</v>
      </c>
      <c r="BK177" s="159">
        <f t="shared" si="19"/>
        <v>0</v>
      </c>
      <c r="BL177" s="17" t="s">
        <v>313</v>
      </c>
      <c r="BM177" s="158" t="s">
        <v>1363</v>
      </c>
    </row>
    <row r="178" spans="2:65" s="1" customFormat="1" ht="24.2" customHeight="1">
      <c r="B178" s="145"/>
      <c r="C178" s="146" t="s">
        <v>864</v>
      </c>
      <c r="D178" s="146" t="s">
        <v>309</v>
      </c>
      <c r="E178" s="147" t="s">
        <v>5925</v>
      </c>
      <c r="F178" s="148" t="s">
        <v>5926</v>
      </c>
      <c r="G178" s="149" t="s">
        <v>693</v>
      </c>
      <c r="H178" s="150">
        <v>2</v>
      </c>
      <c r="I178" s="151"/>
      <c r="J178" s="152">
        <f t="shared" si="10"/>
        <v>0</v>
      </c>
      <c r="K178" s="153"/>
      <c r="L178" s="32"/>
      <c r="M178" s="154" t="s">
        <v>1</v>
      </c>
      <c r="N178" s="155" t="s">
        <v>42</v>
      </c>
      <c r="P178" s="156">
        <f t="shared" si="11"/>
        <v>0</v>
      </c>
      <c r="Q178" s="156">
        <v>0</v>
      </c>
      <c r="R178" s="156">
        <f t="shared" si="12"/>
        <v>0</v>
      </c>
      <c r="S178" s="156">
        <v>0</v>
      </c>
      <c r="T178" s="157">
        <f t="shared" si="13"/>
        <v>0</v>
      </c>
      <c r="AR178" s="158" t="s">
        <v>313</v>
      </c>
      <c r="AT178" s="158" t="s">
        <v>309</v>
      </c>
      <c r="AU178" s="158" t="s">
        <v>89</v>
      </c>
      <c r="AY178" s="17" t="s">
        <v>307</v>
      </c>
      <c r="BE178" s="159">
        <f t="shared" si="14"/>
        <v>0</v>
      </c>
      <c r="BF178" s="159">
        <f t="shared" si="15"/>
        <v>0</v>
      </c>
      <c r="BG178" s="159">
        <f t="shared" si="16"/>
        <v>0</v>
      </c>
      <c r="BH178" s="159">
        <f t="shared" si="17"/>
        <v>0</v>
      </c>
      <c r="BI178" s="159">
        <f t="shared" si="18"/>
        <v>0</v>
      </c>
      <c r="BJ178" s="17" t="s">
        <v>89</v>
      </c>
      <c r="BK178" s="159">
        <f t="shared" si="19"/>
        <v>0</v>
      </c>
      <c r="BL178" s="17" t="s">
        <v>313</v>
      </c>
      <c r="BM178" s="158" t="s">
        <v>1381</v>
      </c>
    </row>
    <row r="179" spans="2:65" s="1" customFormat="1" ht="16.5" customHeight="1">
      <c r="B179" s="145"/>
      <c r="C179" s="188" t="s">
        <v>869</v>
      </c>
      <c r="D179" s="188" t="s">
        <v>507</v>
      </c>
      <c r="E179" s="189" t="s">
        <v>5927</v>
      </c>
      <c r="F179" s="190" t="s">
        <v>5928</v>
      </c>
      <c r="G179" s="191" t="s">
        <v>693</v>
      </c>
      <c r="H179" s="192">
        <v>2</v>
      </c>
      <c r="I179" s="193"/>
      <c r="J179" s="194">
        <f t="shared" si="10"/>
        <v>0</v>
      </c>
      <c r="K179" s="195"/>
      <c r="L179" s="196"/>
      <c r="M179" s="197" t="s">
        <v>1</v>
      </c>
      <c r="N179" s="198" t="s">
        <v>42</v>
      </c>
      <c r="P179" s="156">
        <f t="shared" si="11"/>
        <v>0</v>
      </c>
      <c r="Q179" s="156">
        <v>0</v>
      </c>
      <c r="R179" s="156">
        <f t="shared" si="12"/>
        <v>0</v>
      </c>
      <c r="S179" s="156">
        <v>0</v>
      </c>
      <c r="T179" s="157">
        <f t="shared" si="13"/>
        <v>0</v>
      </c>
      <c r="AR179" s="158" t="s">
        <v>449</v>
      </c>
      <c r="AT179" s="158" t="s">
        <v>507</v>
      </c>
      <c r="AU179" s="158" t="s">
        <v>89</v>
      </c>
      <c r="AY179" s="17" t="s">
        <v>307</v>
      </c>
      <c r="BE179" s="159">
        <f t="shared" si="14"/>
        <v>0</v>
      </c>
      <c r="BF179" s="159">
        <f t="shared" si="15"/>
        <v>0</v>
      </c>
      <c r="BG179" s="159">
        <f t="shared" si="16"/>
        <v>0</v>
      </c>
      <c r="BH179" s="159">
        <f t="shared" si="17"/>
        <v>0</v>
      </c>
      <c r="BI179" s="159">
        <f t="shared" si="18"/>
        <v>0</v>
      </c>
      <c r="BJ179" s="17" t="s">
        <v>89</v>
      </c>
      <c r="BK179" s="159">
        <f t="shared" si="19"/>
        <v>0</v>
      </c>
      <c r="BL179" s="17" t="s">
        <v>313</v>
      </c>
      <c r="BM179" s="158" t="s">
        <v>1410</v>
      </c>
    </row>
    <row r="180" spans="2:65" s="1" customFormat="1" ht="19.5">
      <c r="B180" s="32"/>
      <c r="D180" s="161" t="s">
        <v>3247</v>
      </c>
      <c r="F180" s="205" t="s">
        <v>5737</v>
      </c>
      <c r="I180" s="206"/>
      <c r="L180" s="32"/>
      <c r="M180" s="207"/>
      <c r="T180" s="59"/>
      <c r="AT180" s="17" t="s">
        <v>3247</v>
      </c>
      <c r="AU180" s="17" t="s">
        <v>89</v>
      </c>
    </row>
    <row r="181" spans="2:65" s="1" customFormat="1" ht="24.2" customHeight="1">
      <c r="B181" s="145"/>
      <c r="C181" s="146" t="s">
        <v>874</v>
      </c>
      <c r="D181" s="146" t="s">
        <v>309</v>
      </c>
      <c r="E181" s="147" t="s">
        <v>5929</v>
      </c>
      <c r="F181" s="148" t="s">
        <v>5930</v>
      </c>
      <c r="G181" s="149" t="s">
        <v>693</v>
      </c>
      <c r="H181" s="150">
        <v>1</v>
      </c>
      <c r="I181" s="151"/>
      <c r="J181" s="152">
        <f>ROUND(I181*H181,2)</f>
        <v>0</v>
      </c>
      <c r="K181" s="153"/>
      <c r="L181" s="32"/>
      <c r="M181" s="154" t="s">
        <v>1</v>
      </c>
      <c r="N181" s="155" t="s">
        <v>42</v>
      </c>
      <c r="P181" s="156">
        <f>O181*H181</f>
        <v>0</v>
      </c>
      <c r="Q181" s="156">
        <v>0</v>
      </c>
      <c r="R181" s="156">
        <f>Q181*H181</f>
        <v>0</v>
      </c>
      <c r="S181" s="156">
        <v>0</v>
      </c>
      <c r="T181" s="157">
        <f>S181*H181</f>
        <v>0</v>
      </c>
      <c r="AR181" s="158" t="s">
        <v>313</v>
      </c>
      <c r="AT181" s="158" t="s">
        <v>309</v>
      </c>
      <c r="AU181" s="158" t="s">
        <v>89</v>
      </c>
      <c r="AY181" s="17" t="s">
        <v>307</v>
      </c>
      <c r="BE181" s="159">
        <f>IF(N181="základná",J181,0)</f>
        <v>0</v>
      </c>
      <c r="BF181" s="159">
        <f>IF(N181="znížená",J181,0)</f>
        <v>0</v>
      </c>
      <c r="BG181" s="159">
        <f>IF(N181="zákl. prenesená",J181,0)</f>
        <v>0</v>
      </c>
      <c r="BH181" s="159">
        <f>IF(N181="zníž. prenesená",J181,0)</f>
        <v>0</v>
      </c>
      <c r="BI181" s="159">
        <f>IF(N181="nulová",J181,0)</f>
        <v>0</v>
      </c>
      <c r="BJ181" s="17" t="s">
        <v>89</v>
      </c>
      <c r="BK181" s="159">
        <f>ROUND(I181*H181,2)</f>
        <v>0</v>
      </c>
      <c r="BL181" s="17" t="s">
        <v>313</v>
      </c>
      <c r="BM181" s="158" t="s">
        <v>1440</v>
      </c>
    </row>
    <row r="182" spans="2:65" s="1" customFormat="1" ht="16.5" customHeight="1">
      <c r="B182" s="145"/>
      <c r="C182" s="188" t="s">
        <v>880</v>
      </c>
      <c r="D182" s="188" t="s">
        <v>507</v>
      </c>
      <c r="E182" s="189" t="s">
        <v>5931</v>
      </c>
      <c r="F182" s="190" t="s">
        <v>5932</v>
      </c>
      <c r="G182" s="191" t="s">
        <v>693</v>
      </c>
      <c r="H182" s="192">
        <v>1</v>
      </c>
      <c r="I182" s="193"/>
      <c r="J182" s="194">
        <f>ROUND(I182*H182,2)</f>
        <v>0</v>
      </c>
      <c r="K182" s="195"/>
      <c r="L182" s="196"/>
      <c r="M182" s="197" t="s">
        <v>1</v>
      </c>
      <c r="N182" s="198" t="s">
        <v>42</v>
      </c>
      <c r="P182" s="156">
        <f>O182*H182</f>
        <v>0</v>
      </c>
      <c r="Q182" s="156">
        <v>0</v>
      </c>
      <c r="R182" s="156">
        <f>Q182*H182</f>
        <v>0</v>
      </c>
      <c r="S182" s="156">
        <v>0</v>
      </c>
      <c r="T182" s="157">
        <f>S182*H182</f>
        <v>0</v>
      </c>
      <c r="AR182" s="158" t="s">
        <v>449</v>
      </c>
      <c r="AT182" s="158" t="s">
        <v>507</v>
      </c>
      <c r="AU182" s="158" t="s">
        <v>89</v>
      </c>
      <c r="AY182" s="17" t="s">
        <v>307</v>
      </c>
      <c r="BE182" s="159">
        <f>IF(N182="základná",J182,0)</f>
        <v>0</v>
      </c>
      <c r="BF182" s="159">
        <f>IF(N182="znížená",J182,0)</f>
        <v>0</v>
      </c>
      <c r="BG182" s="159">
        <f>IF(N182="zákl. prenesená",J182,0)</f>
        <v>0</v>
      </c>
      <c r="BH182" s="159">
        <f>IF(N182="zníž. prenesená",J182,0)</f>
        <v>0</v>
      </c>
      <c r="BI182" s="159">
        <f>IF(N182="nulová",J182,0)</f>
        <v>0</v>
      </c>
      <c r="BJ182" s="17" t="s">
        <v>89</v>
      </c>
      <c r="BK182" s="159">
        <f>ROUND(I182*H182,2)</f>
        <v>0</v>
      </c>
      <c r="BL182" s="17" t="s">
        <v>313</v>
      </c>
      <c r="BM182" s="158" t="s">
        <v>1461</v>
      </c>
    </row>
    <row r="183" spans="2:65" s="1" customFormat="1" ht="16.5" customHeight="1">
      <c r="B183" s="145"/>
      <c r="C183" s="188" t="s">
        <v>885</v>
      </c>
      <c r="D183" s="188" t="s">
        <v>507</v>
      </c>
      <c r="E183" s="189" t="s">
        <v>5847</v>
      </c>
      <c r="F183" s="190" t="s">
        <v>5848</v>
      </c>
      <c r="G183" s="191" t="s">
        <v>693</v>
      </c>
      <c r="H183" s="192">
        <v>3</v>
      </c>
      <c r="I183" s="193"/>
      <c r="J183" s="194">
        <f>ROUND(I183*H183,2)</f>
        <v>0</v>
      </c>
      <c r="K183" s="195"/>
      <c r="L183" s="196"/>
      <c r="M183" s="197" t="s">
        <v>1</v>
      </c>
      <c r="N183" s="198" t="s">
        <v>42</v>
      </c>
      <c r="P183" s="156">
        <f>O183*H183</f>
        <v>0</v>
      </c>
      <c r="Q183" s="156">
        <v>5.8E-4</v>
      </c>
      <c r="R183" s="156">
        <f>Q183*H183</f>
        <v>1.74E-3</v>
      </c>
      <c r="S183" s="156">
        <v>0</v>
      </c>
      <c r="T183" s="157">
        <f>S183*H183</f>
        <v>0</v>
      </c>
      <c r="AR183" s="158" t="s">
        <v>449</v>
      </c>
      <c r="AT183" s="158" t="s">
        <v>507</v>
      </c>
      <c r="AU183" s="158" t="s">
        <v>89</v>
      </c>
      <c r="AY183" s="17" t="s">
        <v>307</v>
      </c>
      <c r="BE183" s="159">
        <f>IF(N183="základná",J183,0)</f>
        <v>0</v>
      </c>
      <c r="BF183" s="159">
        <f>IF(N183="znížená",J183,0)</f>
        <v>0</v>
      </c>
      <c r="BG183" s="159">
        <f>IF(N183="zákl. prenesená",J183,0)</f>
        <v>0</v>
      </c>
      <c r="BH183" s="159">
        <f>IF(N183="zníž. prenesená",J183,0)</f>
        <v>0</v>
      </c>
      <c r="BI183" s="159">
        <f>IF(N183="nulová",J183,0)</f>
        <v>0</v>
      </c>
      <c r="BJ183" s="17" t="s">
        <v>89</v>
      </c>
      <c r="BK183" s="159">
        <f>ROUND(I183*H183,2)</f>
        <v>0</v>
      </c>
      <c r="BL183" s="17" t="s">
        <v>313</v>
      </c>
      <c r="BM183" s="158" t="s">
        <v>1476</v>
      </c>
    </row>
    <row r="184" spans="2:65" s="1" customFormat="1" ht="24.2" customHeight="1">
      <c r="B184" s="145"/>
      <c r="C184" s="146" t="s">
        <v>926</v>
      </c>
      <c r="D184" s="146" t="s">
        <v>309</v>
      </c>
      <c r="E184" s="147" t="s">
        <v>5933</v>
      </c>
      <c r="F184" s="148" t="s">
        <v>5934</v>
      </c>
      <c r="G184" s="149" t="s">
        <v>693</v>
      </c>
      <c r="H184" s="150">
        <v>1</v>
      </c>
      <c r="I184" s="151"/>
      <c r="J184" s="152">
        <f>ROUND(I184*H184,2)</f>
        <v>0</v>
      </c>
      <c r="K184" s="153"/>
      <c r="L184" s="32"/>
      <c r="M184" s="154" t="s">
        <v>1</v>
      </c>
      <c r="N184" s="155" t="s">
        <v>42</v>
      </c>
      <c r="P184" s="156">
        <f>O184*H184</f>
        <v>0</v>
      </c>
      <c r="Q184" s="156">
        <v>5.5999999999999999E-3</v>
      </c>
      <c r="R184" s="156">
        <f>Q184*H184</f>
        <v>5.5999999999999999E-3</v>
      </c>
      <c r="S184" s="156">
        <v>0</v>
      </c>
      <c r="T184" s="157">
        <f>S184*H184</f>
        <v>0</v>
      </c>
      <c r="AR184" s="158" t="s">
        <v>313</v>
      </c>
      <c r="AT184" s="158" t="s">
        <v>309</v>
      </c>
      <c r="AU184" s="158" t="s">
        <v>89</v>
      </c>
      <c r="AY184" s="17" t="s">
        <v>307</v>
      </c>
      <c r="BE184" s="159">
        <f>IF(N184="základná",J184,0)</f>
        <v>0</v>
      </c>
      <c r="BF184" s="159">
        <f>IF(N184="znížená",J184,0)</f>
        <v>0</v>
      </c>
      <c r="BG184" s="159">
        <f>IF(N184="zákl. prenesená",J184,0)</f>
        <v>0</v>
      </c>
      <c r="BH184" s="159">
        <f>IF(N184="zníž. prenesená",J184,0)</f>
        <v>0</v>
      </c>
      <c r="BI184" s="159">
        <f>IF(N184="nulová",J184,0)</f>
        <v>0</v>
      </c>
      <c r="BJ184" s="17" t="s">
        <v>89</v>
      </c>
      <c r="BK184" s="159">
        <f>ROUND(I184*H184,2)</f>
        <v>0</v>
      </c>
      <c r="BL184" s="17" t="s">
        <v>313</v>
      </c>
      <c r="BM184" s="158" t="s">
        <v>1487</v>
      </c>
    </row>
    <row r="185" spans="2:65" s="1" customFormat="1" ht="16.5" customHeight="1">
      <c r="B185" s="145"/>
      <c r="C185" s="188" t="s">
        <v>931</v>
      </c>
      <c r="D185" s="188" t="s">
        <v>507</v>
      </c>
      <c r="E185" s="189" t="s">
        <v>5935</v>
      </c>
      <c r="F185" s="190" t="s">
        <v>5936</v>
      </c>
      <c r="G185" s="191" t="s">
        <v>693</v>
      </c>
      <c r="H185" s="192">
        <v>1</v>
      </c>
      <c r="I185" s="193"/>
      <c r="J185" s="194">
        <f>ROUND(I185*H185,2)</f>
        <v>0</v>
      </c>
      <c r="K185" s="195"/>
      <c r="L185" s="196"/>
      <c r="M185" s="197" t="s">
        <v>1</v>
      </c>
      <c r="N185" s="198" t="s">
        <v>42</v>
      </c>
      <c r="P185" s="156">
        <f>O185*H185</f>
        <v>0</v>
      </c>
      <c r="Q185" s="156">
        <v>0</v>
      </c>
      <c r="R185" s="156">
        <f>Q185*H185</f>
        <v>0</v>
      </c>
      <c r="S185" s="156">
        <v>0</v>
      </c>
      <c r="T185" s="157">
        <f>S185*H185</f>
        <v>0</v>
      </c>
      <c r="AR185" s="158" t="s">
        <v>449</v>
      </c>
      <c r="AT185" s="158" t="s">
        <v>507</v>
      </c>
      <c r="AU185" s="158" t="s">
        <v>89</v>
      </c>
      <c r="AY185" s="17" t="s">
        <v>307</v>
      </c>
      <c r="BE185" s="159">
        <f>IF(N185="základná",J185,0)</f>
        <v>0</v>
      </c>
      <c r="BF185" s="159">
        <f>IF(N185="znížená",J185,0)</f>
        <v>0</v>
      </c>
      <c r="BG185" s="159">
        <f>IF(N185="zákl. prenesená",J185,0)</f>
        <v>0</v>
      </c>
      <c r="BH185" s="159">
        <f>IF(N185="zníž. prenesená",J185,0)</f>
        <v>0</v>
      </c>
      <c r="BI185" s="159">
        <f>IF(N185="nulová",J185,0)</f>
        <v>0</v>
      </c>
      <c r="BJ185" s="17" t="s">
        <v>89</v>
      </c>
      <c r="BK185" s="159">
        <f>ROUND(I185*H185,2)</f>
        <v>0</v>
      </c>
      <c r="BL185" s="17" t="s">
        <v>313</v>
      </c>
      <c r="BM185" s="158" t="s">
        <v>1496</v>
      </c>
    </row>
    <row r="186" spans="2:65" s="1" customFormat="1" ht="19.5">
      <c r="B186" s="32"/>
      <c r="D186" s="161" t="s">
        <v>3247</v>
      </c>
      <c r="F186" s="205" t="s">
        <v>5737</v>
      </c>
      <c r="I186" s="206"/>
      <c r="L186" s="32"/>
      <c r="M186" s="207"/>
      <c r="T186" s="59"/>
      <c r="AT186" s="17" t="s">
        <v>3247</v>
      </c>
      <c r="AU186" s="17" t="s">
        <v>89</v>
      </c>
    </row>
    <row r="187" spans="2:65" s="1" customFormat="1" ht="24.2" customHeight="1">
      <c r="B187" s="145"/>
      <c r="C187" s="146" t="s">
        <v>939</v>
      </c>
      <c r="D187" s="146" t="s">
        <v>309</v>
      </c>
      <c r="E187" s="147" t="s">
        <v>5937</v>
      </c>
      <c r="F187" s="148" t="s">
        <v>5938</v>
      </c>
      <c r="G187" s="149" t="s">
        <v>693</v>
      </c>
      <c r="H187" s="150">
        <v>2</v>
      </c>
      <c r="I187" s="151"/>
      <c r="J187" s="152">
        <f>ROUND(I187*H187,2)</f>
        <v>0</v>
      </c>
      <c r="K187" s="153"/>
      <c r="L187" s="32"/>
      <c r="M187" s="154" t="s">
        <v>1</v>
      </c>
      <c r="N187" s="155" t="s">
        <v>42</v>
      </c>
      <c r="P187" s="156">
        <f>O187*H187</f>
        <v>0</v>
      </c>
      <c r="Q187" s="156">
        <v>5.6049999999999997E-3</v>
      </c>
      <c r="R187" s="156">
        <f>Q187*H187</f>
        <v>1.1209999999999999E-2</v>
      </c>
      <c r="S187" s="156">
        <v>0</v>
      </c>
      <c r="T187" s="157">
        <f>S187*H187</f>
        <v>0</v>
      </c>
      <c r="AR187" s="158" t="s">
        <v>313</v>
      </c>
      <c r="AT187" s="158" t="s">
        <v>309</v>
      </c>
      <c r="AU187" s="158" t="s">
        <v>89</v>
      </c>
      <c r="AY187" s="17" t="s">
        <v>307</v>
      </c>
      <c r="BE187" s="159">
        <f>IF(N187="základná",J187,0)</f>
        <v>0</v>
      </c>
      <c r="BF187" s="159">
        <f>IF(N187="znížená",J187,0)</f>
        <v>0</v>
      </c>
      <c r="BG187" s="159">
        <f>IF(N187="zákl. prenesená",J187,0)</f>
        <v>0</v>
      </c>
      <c r="BH187" s="159">
        <f>IF(N187="zníž. prenesená",J187,0)</f>
        <v>0</v>
      </c>
      <c r="BI187" s="159">
        <f>IF(N187="nulová",J187,0)</f>
        <v>0</v>
      </c>
      <c r="BJ187" s="17" t="s">
        <v>89</v>
      </c>
      <c r="BK187" s="159">
        <f>ROUND(I187*H187,2)</f>
        <v>0</v>
      </c>
      <c r="BL187" s="17" t="s">
        <v>313</v>
      </c>
      <c r="BM187" s="158" t="s">
        <v>1505</v>
      </c>
    </row>
    <row r="188" spans="2:65" s="1" customFormat="1" ht="16.5" customHeight="1">
      <c r="B188" s="145"/>
      <c r="C188" s="188" t="s">
        <v>954</v>
      </c>
      <c r="D188" s="188" t="s">
        <v>507</v>
      </c>
      <c r="E188" s="189" t="s">
        <v>5939</v>
      </c>
      <c r="F188" s="190" t="s">
        <v>5940</v>
      </c>
      <c r="G188" s="191" t="s">
        <v>693</v>
      </c>
      <c r="H188" s="192">
        <v>2</v>
      </c>
      <c r="I188" s="193"/>
      <c r="J188" s="194">
        <f>ROUND(I188*H188,2)</f>
        <v>0</v>
      </c>
      <c r="K188" s="195"/>
      <c r="L188" s="196"/>
      <c r="M188" s="197" t="s">
        <v>1</v>
      </c>
      <c r="N188" s="198" t="s">
        <v>42</v>
      </c>
      <c r="P188" s="156">
        <f>O188*H188</f>
        <v>0</v>
      </c>
      <c r="Q188" s="156">
        <v>0</v>
      </c>
      <c r="R188" s="156">
        <f>Q188*H188</f>
        <v>0</v>
      </c>
      <c r="S188" s="156">
        <v>0</v>
      </c>
      <c r="T188" s="157">
        <f>S188*H188</f>
        <v>0</v>
      </c>
      <c r="AR188" s="158" t="s">
        <v>449</v>
      </c>
      <c r="AT188" s="158" t="s">
        <v>507</v>
      </c>
      <c r="AU188" s="158" t="s">
        <v>89</v>
      </c>
      <c r="AY188" s="17" t="s">
        <v>307</v>
      </c>
      <c r="BE188" s="159">
        <f>IF(N188="základná",J188,0)</f>
        <v>0</v>
      </c>
      <c r="BF188" s="159">
        <f>IF(N188="znížená",J188,0)</f>
        <v>0</v>
      </c>
      <c r="BG188" s="159">
        <f>IF(N188="zákl. prenesená",J188,0)</f>
        <v>0</v>
      </c>
      <c r="BH188" s="159">
        <f>IF(N188="zníž. prenesená",J188,0)</f>
        <v>0</v>
      </c>
      <c r="BI188" s="159">
        <f>IF(N188="nulová",J188,0)</f>
        <v>0</v>
      </c>
      <c r="BJ188" s="17" t="s">
        <v>89</v>
      </c>
      <c r="BK188" s="159">
        <f>ROUND(I188*H188,2)</f>
        <v>0</v>
      </c>
      <c r="BL188" s="17" t="s">
        <v>313</v>
      </c>
      <c r="BM188" s="158" t="s">
        <v>1515</v>
      </c>
    </row>
    <row r="189" spans="2:65" s="1" customFormat="1" ht="19.5">
      <c r="B189" s="32"/>
      <c r="D189" s="161" t="s">
        <v>3247</v>
      </c>
      <c r="F189" s="205" t="s">
        <v>5737</v>
      </c>
      <c r="I189" s="206"/>
      <c r="L189" s="32"/>
      <c r="M189" s="207"/>
      <c r="T189" s="59"/>
      <c r="AT189" s="17" t="s">
        <v>3247</v>
      </c>
      <c r="AU189" s="17" t="s">
        <v>89</v>
      </c>
    </row>
    <row r="190" spans="2:65" s="1" customFormat="1" ht="37.9" customHeight="1">
      <c r="B190" s="145"/>
      <c r="C190" s="146" t="s">
        <v>959</v>
      </c>
      <c r="D190" s="146" t="s">
        <v>309</v>
      </c>
      <c r="E190" s="147" t="s">
        <v>5837</v>
      </c>
      <c r="F190" s="148" t="s">
        <v>5838</v>
      </c>
      <c r="G190" s="149" t="s">
        <v>693</v>
      </c>
      <c r="H190" s="150">
        <v>4</v>
      </c>
      <c r="I190" s="151"/>
      <c r="J190" s="152">
        <f t="shared" ref="J190:J207" si="20">ROUND(I190*H190,2)</f>
        <v>0</v>
      </c>
      <c r="K190" s="153"/>
      <c r="L190" s="32"/>
      <c r="M190" s="154" t="s">
        <v>1</v>
      </c>
      <c r="N190" s="155" t="s">
        <v>42</v>
      </c>
      <c r="P190" s="156">
        <f t="shared" ref="P190:P207" si="21">O190*H190</f>
        <v>0</v>
      </c>
      <c r="Q190" s="156">
        <v>0</v>
      </c>
      <c r="R190" s="156">
        <f t="shared" ref="R190:R207" si="22">Q190*H190</f>
        <v>0</v>
      </c>
      <c r="S190" s="156">
        <v>0</v>
      </c>
      <c r="T190" s="157">
        <f t="shared" ref="T190:T207" si="23">S190*H190</f>
        <v>0</v>
      </c>
      <c r="AR190" s="158" t="s">
        <v>313</v>
      </c>
      <c r="AT190" s="158" t="s">
        <v>309</v>
      </c>
      <c r="AU190" s="158" t="s">
        <v>89</v>
      </c>
      <c r="AY190" s="17" t="s">
        <v>307</v>
      </c>
      <c r="BE190" s="159">
        <f t="shared" ref="BE190:BE207" si="24">IF(N190="základná",J190,0)</f>
        <v>0</v>
      </c>
      <c r="BF190" s="159">
        <f t="shared" ref="BF190:BF207" si="25">IF(N190="znížená",J190,0)</f>
        <v>0</v>
      </c>
      <c r="BG190" s="159">
        <f t="shared" ref="BG190:BG207" si="26">IF(N190="zákl. prenesená",J190,0)</f>
        <v>0</v>
      </c>
      <c r="BH190" s="159">
        <f t="shared" ref="BH190:BH207" si="27">IF(N190="zníž. prenesená",J190,0)</f>
        <v>0</v>
      </c>
      <c r="BI190" s="159">
        <f t="shared" ref="BI190:BI207" si="28">IF(N190="nulová",J190,0)</f>
        <v>0</v>
      </c>
      <c r="BJ190" s="17" t="s">
        <v>89</v>
      </c>
      <c r="BK190" s="159">
        <f t="shared" ref="BK190:BK207" si="29">ROUND(I190*H190,2)</f>
        <v>0</v>
      </c>
      <c r="BL190" s="17" t="s">
        <v>313</v>
      </c>
      <c r="BM190" s="158" t="s">
        <v>1524</v>
      </c>
    </row>
    <row r="191" spans="2:65" s="1" customFormat="1" ht="33" customHeight="1">
      <c r="B191" s="145"/>
      <c r="C191" s="188" t="s">
        <v>965</v>
      </c>
      <c r="D191" s="188" t="s">
        <v>507</v>
      </c>
      <c r="E191" s="189" t="s">
        <v>5941</v>
      </c>
      <c r="F191" s="190" t="s">
        <v>5942</v>
      </c>
      <c r="G191" s="191" t="s">
        <v>693</v>
      </c>
      <c r="H191" s="192">
        <v>1</v>
      </c>
      <c r="I191" s="193"/>
      <c r="J191" s="194">
        <f t="shared" si="20"/>
        <v>0</v>
      </c>
      <c r="K191" s="195"/>
      <c r="L191" s="196"/>
      <c r="M191" s="197" t="s">
        <v>1</v>
      </c>
      <c r="N191" s="198" t="s">
        <v>42</v>
      </c>
      <c r="P191" s="156">
        <f t="shared" si="21"/>
        <v>0</v>
      </c>
      <c r="Q191" s="156">
        <v>2.2120000000000001E-2</v>
      </c>
      <c r="R191" s="156">
        <f t="shared" si="22"/>
        <v>2.2120000000000001E-2</v>
      </c>
      <c r="S191" s="156">
        <v>0</v>
      </c>
      <c r="T191" s="157">
        <f t="shared" si="23"/>
        <v>0</v>
      </c>
      <c r="AR191" s="158" t="s">
        <v>449</v>
      </c>
      <c r="AT191" s="158" t="s">
        <v>507</v>
      </c>
      <c r="AU191" s="158" t="s">
        <v>89</v>
      </c>
      <c r="AY191" s="17" t="s">
        <v>307</v>
      </c>
      <c r="BE191" s="159">
        <f t="shared" si="24"/>
        <v>0</v>
      </c>
      <c r="BF191" s="159">
        <f t="shared" si="25"/>
        <v>0</v>
      </c>
      <c r="BG191" s="159">
        <f t="shared" si="26"/>
        <v>0</v>
      </c>
      <c r="BH191" s="159">
        <f t="shared" si="27"/>
        <v>0</v>
      </c>
      <c r="BI191" s="159">
        <f t="shared" si="28"/>
        <v>0</v>
      </c>
      <c r="BJ191" s="17" t="s">
        <v>89</v>
      </c>
      <c r="BK191" s="159">
        <f t="shared" si="29"/>
        <v>0</v>
      </c>
      <c r="BL191" s="17" t="s">
        <v>313</v>
      </c>
      <c r="BM191" s="158" t="s">
        <v>1532</v>
      </c>
    </row>
    <row r="192" spans="2:65" s="1" customFormat="1" ht="33" customHeight="1">
      <c r="B192" s="145"/>
      <c r="C192" s="188" t="s">
        <v>976</v>
      </c>
      <c r="D192" s="188" t="s">
        <v>507</v>
      </c>
      <c r="E192" s="189" t="s">
        <v>5943</v>
      </c>
      <c r="F192" s="190" t="s">
        <v>5944</v>
      </c>
      <c r="G192" s="191" t="s">
        <v>693</v>
      </c>
      <c r="H192" s="192">
        <v>2</v>
      </c>
      <c r="I192" s="193"/>
      <c r="J192" s="194">
        <f t="shared" si="20"/>
        <v>0</v>
      </c>
      <c r="K192" s="195"/>
      <c r="L192" s="196"/>
      <c r="M192" s="197" t="s">
        <v>1</v>
      </c>
      <c r="N192" s="198" t="s">
        <v>42</v>
      </c>
      <c r="P192" s="156">
        <f t="shared" si="21"/>
        <v>0</v>
      </c>
      <c r="Q192" s="156">
        <v>2.2620000000000001E-2</v>
      </c>
      <c r="R192" s="156">
        <f t="shared" si="22"/>
        <v>4.5240000000000002E-2</v>
      </c>
      <c r="S192" s="156">
        <v>0</v>
      </c>
      <c r="T192" s="157">
        <f t="shared" si="23"/>
        <v>0</v>
      </c>
      <c r="AR192" s="158" t="s">
        <v>449</v>
      </c>
      <c r="AT192" s="158" t="s">
        <v>507</v>
      </c>
      <c r="AU192" s="158" t="s">
        <v>89</v>
      </c>
      <c r="AY192" s="17" t="s">
        <v>307</v>
      </c>
      <c r="BE192" s="159">
        <f t="shared" si="24"/>
        <v>0</v>
      </c>
      <c r="BF192" s="159">
        <f t="shared" si="25"/>
        <v>0</v>
      </c>
      <c r="BG192" s="159">
        <f t="shared" si="26"/>
        <v>0</v>
      </c>
      <c r="BH192" s="159">
        <f t="shared" si="27"/>
        <v>0</v>
      </c>
      <c r="BI192" s="159">
        <f t="shared" si="28"/>
        <v>0</v>
      </c>
      <c r="BJ192" s="17" t="s">
        <v>89</v>
      </c>
      <c r="BK192" s="159">
        <f t="shared" si="29"/>
        <v>0</v>
      </c>
      <c r="BL192" s="17" t="s">
        <v>313</v>
      </c>
      <c r="BM192" s="158" t="s">
        <v>1545</v>
      </c>
    </row>
    <row r="193" spans="2:65" s="1" customFormat="1" ht="33" customHeight="1">
      <c r="B193" s="145"/>
      <c r="C193" s="188" t="s">
        <v>987</v>
      </c>
      <c r="D193" s="188" t="s">
        <v>507</v>
      </c>
      <c r="E193" s="189" t="s">
        <v>5945</v>
      </c>
      <c r="F193" s="190" t="s">
        <v>5946</v>
      </c>
      <c r="G193" s="191" t="s">
        <v>693</v>
      </c>
      <c r="H193" s="192">
        <v>1</v>
      </c>
      <c r="I193" s="193"/>
      <c r="J193" s="194">
        <f t="shared" si="20"/>
        <v>0</v>
      </c>
      <c r="K193" s="195"/>
      <c r="L193" s="196"/>
      <c r="M193" s="197" t="s">
        <v>1</v>
      </c>
      <c r="N193" s="198" t="s">
        <v>42</v>
      </c>
      <c r="P193" s="156">
        <f t="shared" si="21"/>
        <v>0</v>
      </c>
      <c r="Q193" s="156">
        <v>2.1999999999999999E-2</v>
      </c>
      <c r="R193" s="156">
        <f t="shared" si="22"/>
        <v>2.1999999999999999E-2</v>
      </c>
      <c r="S193" s="156">
        <v>0</v>
      </c>
      <c r="T193" s="157">
        <f t="shared" si="23"/>
        <v>0</v>
      </c>
      <c r="AR193" s="158" t="s">
        <v>449</v>
      </c>
      <c r="AT193" s="158" t="s">
        <v>507</v>
      </c>
      <c r="AU193" s="158" t="s">
        <v>89</v>
      </c>
      <c r="AY193" s="17" t="s">
        <v>307</v>
      </c>
      <c r="BE193" s="159">
        <f t="shared" si="24"/>
        <v>0</v>
      </c>
      <c r="BF193" s="159">
        <f t="shared" si="25"/>
        <v>0</v>
      </c>
      <c r="BG193" s="159">
        <f t="shared" si="26"/>
        <v>0</v>
      </c>
      <c r="BH193" s="159">
        <f t="shared" si="27"/>
        <v>0</v>
      </c>
      <c r="BI193" s="159">
        <f t="shared" si="28"/>
        <v>0</v>
      </c>
      <c r="BJ193" s="17" t="s">
        <v>89</v>
      </c>
      <c r="BK193" s="159">
        <f t="shared" si="29"/>
        <v>0</v>
      </c>
      <c r="BL193" s="17" t="s">
        <v>313</v>
      </c>
      <c r="BM193" s="158" t="s">
        <v>1553</v>
      </c>
    </row>
    <row r="194" spans="2:65" s="1" customFormat="1" ht="24.2" customHeight="1">
      <c r="B194" s="145"/>
      <c r="C194" s="188" t="s">
        <v>991</v>
      </c>
      <c r="D194" s="188" t="s">
        <v>507</v>
      </c>
      <c r="E194" s="189" t="s">
        <v>5947</v>
      </c>
      <c r="F194" s="190" t="s">
        <v>5948</v>
      </c>
      <c r="G194" s="191" t="s">
        <v>693</v>
      </c>
      <c r="H194" s="192">
        <v>1</v>
      </c>
      <c r="I194" s="193"/>
      <c r="J194" s="194">
        <f t="shared" si="20"/>
        <v>0</v>
      </c>
      <c r="K194" s="195"/>
      <c r="L194" s="196"/>
      <c r="M194" s="197" t="s">
        <v>1</v>
      </c>
      <c r="N194" s="198" t="s">
        <v>42</v>
      </c>
      <c r="P194" s="156">
        <f t="shared" si="21"/>
        <v>0</v>
      </c>
      <c r="Q194" s="156">
        <v>4.8439999999999997E-2</v>
      </c>
      <c r="R194" s="156">
        <f t="shared" si="22"/>
        <v>4.8439999999999997E-2</v>
      </c>
      <c r="S194" s="156">
        <v>0</v>
      </c>
      <c r="T194" s="157">
        <f t="shared" si="23"/>
        <v>0</v>
      </c>
      <c r="AR194" s="158" t="s">
        <v>449</v>
      </c>
      <c r="AT194" s="158" t="s">
        <v>507</v>
      </c>
      <c r="AU194" s="158" t="s">
        <v>89</v>
      </c>
      <c r="AY194" s="17" t="s">
        <v>307</v>
      </c>
      <c r="BE194" s="159">
        <f t="shared" si="24"/>
        <v>0</v>
      </c>
      <c r="BF194" s="159">
        <f t="shared" si="25"/>
        <v>0</v>
      </c>
      <c r="BG194" s="159">
        <f t="shared" si="26"/>
        <v>0</v>
      </c>
      <c r="BH194" s="159">
        <f t="shared" si="27"/>
        <v>0</v>
      </c>
      <c r="BI194" s="159">
        <f t="shared" si="28"/>
        <v>0</v>
      </c>
      <c r="BJ194" s="17" t="s">
        <v>89</v>
      </c>
      <c r="BK194" s="159">
        <f t="shared" si="29"/>
        <v>0</v>
      </c>
      <c r="BL194" s="17" t="s">
        <v>313</v>
      </c>
      <c r="BM194" s="158" t="s">
        <v>1564</v>
      </c>
    </row>
    <row r="195" spans="2:65" s="1" customFormat="1" ht="24.2" customHeight="1">
      <c r="B195" s="145"/>
      <c r="C195" s="188" t="s">
        <v>1002</v>
      </c>
      <c r="D195" s="188" t="s">
        <v>507</v>
      </c>
      <c r="E195" s="189" t="s">
        <v>5843</v>
      </c>
      <c r="F195" s="190" t="s">
        <v>5844</v>
      </c>
      <c r="G195" s="191" t="s">
        <v>693</v>
      </c>
      <c r="H195" s="192">
        <v>4</v>
      </c>
      <c r="I195" s="193"/>
      <c r="J195" s="194">
        <f t="shared" si="20"/>
        <v>0</v>
      </c>
      <c r="K195" s="195"/>
      <c r="L195" s="196"/>
      <c r="M195" s="197" t="s">
        <v>1</v>
      </c>
      <c r="N195" s="198" t="s">
        <v>42</v>
      </c>
      <c r="P195" s="156">
        <f t="shared" si="21"/>
        <v>0</v>
      </c>
      <c r="Q195" s="156">
        <v>1.75E-3</v>
      </c>
      <c r="R195" s="156">
        <f t="shared" si="22"/>
        <v>7.0000000000000001E-3</v>
      </c>
      <c r="S195" s="156">
        <v>0</v>
      </c>
      <c r="T195" s="157">
        <f t="shared" si="23"/>
        <v>0</v>
      </c>
      <c r="AR195" s="158" t="s">
        <v>449</v>
      </c>
      <c r="AT195" s="158" t="s">
        <v>507</v>
      </c>
      <c r="AU195" s="158" t="s">
        <v>89</v>
      </c>
      <c r="AY195" s="17" t="s">
        <v>307</v>
      </c>
      <c r="BE195" s="159">
        <f t="shared" si="24"/>
        <v>0</v>
      </c>
      <c r="BF195" s="159">
        <f t="shared" si="25"/>
        <v>0</v>
      </c>
      <c r="BG195" s="159">
        <f t="shared" si="26"/>
        <v>0</v>
      </c>
      <c r="BH195" s="159">
        <f t="shared" si="27"/>
        <v>0</v>
      </c>
      <c r="BI195" s="159">
        <f t="shared" si="28"/>
        <v>0</v>
      </c>
      <c r="BJ195" s="17" t="s">
        <v>89</v>
      </c>
      <c r="BK195" s="159">
        <f t="shared" si="29"/>
        <v>0</v>
      </c>
      <c r="BL195" s="17" t="s">
        <v>313</v>
      </c>
      <c r="BM195" s="158" t="s">
        <v>1572</v>
      </c>
    </row>
    <row r="196" spans="2:65" s="1" customFormat="1" ht="24.2" customHeight="1">
      <c r="B196" s="145"/>
      <c r="C196" s="188" t="s">
        <v>1006</v>
      </c>
      <c r="D196" s="188" t="s">
        <v>507</v>
      </c>
      <c r="E196" s="189" t="s">
        <v>5845</v>
      </c>
      <c r="F196" s="190" t="s">
        <v>5846</v>
      </c>
      <c r="G196" s="191" t="s">
        <v>693</v>
      </c>
      <c r="H196" s="192">
        <v>3</v>
      </c>
      <c r="I196" s="193"/>
      <c r="J196" s="194">
        <f t="shared" si="20"/>
        <v>0</v>
      </c>
      <c r="K196" s="195"/>
      <c r="L196" s="196"/>
      <c r="M196" s="197" t="s">
        <v>1</v>
      </c>
      <c r="N196" s="198" t="s">
        <v>42</v>
      </c>
      <c r="P196" s="156">
        <f t="shared" si="21"/>
        <v>0</v>
      </c>
      <c r="Q196" s="156">
        <v>0.15229999999999999</v>
      </c>
      <c r="R196" s="156">
        <f t="shared" si="22"/>
        <v>0.45689999999999997</v>
      </c>
      <c r="S196" s="156">
        <v>0</v>
      </c>
      <c r="T196" s="157">
        <f t="shared" si="23"/>
        <v>0</v>
      </c>
      <c r="AR196" s="158" t="s">
        <v>449</v>
      </c>
      <c r="AT196" s="158" t="s">
        <v>507</v>
      </c>
      <c r="AU196" s="158" t="s">
        <v>89</v>
      </c>
      <c r="AY196" s="17" t="s">
        <v>307</v>
      </c>
      <c r="BE196" s="159">
        <f t="shared" si="24"/>
        <v>0</v>
      </c>
      <c r="BF196" s="159">
        <f t="shared" si="25"/>
        <v>0</v>
      </c>
      <c r="BG196" s="159">
        <f t="shared" si="26"/>
        <v>0</v>
      </c>
      <c r="BH196" s="159">
        <f t="shared" si="27"/>
        <v>0</v>
      </c>
      <c r="BI196" s="159">
        <f t="shared" si="28"/>
        <v>0</v>
      </c>
      <c r="BJ196" s="17" t="s">
        <v>89</v>
      </c>
      <c r="BK196" s="159">
        <f t="shared" si="29"/>
        <v>0</v>
      </c>
      <c r="BL196" s="17" t="s">
        <v>313</v>
      </c>
      <c r="BM196" s="158" t="s">
        <v>1584</v>
      </c>
    </row>
    <row r="197" spans="2:65" s="1" customFormat="1" ht="24.2" customHeight="1">
      <c r="B197" s="145"/>
      <c r="C197" s="188" t="s">
        <v>1011</v>
      </c>
      <c r="D197" s="188" t="s">
        <v>507</v>
      </c>
      <c r="E197" s="189" t="s">
        <v>5949</v>
      </c>
      <c r="F197" s="190" t="s">
        <v>5950</v>
      </c>
      <c r="G197" s="191" t="s">
        <v>693</v>
      </c>
      <c r="H197" s="192">
        <v>1</v>
      </c>
      <c r="I197" s="193"/>
      <c r="J197" s="194">
        <f t="shared" si="20"/>
        <v>0</v>
      </c>
      <c r="K197" s="195"/>
      <c r="L197" s="196"/>
      <c r="M197" s="197" t="s">
        <v>1</v>
      </c>
      <c r="N197" s="198" t="s">
        <v>42</v>
      </c>
      <c r="P197" s="156">
        <f t="shared" si="21"/>
        <v>0</v>
      </c>
      <c r="Q197" s="156">
        <v>1.01E-2</v>
      </c>
      <c r="R197" s="156">
        <f t="shared" si="22"/>
        <v>1.01E-2</v>
      </c>
      <c r="S197" s="156">
        <v>0</v>
      </c>
      <c r="T197" s="157">
        <f t="shared" si="23"/>
        <v>0</v>
      </c>
      <c r="AR197" s="158" t="s">
        <v>449</v>
      </c>
      <c r="AT197" s="158" t="s">
        <v>507</v>
      </c>
      <c r="AU197" s="158" t="s">
        <v>89</v>
      </c>
      <c r="AY197" s="17" t="s">
        <v>307</v>
      </c>
      <c r="BE197" s="159">
        <f t="shared" si="24"/>
        <v>0</v>
      </c>
      <c r="BF197" s="159">
        <f t="shared" si="25"/>
        <v>0</v>
      </c>
      <c r="BG197" s="159">
        <f t="shared" si="26"/>
        <v>0</v>
      </c>
      <c r="BH197" s="159">
        <f t="shared" si="27"/>
        <v>0</v>
      </c>
      <c r="BI197" s="159">
        <f t="shared" si="28"/>
        <v>0</v>
      </c>
      <c r="BJ197" s="17" t="s">
        <v>89</v>
      </c>
      <c r="BK197" s="159">
        <f t="shared" si="29"/>
        <v>0</v>
      </c>
      <c r="BL197" s="17" t="s">
        <v>313</v>
      </c>
      <c r="BM197" s="158" t="s">
        <v>1594</v>
      </c>
    </row>
    <row r="198" spans="2:65" s="1" customFormat="1" ht="37.9" customHeight="1">
      <c r="B198" s="145"/>
      <c r="C198" s="146" t="s">
        <v>1026</v>
      </c>
      <c r="D198" s="146" t="s">
        <v>309</v>
      </c>
      <c r="E198" s="147" t="s">
        <v>5951</v>
      </c>
      <c r="F198" s="148" t="s">
        <v>5952</v>
      </c>
      <c r="G198" s="149" t="s">
        <v>693</v>
      </c>
      <c r="H198" s="150">
        <v>1</v>
      </c>
      <c r="I198" s="151"/>
      <c r="J198" s="152">
        <f t="shared" si="20"/>
        <v>0</v>
      </c>
      <c r="K198" s="153"/>
      <c r="L198" s="32"/>
      <c r="M198" s="154" t="s">
        <v>1</v>
      </c>
      <c r="N198" s="155" t="s">
        <v>42</v>
      </c>
      <c r="P198" s="156">
        <f t="shared" si="21"/>
        <v>0</v>
      </c>
      <c r="Q198" s="156">
        <v>0</v>
      </c>
      <c r="R198" s="156">
        <f t="shared" si="22"/>
        <v>0</v>
      </c>
      <c r="S198" s="156">
        <v>0</v>
      </c>
      <c r="T198" s="157">
        <f t="shared" si="23"/>
        <v>0</v>
      </c>
      <c r="AR198" s="158" t="s">
        <v>313</v>
      </c>
      <c r="AT198" s="158" t="s">
        <v>309</v>
      </c>
      <c r="AU198" s="158" t="s">
        <v>89</v>
      </c>
      <c r="AY198" s="17" t="s">
        <v>307</v>
      </c>
      <c r="BE198" s="159">
        <f t="shared" si="24"/>
        <v>0</v>
      </c>
      <c r="BF198" s="159">
        <f t="shared" si="25"/>
        <v>0</v>
      </c>
      <c r="BG198" s="159">
        <f t="shared" si="26"/>
        <v>0</v>
      </c>
      <c r="BH198" s="159">
        <f t="shared" si="27"/>
        <v>0</v>
      </c>
      <c r="BI198" s="159">
        <f t="shared" si="28"/>
        <v>0</v>
      </c>
      <c r="BJ198" s="17" t="s">
        <v>89</v>
      </c>
      <c r="BK198" s="159">
        <f t="shared" si="29"/>
        <v>0</v>
      </c>
      <c r="BL198" s="17" t="s">
        <v>313</v>
      </c>
      <c r="BM198" s="158" t="s">
        <v>1606</v>
      </c>
    </row>
    <row r="199" spans="2:65" s="1" customFormat="1" ht="24.2" customHeight="1">
      <c r="B199" s="145"/>
      <c r="C199" s="188" t="s">
        <v>1041</v>
      </c>
      <c r="D199" s="188" t="s">
        <v>507</v>
      </c>
      <c r="E199" s="189" t="s">
        <v>5953</v>
      </c>
      <c r="F199" s="190" t="s">
        <v>5954</v>
      </c>
      <c r="G199" s="191" t="s">
        <v>693</v>
      </c>
      <c r="H199" s="192">
        <v>1</v>
      </c>
      <c r="I199" s="193"/>
      <c r="J199" s="194">
        <f t="shared" si="20"/>
        <v>0</v>
      </c>
      <c r="K199" s="195"/>
      <c r="L199" s="196"/>
      <c r="M199" s="197" t="s">
        <v>1</v>
      </c>
      <c r="N199" s="198" t="s">
        <v>42</v>
      </c>
      <c r="P199" s="156">
        <f t="shared" si="21"/>
        <v>0</v>
      </c>
      <c r="Q199" s="156">
        <v>7.0000000000000007E-2</v>
      </c>
      <c r="R199" s="156">
        <f t="shared" si="22"/>
        <v>7.0000000000000007E-2</v>
      </c>
      <c r="S199" s="156">
        <v>0</v>
      </c>
      <c r="T199" s="157">
        <f t="shared" si="23"/>
        <v>0</v>
      </c>
      <c r="AR199" s="158" t="s">
        <v>449</v>
      </c>
      <c r="AT199" s="158" t="s">
        <v>507</v>
      </c>
      <c r="AU199" s="158" t="s">
        <v>89</v>
      </c>
      <c r="AY199" s="17" t="s">
        <v>307</v>
      </c>
      <c r="BE199" s="159">
        <f t="shared" si="24"/>
        <v>0</v>
      </c>
      <c r="BF199" s="159">
        <f t="shared" si="25"/>
        <v>0</v>
      </c>
      <c r="BG199" s="159">
        <f t="shared" si="26"/>
        <v>0</v>
      </c>
      <c r="BH199" s="159">
        <f t="shared" si="27"/>
        <v>0</v>
      </c>
      <c r="BI199" s="159">
        <f t="shared" si="28"/>
        <v>0</v>
      </c>
      <c r="BJ199" s="17" t="s">
        <v>89</v>
      </c>
      <c r="BK199" s="159">
        <f t="shared" si="29"/>
        <v>0</v>
      </c>
      <c r="BL199" s="17" t="s">
        <v>313</v>
      </c>
      <c r="BM199" s="158" t="s">
        <v>1615</v>
      </c>
    </row>
    <row r="200" spans="2:65" s="1" customFormat="1" ht="24.2" customHeight="1">
      <c r="B200" s="145"/>
      <c r="C200" s="188" t="s">
        <v>1045</v>
      </c>
      <c r="D200" s="188" t="s">
        <v>507</v>
      </c>
      <c r="E200" s="189" t="s">
        <v>5955</v>
      </c>
      <c r="F200" s="190" t="s">
        <v>5956</v>
      </c>
      <c r="G200" s="191" t="s">
        <v>693</v>
      </c>
      <c r="H200" s="192">
        <v>1</v>
      </c>
      <c r="I200" s="193"/>
      <c r="J200" s="194">
        <f t="shared" si="20"/>
        <v>0</v>
      </c>
      <c r="K200" s="195"/>
      <c r="L200" s="196"/>
      <c r="M200" s="197" t="s">
        <v>1</v>
      </c>
      <c r="N200" s="198" t="s">
        <v>42</v>
      </c>
      <c r="P200" s="156">
        <f t="shared" si="21"/>
        <v>0</v>
      </c>
      <c r="Q200" s="156">
        <v>7.0000000000000007E-2</v>
      </c>
      <c r="R200" s="156">
        <f t="shared" si="22"/>
        <v>7.0000000000000007E-2</v>
      </c>
      <c r="S200" s="156">
        <v>0</v>
      </c>
      <c r="T200" s="157">
        <f t="shared" si="23"/>
        <v>0</v>
      </c>
      <c r="AR200" s="158" t="s">
        <v>449</v>
      </c>
      <c r="AT200" s="158" t="s">
        <v>507</v>
      </c>
      <c r="AU200" s="158" t="s">
        <v>89</v>
      </c>
      <c r="AY200" s="17" t="s">
        <v>307</v>
      </c>
      <c r="BE200" s="159">
        <f t="shared" si="24"/>
        <v>0</v>
      </c>
      <c r="BF200" s="159">
        <f t="shared" si="25"/>
        <v>0</v>
      </c>
      <c r="BG200" s="159">
        <f t="shared" si="26"/>
        <v>0</v>
      </c>
      <c r="BH200" s="159">
        <f t="shared" si="27"/>
        <v>0</v>
      </c>
      <c r="BI200" s="159">
        <f t="shared" si="28"/>
        <v>0</v>
      </c>
      <c r="BJ200" s="17" t="s">
        <v>89</v>
      </c>
      <c r="BK200" s="159">
        <f t="shared" si="29"/>
        <v>0</v>
      </c>
      <c r="BL200" s="17" t="s">
        <v>313</v>
      </c>
      <c r="BM200" s="158" t="s">
        <v>1625</v>
      </c>
    </row>
    <row r="201" spans="2:65" s="1" customFormat="1" ht="24.2" customHeight="1">
      <c r="B201" s="145"/>
      <c r="C201" s="188" t="s">
        <v>1050</v>
      </c>
      <c r="D201" s="188" t="s">
        <v>507</v>
      </c>
      <c r="E201" s="189" t="s">
        <v>5957</v>
      </c>
      <c r="F201" s="190" t="s">
        <v>5958</v>
      </c>
      <c r="G201" s="191" t="s">
        <v>693</v>
      </c>
      <c r="H201" s="192">
        <v>1</v>
      </c>
      <c r="I201" s="193"/>
      <c r="J201" s="194">
        <f t="shared" si="20"/>
        <v>0</v>
      </c>
      <c r="K201" s="195"/>
      <c r="L201" s="196"/>
      <c r="M201" s="197" t="s">
        <v>1</v>
      </c>
      <c r="N201" s="198" t="s">
        <v>42</v>
      </c>
      <c r="P201" s="156">
        <f t="shared" si="21"/>
        <v>0</v>
      </c>
      <c r="Q201" s="156">
        <v>2.5999999999999999E-2</v>
      </c>
      <c r="R201" s="156">
        <f t="shared" si="22"/>
        <v>2.5999999999999999E-2</v>
      </c>
      <c r="S201" s="156">
        <v>0</v>
      </c>
      <c r="T201" s="157">
        <f t="shared" si="23"/>
        <v>0</v>
      </c>
      <c r="AR201" s="158" t="s">
        <v>449</v>
      </c>
      <c r="AT201" s="158" t="s">
        <v>507</v>
      </c>
      <c r="AU201" s="158" t="s">
        <v>89</v>
      </c>
      <c r="AY201" s="17" t="s">
        <v>307</v>
      </c>
      <c r="BE201" s="159">
        <f t="shared" si="24"/>
        <v>0</v>
      </c>
      <c r="BF201" s="159">
        <f t="shared" si="25"/>
        <v>0</v>
      </c>
      <c r="BG201" s="159">
        <f t="shared" si="26"/>
        <v>0</v>
      </c>
      <c r="BH201" s="159">
        <f t="shared" si="27"/>
        <v>0</v>
      </c>
      <c r="BI201" s="159">
        <f t="shared" si="28"/>
        <v>0</v>
      </c>
      <c r="BJ201" s="17" t="s">
        <v>89</v>
      </c>
      <c r="BK201" s="159">
        <f t="shared" si="29"/>
        <v>0</v>
      </c>
      <c r="BL201" s="17" t="s">
        <v>313</v>
      </c>
      <c r="BM201" s="158" t="s">
        <v>1636</v>
      </c>
    </row>
    <row r="202" spans="2:65" s="1" customFormat="1" ht="37.9" customHeight="1">
      <c r="B202" s="145"/>
      <c r="C202" s="188" t="s">
        <v>1058</v>
      </c>
      <c r="D202" s="188" t="s">
        <v>507</v>
      </c>
      <c r="E202" s="189" t="s">
        <v>5959</v>
      </c>
      <c r="F202" s="190" t="s">
        <v>5960</v>
      </c>
      <c r="G202" s="191" t="s">
        <v>693</v>
      </c>
      <c r="H202" s="192">
        <v>1</v>
      </c>
      <c r="I202" s="193"/>
      <c r="J202" s="194">
        <f t="shared" si="20"/>
        <v>0</v>
      </c>
      <c r="K202" s="195"/>
      <c r="L202" s="196"/>
      <c r="M202" s="197" t="s">
        <v>1</v>
      </c>
      <c r="N202" s="198" t="s">
        <v>42</v>
      </c>
      <c r="P202" s="156">
        <f t="shared" si="21"/>
        <v>0</v>
      </c>
      <c r="Q202" s="156">
        <v>4.5999999999999999E-3</v>
      </c>
      <c r="R202" s="156">
        <f t="shared" si="22"/>
        <v>4.5999999999999999E-3</v>
      </c>
      <c r="S202" s="156">
        <v>0</v>
      </c>
      <c r="T202" s="157">
        <f t="shared" si="23"/>
        <v>0</v>
      </c>
      <c r="AR202" s="158" t="s">
        <v>449</v>
      </c>
      <c r="AT202" s="158" t="s">
        <v>507</v>
      </c>
      <c r="AU202" s="158" t="s">
        <v>89</v>
      </c>
      <c r="AY202" s="17" t="s">
        <v>307</v>
      </c>
      <c r="BE202" s="159">
        <f t="shared" si="24"/>
        <v>0</v>
      </c>
      <c r="BF202" s="159">
        <f t="shared" si="25"/>
        <v>0</v>
      </c>
      <c r="BG202" s="159">
        <f t="shared" si="26"/>
        <v>0</v>
      </c>
      <c r="BH202" s="159">
        <f t="shared" si="27"/>
        <v>0</v>
      </c>
      <c r="BI202" s="159">
        <f t="shared" si="28"/>
        <v>0</v>
      </c>
      <c r="BJ202" s="17" t="s">
        <v>89</v>
      </c>
      <c r="BK202" s="159">
        <f t="shared" si="29"/>
        <v>0</v>
      </c>
      <c r="BL202" s="17" t="s">
        <v>313</v>
      </c>
      <c r="BM202" s="158" t="s">
        <v>1644</v>
      </c>
    </row>
    <row r="203" spans="2:65" s="1" customFormat="1" ht="33" customHeight="1">
      <c r="B203" s="145"/>
      <c r="C203" s="188" t="s">
        <v>1063</v>
      </c>
      <c r="D203" s="188" t="s">
        <v>507</v>
      </c>
      <c r="E203" s="189" t="s">
        <v>5961</v>
      </c>
      <c r="F203" s="190" t="s">
        <v>5962</v>
      </c>
      <c r="G203" s="191" t="s">
        <v>693</v>
      </c>
      <c r="H203" s="192">
        <v>1</v>
      </c>
      <c r="I203" s="193"/>
      <c r="J203" s="194">
        <f t="shared" si="20"/>
        <v>0</v>
      </c>
      <c r="K203" s="195"/>
      <c r="L203" s="196"/>
      <c r="M203" s="197" t="s">
        <v>1</v>
      </c>
      <c r="N203" s="198" t="s">
        <v>42</v>
      </c>
      <c r="P203" s="156">
        <f t="shared" si="21"/>
        <v>0</v>
      </c>
      <c r="Q203" s="156">
        <v>3.8999999999999999E-4</v>
      </c>
      <c r="R203" s="156">
        <f t="shared" si="22"/>
        <v>3.8999999999999999E-4</v>
      </c>
      <c r="S203" s="156">
        <v>0</v>
      </c>
      <c r="T203" s="157">
        <f t="shared" si="23"/>
        <v>0</v>
      </c>
      <c r="AR203" s="158" t="s">
        <v>449</v>
      </c>
      <c r="AT203" s="158" t="s">
        <v>507</v>
      </c>
      <c r="AU203" s="158" t="s">
        <v>89</v>
      </c>
      <c r="AY203" s="17" t="s">
        <v>307</v>
      </c>
      <c r="BE203" s="159">
        <f t="shared" si="24"/>
        <v>0</v>
      </c>
      <c r="BF203" s="159">
        <f t="shared" si="25"/>
        <v>0</v>
      </c>
      <c r="BG203" s="159">
        <f t="shared" si="26"/>
        <v>0</v>
      </c>
      <c r="BH203" s="159">
        <f t="shared" si="27"/>
        <v>0</v>
      </c>
      <c r="BI203" s="159">
        <f t="shared" si="28"/>
        <v>0</v>
      </c>
      <c r="BJ203" s="17" t="s">
        <v>89</v>
      </c>
      <c r="BK203" s="159">
        <f t="shared" si="29"/>
        <v>0</v>
      </c>
      <c r="BL203" s="17" t="s">
        <v>313</v>
      </c>
      <c r="BM203" s="158" t="s">
        <v>1657</v>
      </c>
    </row>
    <row r="204" spans="2:65" s="1" customFormat="1" ht="24.2" customHeight="1">
      <c r="B204" s="145"/>
      <c r="C204" s="188" t="s">
        <v>1068</v>
      </c>
      <c r="D204" s="188" t="s">
        <v>507</v>
      </c>
      <c r="E204" s="189" t="s">
        <v>5963</v>
      </c>
      <c r="F204" s="190" t="s">
        <v>5964</v>
      </c>
      <c r="G204" s="191" t="s">
        <v>693</v>
      </c>
      <c r="H204" s="192">
        <v>2</v>
      </c>
      <c r="I204" s="193"/>
      <c r="J204" s="194">
        <f t="shared" si="20"/>
        <v>0</v>
      </c>
      <c r="K204" s="195"/>
      <c r="L204" s="196"/>
      <c r="M204" s="197" t="s">
        <v>1</v>
      </c>
      <c r="N204" s="198" t="s">
        <v>42</v>
      </c>
      <c r="P204" s="156">
        <f t="shared" si="21"/>
        <v>0</v>
      </c>
      <c r="Q204" s="156">
        <v>3.2000000000000002E-3</v>
      </c>
      <c r="R204" s="156">
        <f t="shared" si="22"/>
        <v>6.4000000000000003E-3</v>
      </c>
      <c r="S204" s="156">
        <v>0</v>
      </c>
      <c r="T204" s="157">
        <f t="shared" si="23"/>
        <v>0</v>
      </c>
      <c r="AR204" s="158" t="s">
        <v>449</v>
      </c>
      <c r="AT204" s="158" t="s">
        <v>507</v>
      </c>
      <c r="AU204" s="158" t="s">
        <v>89</v>
      </c>
      <c r="AY204" s="17" t="s">
        <v>307</v>
      </c>
      <c r="BE204" s="159">
        <f t="shared" si="24"/>
        <v>0</v>
      </c>
      <c r="BF204" s="159">
        <f t="shared" si="25"/>
        <v>0</v>
      </c>
      <c r="BG204" s="159">
        <f t="shared" si="26"/>
        <v>0</v>
      </c>
      <c r="BH204" s="159">
        <f t="shared" si="27"/>
        <v>0</v>
      </c>
      <c r="BI204" s="159">
        <f t="shared" si="28"/>
        <v>0</v>
      </c>
      <c r="BJ204" s="17" t="s">
        <v>89</v>
      </c>
      <c r="BK204" s="159">
        <f t="shared" si="29"/>
        <v>0</v>
      </c>
      <c r="BL204" s="17" t="s">
        <v>313</v>
      </c>
      <c r="BM204" s="158" t="s">
        <v>1684</v>
      </c>
    </row>
    <row r="205" spans="2:65" s="1" customFormat="1" ht="24.2" customHeight="1">
      <c r="B205" s="145"/>
      <c r="C205" s="188" t="s">
        <v>1074</v>
      </c>
      <c r="D205" s="188" t="s">
        <v>507</v>
      </c>
      <c r="E205" s="189" t="s">
        <v>5845</v>
      </c>
      <c r="F205" s="190" t="s">
        <v>5846</v>
      </c>
      <c r="G205" s="191" t="s">
        <v>693</v>
      </c>
      <c r="H205" s="192">
        <v>1</v>
      </c>
      <c r="I205" s="193"/>
      <c r="J205" s="194">
        <f t="shared" si="20"/>
        <v>0</v>
      </c>
      <c r="K205" s="195"/>
      <c r="L205" s="196"/>
      <c r="M205" s="197" t="s">
        <v>1</v>
      </c>
      <c r="N205" s="198" t="s">
        <v>42</v>
      </c>
      <c r="P205" s="156">
        <f t="shared" si="21"/>
        <v>0</v>
      </c>
      <c r="Q205" s="156">
        <v>0.15229999999999999</v>
      </c>
      <c r="R205" s="156">
        <f t="shared" si="22"/>
        <v>0.15229999999999999</v>
      </c>
      <c r="S205" s="156">
        <v>0</v>
      </c>
      <c r="T205" s="157">
        <f t="shared" si="23"/>
        <v>0</v>
      </c>
      <c r="AR205" s="158" t="s">
        <v>449</v>
      </c>
      <c r="AT205" s="158" t="s">
        <v>507</v>
      </c>
      <c r="AU205" s="158" t="s">
        <v>89</v>
      </c>
      <c r="AY205" s="17" t="s">
        <v>307</v>
      </c>
      <c r="BE205" s="159">
        <f t="shared" si="24"/>
        <v>0</v>
      </c>
      <c r="BF205" s="159">
        <f t="shared" si="25"/>
        <v>0</v>
      </c>
      <c r="BG205" s="159">
        <f t="shared" si="26"/>
        <v>0</v>
      </c>
      <c r="BH205" s="159">
        <f t="shared" si="27"/>
        <v>0</v>
      </c>
      <c r="BI205" s="159">
        <f t="shared" si="28"/>
        <v>0</v>
      </c>
      <c r="BJ205" s="17" t="s">
        <v>89</v>
      </c>
      <c r="BK205" s="159">
        <f t="shared" si="29"/>
        <v>0</v>
      </c>
      <c r="BL205" s="17" t="s">
        <v>313</v>
      </c>
      <c r="BM205" s="158" t="s">
        <v>1720</v>
      </c>
    </row>
    <row r="206" spans="2:65" s="1" customFormat="1" ht="24.2" customHeight="1">
      <c r="B206" s="145"/>
      <c r="C206" s="146" t="s">
        <v>1079</v>
      </c>
      <c r="D206" s="146" t="s">
        <v>309</v>
      </c>
      <c r="E206" s="147" t="s">
        <v>5965</v>
      </c>
      <c r="F206" s="148" t="s">
        <v>5966</v>
      </c>
      <c r="G206" s="149" t="s">
        <v>693</v>
      </c>
      <c r="H206" s="150">
        <v>2</v>
      </c>
      <c r="I206" s="151"/>
      <c r="J206" s="152">
        <f t="shared" si="20"/>
        <v>0</v>
      </c>
      <c r="K206" s="153"/>
      <c r="L206" s="32"/>
      <c r="M206" s="154" t="s">
        <v>1</v>
      </c>
      <c r="N206" s="155" t="s">
        <v>42</v>
      </c>
      <c r="P206" s="156">
        <f t="shared" si="21"/>
        <v>0</v>
      </c>
      <c r="Q206" s="156">
        <v>0.34099000000000002</v>
      </c>
      <c r="R206" s="156">
        <f t="shared" si="22"/>
        <v>0.68198000000000003</v>
      </c>
      <c r="S206" s="156">
        <v>0</v>
      </c>
      <c r="T206" s="157">
        <f t="shared" si="23"/>
        <v>0</v>
      </c>
      <c r="AR206" s="158" t="s">
        <v>313</v>
      </c>
      <c r="AT206" s="158" t="s">
        <v>309</v>
      </c>
      <c r="AU206" s="158" t="s">
        <v>89</v>
      </c>
      <c r="AY206" s="17" t="s">
        <v>307</v>
      </c>
      <c r="BE206" s="159">
        <f t="shared" si="24"/>
        <v>0</v>
      </c>
      <c r="BF206" s="159">
        <f t="shared" si="25"/>
        <v>0</v>
      </c>
      <c r="BG206" s="159">
        <f t="shared" si="26"/>
        <v>0</v>
      </c>
      <c r="BH206" s="159">
        <f t="shared" si="27"/>
        <v>0</v>
      </c>
      <c r="BI206" s="159">
        <f t="shared" si="28"/>
        <v>0</v>
      </c>
      <c r="BJ206" s="17" t="s">
        <v>89</v>
      </c>
      <c r="BK206" s="159">
        <f t="shared" si="29"/>
        <v>0</v>
      </c>
      <c r="BL206" s="17" t="s">
        <v>313</v>
      </c>
      <c r="BM206" s="158" t="s">
        <v>1731</v>
      </c>
    </row>
    <row r="207" spans="2:65" s="1" customFormat="1" ht="16.5" customHeight="1">
      <c r="B207" s="145"/>
      <c r="C207" s="188" t="s">
        <v>1083</v>
      </c>
      <c r="D207" s="188" t="s">
        <v>507</v>
      </c>
      <c r="E207" s="189" t="s">
        <v>5967</v>
      </c>
      <c r="F207" s="190" t="s">
        <v>5968</v>
      </c>
      <c r="G207" s="191" t="s">
        <v>693</v>
      </c>
      <c r="H207" s="192">
        <v>2</v>
      </c>
      <c r="I207" s="193"/>
      <c r="J207" s="194">
        <f t="shared" si="20"/>
        <v>0</v>
      </c>
      <c r="K207" s="195"/>
      <c r="L207" s="196"/>
      <c r="M207" s="197" t="s">
        <v>1</v>
      </c>
      <c r="N207" s="198" t="s">
        <v>42</v>
      </c>
      <c r="P207" s="156">
        <f t="shared" si="21"/>
        <v>0</v>
      </c>
      <c r="Q207" s="156">
        <v>0</v>
      </c>
      <c r="R207" s="156">
        <f t="shared" si="22"/>
        <v>0</v>
      </c>
      <c r="S207" s="156">
        <v>0</v>
      </c>
      <c r="T207" s="157">
        <f t="shared" si="23"/>
        <v>0</v>
      </c>
      <c r="AR207" s="158" t="s">
        <v>449</v>
      </c>
      <c r="AT207" s="158" t="s">
        <v>507</v>
      </c>
      <c r="AU207" s="158" t="s">
        <v>89</v>
      </c>
      <c r="AY207" s="17" t="s">
        <v>307</v>
      </c>
      <c r="BE207" s="159">
        <f t="shared" si="24"/>
        <v>0</v>
      </c>
      <c r="BF207" s="159">
        <f t="shared" si="25"/>
        <v>0</v>
      </c>
      <c r="BG207" s="159">
        <f t="shared" si="26"/>
        <v>0</v>
      </c>
      <c r="BH207" s="159">
        <f t="shared" si="27"/>
        <v>0</v>
      </c>
      <c r="BI207" s="159">
        <f t="shared" si="28"/>
        <v>0</v>
      </c>
      <c r="BJ207" s="17" t="s">
        <v>89</v>
      </c>
      <c r="BK207" s="159">
        <f t="shared" si="29"/>
        <v>0</v>
      </c>
      <c r="BL207" s="17" t="s">
        <v>313</v>
      </c>
      <c r="BM207" s="158" t="s">
        <v>1747</v>
      </c>
    </row>
    <row r="208" spans="2:65" s="1" customFormat="1" ht="19.5">
      <c r="B208" s="32"/>
      <c r="D208" s="161" t="s">
        <v>3247</v>
      </c>
      <c r="F208" s="205" t="s">
        <v>5737</v>
      </c>
      <c r="I208" s="206"/>
      <c r="L208" s="32"/>
      <c r="M208" s="207"/>
      <c r="T208" s="59"/>
      <c r="AT208" s="17" t="s">
        <v>3247</v>
      </c>
      <c r="AU208" s="17" t="s">
        <v>89</v>
      </c>
    </row>
    <row r="209" spans="2:65" s="1" customFormat="1" ht="21.75" customHeight="1">
      <c r="B209" s="145"/>
      <c r="C209" s="188" t="s">
        <v>1090</v>
      </c>
      <c r="D209" s="188" t="s">
        <v>507</v>
      </c>
      <c r="E209" s="189" t="s">
        <v>5969</v>
      </c>
      <c r="F209" s="190" t="s">
        <v>5970</v>
      </c>
      <c r="G209" s="191" t="s">
        <v>693</v>
      </c>
      <c r="H209" s="192">
        <v>2</v>
      </c>
      <c r="I209" s="193"/>
      <c r="J209" s="194">
        <f>ROUND(I209*H209,2)</f>
        <v>0</v>
      </c>
      <c r="K209" s="195"/>
      <c r="L209" s="196"/>
      <c r="M209" s="197" t="s">
        <v>1</v>
      </c>
      <c r="N209" s="198" t="s">
        <v>42</v>
      </c>
      <c r="P209" s="156">
        <f>O209*H209</f>
        <v>0</v>
      </c>
      <c r="Q209" s="156">
        <v>0</v>
      </c>
      <c r="R209" s="156">
        <f>Q209*H209</f>
        <v>0</v>
      </c>
      <c r="S209" s="156">
        <v>0</v>
      </c>
      <c r="T209" s="157">
        <f>S209*H209</f>
        <v>0</v>
      </c>
      <c r="AR209" s="158" t="s">
        <v>449</v>
      </c>
      <c r="AT209" s="158" t="s">
        <v>507</v>
      </c>
      <c r="AU209" s="158" t="s">
        <v>89</v>
      </c>
      <c r="AY209" s="17" t="s">
        <v>307</v>
      </c>
      <c r="BE209" s="159">
        <f>IF(N209="základná",J209,0)</f>
        <v>0</v>
      </c>
      <c r="BF209" s="159">
        <f>IF(N209="znížená",J209,0)</f>
        <v>0</v>
      </c>
      <c r="BG209" s="159">
        <f>IF(N209="zákl. prenesená",J209,0)</f>
        <v>0</v>
      </c>
      <c r="BH209" s="159">
        <f>IF(N209="zníž. prenesená",J209,0)</f>
        <v>0</v>
      </c>
      <c r="BI209" s="159">
        <f>IF(N209="nulová",J209,0)</f>
        <v>0</v>
      </c>
      <c r="BJ209" s="17" t="s">
        <v>89</v>
      </c>
      <c r="BK209" s="159">
        <f>ROUND(I209*H209,2)</f>
        <v>0</v>
      </c>
      <c r="BL209" s="17" t="s">
        <v>313</v>
      </c>
      <c r="BM209" s="158" t="s">
        <v>1761</v>
      </c>
    </row>
    <row r="210" spans="2:65" s="1" customFormat="1" ht="19.5">
      <c r="B210" s="32"/>
      <c r="D210" s="161" t="s">
        <v>3247</v>
      </c>
      <c r="F210" s="205" t="s">
        <v>5737</v>
      </c>
      <c r="I210" s="206"/>
      <c r="L210" s="32"/>
      <c r="M210" s="207"/>
      <c r="T210" s="59"/>
      <c r="AT210" s="17" t="s">
        <v>3247</v>
      </c>
      <c r="AU210" s="17" t="s">
        <v>89</v>
      </c>
    </row>
    <row r="211" spans="2:65" s="1" customFormat="1" ht="16.5" customHeight="1">
      <c r="B211" s="145"/>
      <c r="C211" s="188" t="s">
        <v>1094</v>
      </c>
      <c r="D211" s="188" t="s">
        <v>507</v>
      </c>
      <c r="E211" s="189" t="s">
        <v>5971</v>
      </c>
      <c r="F211" s="190" t="s">
        <v>5972</v>
      </c>
      <c r="G211" s="191" t="s">
        <v>693</v>
      </c>
      <c r="H211" s="192">
        <v>2</v>
      </c>
      <c r="I211" s="193"/>
      <c r="J211" s="194">
        <f>ROUND(I211*H211,2)</f>
        <v>0</v>
      </c>
      <c r="K211" s="195"/>
      <c r="L211" s="196"/>
      <c r="M211" s="197" t="s">
        <v>1</v>
      </c>
      <c r="N211" s="198" t="s">
        <v>42</v>
      </c>
      <c r="P211" s="156">
        <f>O211*H211</f>
        <v>0</v>
      </c>
      <c r="Q211" s="156">
        <v>0</v>
      </c>
      <c r="R211" s="156">
        <f>Q211*H211</f>
        <v>0</v>
      </c>
      <c r="S211" s="156">
        <v>0</v>
      </c>
      <c r="T211" s="157">
        <f>S211*H211</f>
        <v>0</v>
      </c>
      <c r="AR211" s="158" t="s">
        <v>449</v>
      </c>
      <c r="AT211" s="158" t="s">
        <v>507</v>
      </c>
      <c r="AU211" s="158" t="s">
        <v>89</v>
      </c>
      <c r="AY211" s="17" t="s">
        <v>307</v>
      </c>
      <c r="BE211" s="159">
        <f>IF(N211="základná",J211,0)</f>
        <v>0</v>
      </c>
      <c r="BF211" s="159">
        <f>IF(N211="znížená",J211,0)</f>
        <v>0</v>
      </c>
      <c r="BG211" s="159">
        <f>IF(N211="zákl. prenesená",J211,0)</f>
        <v>0</v>
      </c>
      <c r="BH211" s="159">
        <f>IF(N211="zníž. prenesená",J211,0)</f>
        <v>0</v>
      </c>
      <c r="BI211" s="159">
        <f>IF(N211="nulová",J211,0)</f>
        <v>0</v>
      </c>
      <c r="BJ211" s="17" t="s">
        <v>89</v>
      </c>
      <c r="BK211" s="159">
        <f>ROUND(I211*H211,2)</f>
        <v>0</v>
      </c>
      <c r="BL211" s="17" t="s">
        <v>313</v>
      </c>
      <c r="BM211" s="158" t="s">
        <v>1772</v>
      </c>
    </row>
    <row r="212" spans="2:65" s="1" customFormat="1" ht="19.5">
      <c r="B212" s="32"/>
      <c r="D212" s="161" t="s">
        <v>3247</v>
      </c>
      <c r="F212" s="205" t="s">
        <v>5737</v>
      </c>
      <c r="I212" s="206"/>
      <c r="L212" s="32"/>
      <c r="M212" s="207"/>
      <c r="T212" s="59"/>
      <c r="AT212" s="17" t="s">
        <v>3247</v>
      </c>
      <c r="AU212" s="17" t="s">
        <v>89</v>
      </c>
    </row>
    <row r="213" spans="2:65" s="1" customFormat="1" ht="24.2" customHeight="1">
      <c r="B213" s="145"/>
      <c r="C213" s="188" t="s">
        <v>1115</v>
      </c>
      <c r="D213" s="188" t="s">
        <v>507</v>
      </c>
      <c r="E213" s="189" t="s">
        <v>5973</v>
      </c>
      <c r="F213" s="190" t="s">
        <v>5974</v>
      </c>
      <c r="G213" s="191" t="s">
        <v>693</v>
      </c>
      <c r="H213" s="192">
        <v>2</v>
      </c>
      <c r="I213" s="193"/>
      <c r="J213" s="194">
        <f>ROUND(I213*H213,2)</f>
        <v>0</v>
      </c>
      <c r="K213" s="195"/>
      <c r="L213" s="196"/>
      <c r="M213" s="197" t="s">
        <v>1</v>
      </c>
      <c r="N213" s="198" t="s">
        <v>42</v>
      </c>
      <c r="P213" s="156">
        <f>O213*H213</f>
        <v>0</v>
      </c>
      <c r="Q213" s="156">
        <v>0</v>
      </c>
      <c r="R213" s="156">
        <f>Q213*H213</f>
        <v>0</v>
      </c>
      <c r="S213" s="156">
        <v>0</v>
      </c>
      <c r="T213" s="157">
        <f>S213*H213</f>
        <v>0</v>
      </c>
      <c r="AR213" s="158" t="s">
        <v>449</v>
      </c>
      <c r="AT213" s="158" t="s">
        <v>507</v>
      </c>
      <c r="AU213" s="158" t="s">
        <v>89</v>
      </c>
      <c r="AY213" s="17" t="s">
        <v>307</v>
      </c>
      <c r="BE213" s="159">
        <f>IF(N213="základná",J213,0)</f>
        <v>0</v>
      </c>
      <c r="BF213" s="159">
        <f>IF(N213="znížená",J213,0)</f>
        <v>0</v>
      </c>
      <c r="BG213" s="159">
        <f>IF(N213="zákl. prenesená",J213,0)</f>
        <v>0</v>
      </c>
      <c r="BH213" s="159">
        <f>IF(N213="zníž. prenesená",J213,0)</f>
        <v>0</v>
      </c>
      <c r="BI213" s="159">
        <f>IF(N213="nulová",J213,0)</f>
        <v>0</v>
      </c>
      <c r="BJ213" s="17" t="s">
        <v>89</v>
      </c>
      <c r="BK213" s="159">
        <f>ROUND(I213*H213,2)</f>
        <v>0</v>
      </c>
      <c r="BL213" s="17" t="s">
        <v>313</v>
      </c>
      <c r="BM213" s="158" t="s">
        <v>1782</v>
      </c>
    </row>
    <row r="214" spans="2:65" s="1" customFormat="1" ht="19.5">
      <c r="B214" s="32"/>
      <c r="D214" s="161" t="s">
        <v>3247</v>
      </c>
      <c r="F214" s="205" t="s">
        <v>5737</v>
      </c>
      <c r="I214" s="206"/>
      <c r="L214" s="32"/>
      <c r="M214" s="207"/>
      <c r="T214" s="59"/>
      <c r="AT214" s="17" t="s">
        <v>3247</v>
      </c>
      <c r="AU214" s="17" t="s">
        <v>89</v>
      </c>
    </row>
    <row r="215" spans="2:65" s="1" customFormat="1" ht="16.5" customHeight="1">
      <c r="B215" s="145"/>
      <c r="C215" s="188" t="s">
        <v>1120</v>
      </c>
      <c r="D215" s="188" t="s">
        <v>507</v>
      </c>
      <c r="E215" s="189" t="s">
        <v>5975</v>
      </c>
      <c r="F215" s="190" t="s">
        <v>5976</v>
      </c>
      <c r="G215" s="191" t="s">
        <v>693</v>
      </c>
      <c r="H215" s="192">
        <v>2</v>
      </c>
      <c r="I215" s="193"/>
      <c r="J215" s="194">
        <f>ROUND(I215*H215,2)</f>
        <v>0</v>
      </c>
      <c r="K215" s="195"/>
      <c r="L215" s="196"/>
      <c r="M215" s="197" t="s">
        <v>1</v>
      </c>
      <c r="N215" s="198" t="s">
        <v>42</v>
      </c>
      <c r="P215" s="156">
        <f>O215*H215</f>
        <v>0</v>
      </c>
      <c r="Q215" s="156">
        <v>0</v>
      </c>
      <c r="R215" s="156">
        <f>Q215*H215</f>
        <v>0</v>
      </c>
      <c r="S215" s="156">
        <v>0</v>
      </c>
      <c r="T215" s="157">
        <f>S215*H215</f>
        <v>0</v>
      </c>
      <c r="AR215" s="158" t="s">
        <v>449</v>
      </c>
      <c r="AT215" s="158" t="s">
        <v>507</v>
      </c>
      <c r="AU215" s="158" t="s">
        <v>89</v>
      </c>
      <c r="AY215" s="17" t="s">
        <v>307</v>
      </c>
      <c r="BE215" s="159">
        <f>IF(N215="základná",J215,0)</f>
        <v>0</v>
      </c>
      <c r="BF215" s="159">
        <f>IF(N215="znížená",J215,0)</f>
        <v>0</v>
      </c>
      <c r="BG215" s="159">
        <f>IF(N215="zákl. prenesená",J215,0)</f>
        <v>0</v>
      </c>
      <c r="BH215" s="159">
        <f>IF(N215="zníž. prenesená",J215,0)</f>
        <v>0</v>
      </c>
      <c r="BI215" s="159">
        <f>IF(N215="nulová",J215,0)</f>
        <v>0</v>
      </c>
      <c r="BJ215" s="17" t="s">
        <v>89</v>
      </c>
      <c r="BK215" s="159">
        <f>ROUND(I215*H215,2)</f>
        <v>0</v>
      </c>
      <c r="BL215" s="17" t="s">
        <v>313</v>
      </c>
      <c r="BM215" s="158" t="s">
        <v>1795</v>
      </c>
    </row>
    <row r="216" spans="2:65" s="1" customFormat="1" ht="19.5">
      <c r="B216" s="32"/>
      <c r="D216" s="161" t="s">
        <v>3247</v>
      </c>
      <c r="F216" s="205" t="s">
        <v>5737</v>
      </c>
      <c r="I216" s="206"/>
      <c r="L216" s="32"/>
      <c r="M216" s="207"/>
      <c r="T216" s="59"/>
      <c r="AT216" s="17" t="s">
        <v>3247</v>
      </c>
      <c r="AU216" s="17" t="s">
        <v>89</v>
      </c>
    </row>
    <row r="217" spans="2:65" s="1" customFormat="1" ht="16.5" customHeight="1">
      <c r="B217" s="145"/>
      <c r="C217" s="146" t="s">
        <v>1125</v>
      </c>
      <c r="D217" s="146" t="s">
        <v>309</v>
      </c>
      <c r="E217" s="147" t="s">
        <v>5977</v>
      </c>
      <c r="F217" s="148" t="s">
        <v>5978</v>
      </c>
      <c r="G217" s="149" t="s">
        <v>693</v>
      </c>
      <c r="H217" s="150">
        <v>2</v>
      </c>
      <c r="I217" s="151"/>
      <c r="J217" s="152">
        <f>ROUND(I217*H217,2)</f>
        <v>0</v>
      </c>
      <c r="K217" s="153"/>
      <c r="L217" s="32"/>
      <c r="M217" s="154" t="s">
        <v>1</v>
      </c>
      <c r="N217" s="155" t="s">
        <v>42</v>
      </c>
      <c r="P217" s="156">
        <f>O217*H217</f>
        <v>0</v>
      </c>
      <c r="Q217" s="156">
        <v>6.2E-4</v>
      </c>
      <c r="R217" s="156">
        <f>Q217*H217</f>
        <v>1.24E-3</v>
      </c>
      <c r="S217" s="156">
        <v>0</v>
      </c>
      <c r="T217" s="157">
        <f>S217*H217</f>
        <v>0</v>
      </c>
      <c r="AR217" s="158" t="s">
        <v>313</v>
      </c>
      <c r="AT217" s="158" t="s">
        <v>309</v>
      </c>
      <c r="AU217" s="158" t="s">
        <v>89</v>
      </c>
      <c r="AY217" s="17" t="s">
        <v>307</v>
      </c>
      <c r="BE217" s="159">
        <f>IF(N217="základná",J217,0)</f>
        <v>0</v>
      </c>
      <c r="BF217" s="159">
        <f>IF(N217="znížená",J217,0)</f>
        <v>0</v>
      </c>
      <c r="BG217" s="159">
        <f>IF(N217="zákl. prenesená",J217,0)</f>
        <v>0</v>
      </c>
      <c r="BH217" s="159">
        <f>IF(N217="zníž. prenesená",J217,0)</f>
        <v>0</v>
      </c>
      <c r="BI217" s="159">
        <f>IF(N217="nulová",J217,0)</f>
        <v>0</v>
      </c>
      <c r="BJ217" s="17" t="s">
        <v>89</v>
      </c>
      <c r="BK217" s="159">
        <f>ROUND(I217*H217,2)</f>
        <v>0</v>
      </c>
      <c r="BL217" s="17" t="s">
        <v>313</v>
      </c>
      <c r="BM217" s="158" t="s">
        <v>1806</v>
      </c>
    </row>
    <row r="218" spans="2:65" s="1" customFormat="1" ht="33" customHeight="1">
      <c r="B218" s="145"/>
      <c r="C218" s="188" t="s">
        <v>1131</v>
      </c>
      <c r="D218" s="188" t="s">
        <v>507</v>
      </c>
      <c r="E218" s="189" t="s">
        <v>5979</v>
      </c>
      <c r="F218" s="190" t="s">
        <v>5980</v>
      </c>
      <c r="G218" s="191" t="s">
        <v>693</v>
      </c>
      <c r="H218" s="192">
        <v>2</v>
      </c>
      <c r="I218" s="193"/>
      <c r="J218" s="194">
        <f>ROUND(I218*H218,2)</f>
        <v>0</v>
      </c>
      <c r="K218" s="195"/>
      <c r="L218" s="196"/>
      <c r="M218" s="197" t="s">
        <v>1</v>
      </c>
      <c r="N218" s="198" t="s">
        <v>42</v>
      </c>
      <c r="P218" s="156">
        <f>O218*H218</f>
        <v>0</v>
      </c>
      <c r="Q218" s="156">
        <v>3.3599999999999998E-2</v>
      </c>
      <c r="R218" s="156">
        <f>Q218*H218</f>
        <v>6.7199999999999996E-2</v>
      </c>
      <c r="S218" s="156">
        <v>0</v>
      </c>
      <c r="T218" s="157">
        <f>S218*H218</f>
        <v>0</v>
      </c>
      <c r="AR218" s="158" t="s">
        <v>449</v>
      </c>
      <c r="AT218" s="158" t="s">
        <v>507</v>
      </c>
      <c r="AU218" s="158" t="s">
        <v>89</v>
      </c>
      <c r="AY218" s="17" t="s">
        <v>307</v>
      </c>
      <c r="BE218" s="159">
        <f>IF(N218="základná",J218,0)</f>
        <v>0</v>
      </c>
      <c r="BF218" s="159">
        <f>IF(N218="znížená",J218,0)</f>
        <v>0</v>
      </c>
      <c r="BG218" s="159">
        <f>IF(N218="zákl. prenesená",J218,0)</f>
        <v>0</v>
      </c>
      <c r="BH218" s="159">
        <f>IF(N218="zníž. prenesená",J218,0)</f>
        <v>0</v>
      </c>
      <c r="BI218" s="159">
        <f>IF(N218="nulová",J218,0)</f>
        <v>0</v>
      </c>
      <c r="BJ218" s="17" t="s">
        <v>89</v>
      </c>
      <c r="BK218" s="159">
        <f>ROUND(I218*H218,2)</f>
        <v>0</v>
      </c>
      <c r="BL218" s="17" t="s">
        <v>313</v>
      </c>
      <c r="BM218" s="158" t="s">
        <v>1816</v>
      </c>
    </row>
    <row r="219" spans="2:65" s="1" customFormat="1" ht="58.5">
      <c r="B219" s="32"/>
      <c r="D219" s="161" t="s">
        <v>3247</v>
      </c>
      <c r="F219" s="205" t="s">
        <v>5981</v>
      </c>
      <c r="I219" s="206"/>
      <c r="L219" s="32"/>
      <c r="M219" s="207"/>
      <c r="T219" s="59"/>
      <c r="AT219" s="17" t="s">
        <v>3247</v>
      </c>
      <c r="AU219" s="17" t="s">
        <v>89</v>
      </c>
    </row>
    <row r="220" spans="2:65" s="1" customFormat="1" ht="24.2" customHeight="1">
      <c r="B220" s="145"/>
      <c r="C220" s="146" t="s">
        <v>1136</v>
      </c>
      <c r="D220" s="146" t="s">
        <v>309</v>
      </c>
      <c r="E220" s="147" t="s">
        <v>5742</v>
      </c>
      <c r="F220" s="148" t="s">
        <v>5743</v>
      </c>
      <c r="G220" s="149" t="s">
        <v>693</v>
      </c>
      <c r="H220" s="150">
        <v>7</v>
      </c>
      <c r="I220" s="151"/>
      <c r="J220" s="152">
        <f>ROUND(I220*H220,2)</f>
        <v>0</v>
      </c>
      <c r="K220" s="153"/>
      <c r="L220" s="32"/>
      <c r="M220" s="154" t="s">
        <v>1</v>
      </c>
      <c r="N220" s="155" t="s">
        <v>42</v>
      </c>
      <c r="P220" s="156">
        <f>O220*H220</f>
        <v>0</v>
      </c>
      <c r="Q220" s="156">
        <v>6.3E-3</v>
      </c>
      <c r="R220" s="156">
        <f>Q220*H220</f>
        <v>4.41E-2</v>
      </c>
      <c r="S220" s="156">
        <v>0</v>
      </c>
      <c r="T220" s="157">
        <f>S220*H220</f>
        <v>0</v>
      </c>
      <c r="AR220" s="158" t="s">
        <v>313</v>
      </c>
      <c r="AT220" s="158" t="s">
        <v>309</v>
      </c>
      <c r="AU220" s="158" t="s">
        <v>89</v>
      </c>
      <c r="AY220" s="17" t="s">
        <v>307</v>
      </c>
      <c r="BE220" s="159">
        <f>IF(N220="základná",J220,0)</f>
        <v>0</v>
      </c>
      <c r="BF220" s="159">
        <f>IF(N220="znížená",J220,0)</f>
        <v>0</v>
      </c>
      <c r="BG220" s="159">
        <f>IF(N220="zákl. prenesená",J220,0)</f>
        <v>0</v>
      </c>
      <c r="BH220" s="159">
        <f>IF(N220="zníž. prenesená",J220,0)</f>
        <v>0</v>
      </c>
      <c r="BI220" s="159">
        <f>IF(N220="nulová",J220,0)</f>
        <v>0</v>
      </c>
      <c r="BJ220" s="17" t="s">
        <v>89</v>
      </c>
      <c r="BK220" s="159">
        <f>ROUND(I220*H220,2)</f>
        <v>0</v>
      </c>
      <c r="BL220" s="17" t="s">
        <v>313</v>
      </c>
      <c r="BM220" s="158" t="s">
        <v>1828</v>
      </c>
    </row>
    <row r="221" spans="2:65" s="1" customFormat="1" ht="24.2" customHeight="1">
      <c r="B221" s="145"/>
      <c r="C221" s="188" t="s">
        <v>1140</v>
      </c>
      <c r="D221" s="188" t="s">
        <v>507</v>
      </c>
      <c r="E221" s="189" t="s">
        <v>5982</v>
      </c>
      <c r="F221" s="190" t="s">
        <v>5983</v>
      </c>
      <c r="G221" s="191" t="s">
        <v>693</v>
      </c>
      <c r="H221" s="192">
        <v>1</v>
      </c>
      <c r="I221" s="193"/>
      <c r="J221" s="194">
        <f>ROUND(I221*H221,2)</f>
        <v>0</v>
      </c>
      <c r="K221" s="195"/>
      <c r="L221" s="196"/>
      <c r="M221" s="197" t="s">
        <v>1</v>
      </c>
      <c r="N221" s="198" t="s">
        <v>42</v>
      </c>
      <c r="P221" s="156">
        <f>O221*H221</f>
        <v>0</v>
      </c>
      <c r="Q221" s="156">
        <v>0.06</v>
      </c>
      <c r="R221" s="156">
        <f>Q221*H221</f>
        <v>0.06</v>
      </c>
      <c r="S221" s="156">
        <v>0</v>
      </c>
      <c r="T221" s="157">
        <f>S221*H221</f>
        <v>0</v>
      </c>
      <c r="AR221" s="158" t="s">
        <v>449</v>
      </c>
      <c r="AT221" s="158" t="s">
        <v>507</v>
      </c>
      <c r="AU221" s="158" t="s">
        <v>89</v>
      </c>
      <c r="AY221" s="17" t="s">
        <v>307</v>
      </c>
      <c r="BE221" s="159">
        <f>IF(N221="základná",J221,0)</f>
        <v>0</v>
      </c>
      <c r="BF221" s="159">
        <f>IF(N221="znížená",J221,0)</f>
        <v>0</v>
      </c>
      <c r="BG221" s="159">
        <f>IF(N221="zákl. prenesená",J221,0)</f>
        <v>0</v>
      </c>
      <c r="BH221" s="159">
        <f>IF(N221="zníž. prenesená",J221,0)</f>
        <v>0</v>
      </c>
      <c r="BI221" s="159">
        <f>IF(N221="nulová",J221,0)</f>
        <v>0</v>
      </c>
      <c r="BJ221" s="17" t="s">
        <v>89</v>
      </c>
      <c r="BK221" s="159">
        <f>ROUND(I221*H221,2)</f>
        <v>0</v>
      </c>
      <c r="BL221" s="17" t="s">
        <v>313</v>
      </c>
      <c r="BM221" s="158" t="s">
        <v>1836</v>
      </c>
    </row>
    <row r="222" spans="2:65" s="1" customFormat="1" ht="24.2" customHeight="1">
      <c r="B222" s="145"/>
      <c r="C222" s="188" t="s">
        <v>1169</v>
      </c>
      <c r="D222" s="188" t="s">
        <v>507</v>
      </c>
      <c r="E222" s="189" t="s">
        <v>5984</v>
      </c>
      <c r="F222" s="190" t="s">
        <v>5985</v>
      </c>
      <c r="G222" s="191" t="s">
        <v>693</v>
      </c>
      <c r="H222" s="192">
        <v>6</v>
      </c>
      <c r="I222" s="193"/>
      <c r="J222" s="194">
        <f>ROUND(I222*H222,2)</f>
        <v>0</v>
      </c>
      <c r="K222" s="195"/>
      <c r="L222" s="196"/>
      <c r="M222" s="197" t="s">
        <v>1</v>
      </c>
      <c r="N222" s="198" t="s">
        <v>42</v>
      </c>
      <c r="P222" s="156">
        <f>O222*H222</f>
        <v>0</v>
      </c>
      <c r="Q222" s="156">
        <v>0.10199999999999999</v>
      </c>
      <c r="R222" s="156">
        <f>Q222*H222</f>
        <v>0.61199999999999999</v>
      </c>
      <c r="S222" s="156">
        <v>0</v>
      </c>
      <c r="T222" s="157">
        <f>S222*H222</f>
        <v>0</v>
      </c>
      <c r="AR222" s="158" t="s">
        <v>449</v>
      </c>
      <c r="AT222" s="158" t="s">
        <v>507</v>
      </c>
      <c r="AU222" s="158" t="s">
        <v>89</v>
      </c>
      <c r="AY222" s="17" t="s">
        <v>307</v>
      </c>
      <c r="BE222" s="159">
        <f>IF(N222="základná",J222,0)</f>
        <v>0</v>
      </c>
      <c r="BF222" s="159">
        <f>IF(N222="znížená",J222,0)</f>
        <v>0</v>
      </c>
      <c r="BG222" s="159">
        <f>IF(N222="zákl. prenesená",J222,0)</f>
        <v>0</v>
      </c>
      <c r="BH222" s="159">
        <f>IF(N222="zníž. prenesená",J222,0)</f>
        <v>0</v>
      </c>
      <c r="BI222" s="159">
        <f>IF(N222="nulová",J222,0)</f>
        <v>0</v>
      </c>
      <c r="BJ222" s="17" t="s">
        <v>89</v>
      </c>
      <c r="BK222" s="159">
        <f>ROUND(I222*H222,2)</f>
        <v>0</v>
      </c>
      <c r="BL222" s="17" t="s">
        <v>313</v>
      </c>
      <c r="BM222" s="158" t="s">
        <v>1846</v>
      </c>
    </row>
    <row r="223" spans="2:65" s="1" customFormat="1" ht="24.2" customHeight="1">
      <c r="B223" s="145"/>
      <c r="C223" s="146" t="s">
        <v>1173</v>
      </c>
      <c r="D223" s="146" t="s">
        <v>309</v>
      </c>
      <c r="E223" s="147" t="s">
        <v>5986</v>
      </c>
      <c r="F223" s="148" t="s">
        <v>5987</v>
      </c>
      <c r="G223" s="149" t="s">
        <v>693</v>
      </c>
      <c r="H223" s="150">
        <v>2</v>
      </c>
      <c r="I223" s="151"/>
      <c r="J223" s="152">
        <f>ROUND(I223*H223,2)</f>
        <v>0</v>
      </c>
      <c r="K223" s="153"/>
      <c r="L223" s="32"/>
      <c r="M223" s="154" t="s">
        <v>1</v>
      </c>
      <c r="N223" s="155" t="s">
        <v>42</v>
      </c>
      <c r="P223" s="156">
        <f>O223*H223</f>
        <v>0</v>
      </c>
      <c r="Q223" s="156">
        <v>4.1999999999999997E-3</v>
      </c>
      <c r="R223" s="156">
        <f>Q223*H223</f>
        <v>8.3999999999999995E-3</v>
      </c>
      <c r="S223" s="156">
        <v>0</v>
      </c>
      <c r="T223" s="157">
        <f>S223*H223</f>
        <v>0</v>
      </c>
      <c r="AR223" s="158" t="s">
        <v>313</v>
      </c>
      <c r="AT223" s="158" t="s">
        <v>309</v>
      </c>
      <c r="AU223" s="158" t="s">
        <v>89</v>
      </c>
      <c r="AY223" s="17" t="s">
        <v>307</v>
      </c>
      <c r="BE223" s="159">
        <f>IF(N223="základná",J223,0)</f>
        <v>0</v>
      </c>
      <c r="BF223" s="159">
        <f>IF(N223="znížená",J223,0)</f>
        <v>0</v>
      </c>
      <c r="BG223" s="159">
        <f>IF(N223="zákl. prenesená",J223,0)</f>
        <v>0</v>
      </c>
      <c r="BH223" s="159">
        <f>IF(N223="zníž. prenesená",J223,0)</f>
        <v>0</v>
      </c>
      <c r="BI223" s="159">
        <f>IF(N223="nulová",J223,0)</f>
        <v>0</v>
      </c>
      <c r="BJ223" s="17" t="s">
        <v>89</v>
      </c>
      <c r="BK223" s="159">
        <f>ROUND(I223*H223,2)</f>
        <v>0</v>
      </c>
      <c r="BL223" s="17" t="s">
        <v>313</v>
      </c>
      <c r="BM223" s="158" t="s">
        <v>1861</v>
      </c>
    </row>
    <row r="224" spans="2:65" s="1" customFormat="1" ht="16.5" customHeight="1">
      <c r="B224" s="145"/>
      <c r="C224" s="188" t="s">
        <v>1179</v>
      </c>
      <c r="D224" s="188" t="s">
        <v>507</v>
      </c>
      <c r="E224" s="189" t="s">
        <v>5988</v>
      </c>
      <c r="F224" s="190" t="s">
        <v>5989</v>
      </c>
      <c r="G224" s="191" t="s">
        <v>693</v>
      </c>
      <c r="H224" s="192">
        <v>2</v>
      </c>
      <c r="I224" s="193"/>
      <c r="J224" s="194">
        <f>ROUND(I224*H224,2)</f>
        <v>0</v>
      </c>
      <c r="K224" s="195"/>
      <c r="L224" s="196"/>
      <c r="M224" s="197" t="s">
        <v>1</v>
      </c>
      <c r="N224" s="198" t="s">
        <v>42</v>
      </c>
      <c r="P224" s="156">
        <f>O224*H224</f>
        <v>0</v>
      </c>
      <c r="Q224" s="156">
        <v>0</v>
      </c>
      <c r="R224" s="156">
        <f>Q224*H224</f>
        <v>0</v>
      </c>
      <c r="S224" s="156">
        <v>0</v>
      </c>
      <c r="T224" s="157">
        <f>S224*H224</f>
        <v>0</v>
      </c>
      <c r="AR224" s="158" t="s">
        <v>449</v>
      </c>
      <c r="AT224" s="158" t="s">
        <v>507</v>
      </c>
      <c r="AU224" s="158" t="s">
        <v>89</v>
      </c>
      <c r="AY224" s="17" t="s">
        <v>307</v>
      </c>
      <c r="BE224" s="159">
        <f>IF(N224="základná",J224,0)</f>
        <v>0</v>
      </c>
      <c r="BF224" s="159">
        <f>IF(N224="znížená",J224,0)</f>
        <v>0</v>
      </c>
      <c r="BG224" s="159">
        <f>IF(N224="zákl. prenesená",J224,0)</f>
        <v>0</v>
      </c>
      <c r="BH224" s="159">
        <f>IF(N224="zníž. prenesená",J224,0)</f>
        <v>0</v>
      </c>
      <c r="BI224" s="159">
        <f>IF(N224="nulová",J224,0)</f>
        <v>0</v>
      </c>
      <c r="BJ224" s="17" t="s">
        <v>89</v>
      </c>
      <c r="BK224" s="159">
        <f>ROUND(I224*H224,2)</f>
        <v>0</v>
      </c>
      <c r="BL224" s="17" t="s">
        <v>313</v>
      </c>
      <c r="BM224" s="158" t="s">
        <v>1870</v>
      </c>
    </row>
    <row r="225" spans="2:65" s="1" customFormat="1" ht="19.5">
      <c r="B225" s="32"/>
      <c r="D225" s="161" t="s">
        <v>3247</v>
      </c>
      <c r="F225" s="205" t="s">
        <v>5737</v>
      </c>
      <c r="I225" s="206"/>
      <c r="L225" s="32"/>
      <c r="M225" s="207"/>
      <c r="T225" s="59"/>
      <c r="AT225" s="17" t="s">
        <v>3247</v>
      </c>
      <c r="AU225" s="17" t="s">
        <v>89</v>
      </c>
    </row>
    <row r="226" spans="2:65" s="1" customFormat="1" ht="24.2" customHeight="1">
      <c r="B226" s="145"/>
      <c r="C226" s="146" t="s">
        <v>1184</v>
      </c>
      <c r="D226" s="146" t="s">
        <v>309</v>
      </c>
      <c r="E226" s="147" t="s">
        <v>5853</v>
      </c>
      <c r="F226" s="148" t="s">
        <v>5854</v>
      </c>
      <c r="G226" s="149" t="s">
        <v>1071</v>
      </c>
      <c r="H226" s="150">
        <v>200</v>
      </c>
      <c r="I226" s="151"/>
      <c r="J226" s="152">
        <f>ROUND(I226*H226,2)</f>
        <v>0</v>
      </c>
      <c r="K226" s="153"/>
      <c r="L226" s="32"/>
      <c r="M226" s="154" t="s">
        <v>1</v>
      </c>
      <c r="N226" s="155" t="s">
        <v>42</v>
      </c>
      <c r="P226" s="156">
        <f>O226*H226</f>
        <v>0</v>
      </c>
      <c r="Q226" s="156">
        <v>1E-4</v>
      </c>
      <c r="R226" s="156">
        <f>Q226*H226</f>
        <v>0.02</v>
      </c>
      <c r="S226" s="156">
        <v>0</v>
      </c>
      <c r="T226" s="157">
        <f>S226*H226</f>
        <v>0</v>
      </c>
      <c r="AR226" s="158" t="s">
        <v>313</v>
      </c>
      <c r="AT226" s="158" t="s">
        <v>309</v>
      </c>
      <c r="AU226" s="158" t="s">
        <v>89</v>
      </c>
      <c r="AY226" s="17" t="s">
        <v>307</v>
      </c>
      <c r="BE226" s="159">
        <f>IF(N226="základná",J226,0)</f>
        <v>0</v>
      </c>
      <c r="BF226" s="159">
        <f>IF(N226="znížená",J226,0)</f>
        <v>0</v>
      </c>
      <c r="BG226" s="159">
        <f>IF(N226="zákl. prenesená",J226,0)</f>
        <v>0</v>
      </c>
      <c r="BH226" s="159">
        <f>IF(N226="zníž. prenesená",J226,0)</f>
        <v>0</v>
      </c>
      <c r="BI226" s="159">
        <f>IF(N226="nulová",J226,0)</f>
        <v>0</v>
      </c>
      <c r="BJ226" s="17" t="s">
        <v>89</v>
      </c>
      <c r="BK226" s="159">
        <f>ROUND(I226*H226,2)</f>
        <v>0</v>
      </c>
      <c r="BL226" s="17" t="s">
        <v>313</v>
      </c>
      <c r="BM226" s="158" t="s">
        <v>1879</v>
      </c>
    </row>
    <row r="227" spans="2:65" s="11" customFormat="1" ht="22.9" customHeight="1">
      <c r="B227" s="133"/>
      <c r="D227" s="134" t="s">
        <v>75</v>
      </c>
      <c r="E227" s="143" t="s">
        <v>506</v>
      </c>
      <c r="F227" s="143" t="s">
        <v>3120</v>
      </c>
      <c r="I227" s="136"/>
      <c r="J227" s="144">
        <f>BK227</f>
        <v>0</v>
      </c>
      <c r="L227" s="133"/>
      <c r="M227" s="138"/>
      <c r="P227" s="139">
        <f>P228</f>
        <v>0</v>
      </c>
      <c r="R227" s="139">
        <f>R228</f>
        <v>0</v>
      </c>
      <c r="T227" s="140">
        <f>T228</f>
        <v>0</v>
      </c>
      <c r="AR227" s="134" t="s">
        <v>83</v>
      </c>
      <c r="AT227" s="141" t="s">
        <v>75</v>
      </c>
      <c r="AU227" s="141" t="s">
        <v>83</v>
      </c>
      <c r="AY227" s="134" t="s">
        <v>307</v>
      </c>
      <c r="BK227" s="142">
        <f>BK228</f>
        <v>0</v>
      </c>
    </row>
    <row r="228" spans="2:65" s="1" customFormat="1" ht="24.2" customHeight="1">
      <c r="B228" s="145"/>
      <c r="C228" s="146" t="s">
        <v>1301</v>
      </c>
      <c r="D228" s="146" t="s">
        <v>309</v>
      </c>
      <c r="E228" s="147" t="s">
        <v>5990</v>
      </c>
      <c r="F228" s="148" t="s">
        <v>5991</v>
      </c>
      <c r="G228" s="149" t="s">
        <v>693</v>
      </c>
      <c r="H228" s="150">
        <v>1</v>
      </c>
      <c r="I228" s="151"/>
      <c r="J228" s="152">
        <f>ROUND(I228*H228,2)</f>
        <v>0</v>
      </c>
      <c r="K228" s="153"/>
      <c r="L228" s="32"/>
      <c r="M228" s="154" t="s">
        <v>1</v>
      </c>
      <c r="N228" s="155" t="s">
        <v>42</v>
      </c>
      <c r="P228" s="156">
        <f>O228*H228</f>
        <v>0</v>
      </c>
      <c r="Q228" s="156">
        <v>0</v>
      </c>
      <c r="R228" s="156">
        <f>Q228*H228</f>
        <v>0</v>
      </c>
      <c r="S228" s="156">
        <v>0</v>
      </c>
      <c r="T228" s="157">
        <f>S228*H228</f>
        <v>0</v>
      </c>
      <c r="AR228" s="158" t="s">
        <v>313</v>
      </c>
      <c r="AT228" s="158" t="s">
        <v>309</v>
      </c>
      <c r="AU228" s="158" t="s">
        <v>89</v>
      </c>
      <c r="AY228" s="17" t="s">
        <v>307</v>
      </c>
      <c r="BE228" s="159">
        <f>IF(N228="základná",J228,0)</f>
        <v>0</v>
      </c>
      <c r="BF228" s="159">
        <f>IF(N228="znížená",J228,0)</f>
        <v>0</v>
      </c>
      <c r="BG228" s="159">
        <f>IF(N228="zákl. prenesená",J228,0)</f>
        <v>0</v>
      </c>
      <c r="BH228" s="159">
        <f>IF(N228="zníž. prenesená",J228,0)</f>
        <v>0</v>
      </c>
      <c r="BI228" s="159">
        <f>IF(N228="nulová",J228,0)</f>
        <v>0</v>
      </c>
      <c r="BJ228" s="17" t="s">
        <v>89</v>
      </c>
      <c r="BK228" s="159">
        <f>ROUND(I228*H228,2)</f>
        <v>0</v>
      </c>
      <c r="BL228" s="17" t="s">
        <v>313</v>
      </c>
      <c r="BM228" s="158" t="s">
        <v>1888</v>
      </c>
    </row>
    <row r="229" spans="2:65" s="11" customFormat="1" ht="22.9" customHeight="1">
      <c r="B229" s="133"/>
      <c r="D229" s="134" t="s">
        <v>75</v>
      </c>
      <c r="E229" s="143" t="s">
        <v>1398</v>
      </c>
      <c r="F229" s="143" t="s">
        <v>3204</v>
      </c>
      <c r="I229" s="136"/>
      <c r="J229" s="144">
        <f>BK229</f>
        <v>0</v>
      </c>
      <c r="L229" s="133"/>
      <c r="M229" s="138"/>
      <c r="P229" s="139">
        <f>P230</f>
        <v>0</v>
      </c>
      <c r="R229" s="139">
        <f>R230</f>
        <v>0</v>
      </c>
      <c r="T229" s="140">
        <f>T230</f>
        <v>0</v>
      </c>
      <c r="AR229" s="134" t="s">
        <v>83</v>
      </c>
      <c r="AT229" s="141" t="s">
        <v>75</v>
      </c>
      <c r="AU229" s="141" t="s">
        <v>83</v>
      </c>
      <c r="AY229" s="134" t="s">
        <v>307</v>
      </c>
      <c r="BK229" s="142">
        <f>BK230</f>
        <v>0</v>
      </c>
    </row>
    <row r="230" spans="2:65" s="1" customFormat="1" ht="33" customHeight="1">
      <c r="B230" s="145"/>
      <c r="C230" s="146" t="s">
        <v>1306</v>
      </c>
      <c r="D230" s="146" t="s">
        <v>309</v>
      </c>
      <c r="E230" s="147" t="s">
        <v>3205</v>
      </c>
      <c r="F230" s="148" t="s">
        <v>3206</v>
      </c>
      <c r="G230" s="149" t="s">
        <v>510</v>
      </c>
      <c r="H230" s="150">
        <v>23.25</v>
      </c>
      <c r="I230" s="151"/>
      <c r="J230" s="152">
        <f>ROUND(I230*H230,2)</f>
        <v>0</v>
      </c>
      <c r="K230" s="153"/>
      <c r="L230" s="32"/>
      <c r="M230" s="154" t="s">
        <v>1</v>
      </c>
      <c r="N230" s="155" t="s">
        <v>42</v>
      </c>
      <c r="P230" s="156">
        <f>O230*H230</f>
        <v>0</v>
      </c>
      <c r="Q230" s="156">
        <v>0</v>
      </c>
      <c r="R230" s="156">
        <f>Q230*H230</f>
        <v>0</v>
      </c>
      <c r="S230" s="156">
        <v>0</v>
      </c>
      <c r="T230" s="157">
        <f>S230*H230</f>
        <v>0</v>
      </c>
      <c r="AR230" s="158" t="s">
        <v>313</v>
      </c>
      <c r="AT230" s="158" t="s">
        <v>309</v>
      </c>
      <c r="AU230" s="158" t="s">
        <v>89</v>
      </c>
      <c r="AY230" s="17" t="s">
        <v>307</v>
      </c>
      <c r="BE230" s="159">
        <f>IF(N230="základná",J230,0)</f>
        <v>0</v>
      </c>
      <c r="BF230" s="159">
        <f>IF(N230="znížená",J230,0)</f>
        <v>0</v>
      </c>
      <c r="BG230" s="159">
        <f>IF(N230="zákl. prenesená",J230,0)</f>
        <v>0</v>
      </c>
      <c r="BH230" s="159">
        <f>IF(N230="zníž. prenesená",J230,0)</f>
        <v>0</v>
      </c>
      <c r="BI230" s="159">
        <f>IF(N230="nulová",J230,0)</f>
        <v>0</v>
      </c>
      <c r="BJ230" s="17" t="s">
        <v>89</v>
      </c>
      <c r="BK230" s="159">
        <f>ROUND(I230*H230,2)</f>
        <v>0</v>
      </c>
      <c r="BL230" s="17" t="s">
        <v>313</v>
      </c>
      <c r="BM230" s="158" t="s">
        <v>1904</v>
      </c>
    </row>
    <row r="231" spans="2:65" s="11" customFormat="1" ht="25.9" customHeight="1">
      <c r="B231" s="133"/>
      <c r="D231" s="134" t="s">
        <v>75</v>
      </c>
      <c r="E231" s="135" t="s">
        <v>1757</v>
      </c>
      <c r="F231" s="135" t="s">
        <v>3123</v>
      </c>
      <c r="I231" s="136"/>
      <c r="J231" s="137">
        <f>BK231</f>
        <v>0</v>
      </c>
      <c r="L231" s="133"/>
      <c r="M231" s="138"/>
      <c r="P231" s="139">
        <f>P232</f>
        <v>0</v>
      </c>
      <c r="R231" s="139">
        <f>R232</f>
        <v>2.2860000000000033E-2</v>
      </c>
      <c r="T231" s="140">
        <f>T232</f>
        <v>0</v>
      </c>
      <c r="AR231" s="134" t="s">
        <v>89</v>
      </c>
      <c r="AT231" s="141" t="s">
        <v>75</v>
      </c>
      <c r="AU231" s="141" t="s">
        <v>76</v>
      </c>
      <c r="AY231" s="134" t="s">
        <v>307</v>
      </c>
      <c r="BK231" s="142">
        <f>BK232</f>
        <v>0</v>
      </c>
    </row>
    <row r="232" spans="2:65" s="11" customFormat="1" ht="22.9" customHeight="1">
      <c r="B232" s="133"/>
      <c r="D232" s="134" t="s">
        <v>75</v>
      </c>
      <c r="E232" s="143" t="s">
        <v>3215</v>
      </c>
      <c r="F232" s="143" t="s">
        <v>3216</v>
      </c>
      <c r="I232" s="136"/>
      <c r="J232" s="144">
        <f>BK232</f>
        <v>0</v>
      </c>
      <c r="L232" s="133"/>
      <c r="M232" s="138"/>
      <c r="P232" s="139">
        <f>SUM(P233:P235)</f>
        <v>0</v>
      </c>
      <c r="R232" s="139">
        <f>SUM(R233:R235)</f>
        <v>2.2860000000000033E-2</v>
      </c>
      <c r="T232" s="140">
        <f>SUM(T233:T235)</f>
        <v>0</v>
      </c>
      <c r="AR232" s="134" t="s">
        <v>89</v>
      </c>
      <c r="AT232" s="141" t="s">
        <v>75</v>
      </c>
      <c r="AU232" s="141" t="s">
        <v>83</v>
      </c>
      <c r="AY232" s="134" t="s">
        <v>307</v>
      </c>
      <c r="BK232" s="142">
        <f>SUM(BK233:BK235)</f>
        <v>0</v>
      </c>
    </row>
    <row r="233" spans="2:65" s="1" customFormat="1" ht="24.2" customHeight="1">
      <c r="B233" s="145"/>
      <c r="C233" s="146" t="s">
        <v>1332</v>
      </c>
      <c r="D233" s="146" t="s">
        <v>309</v>
      </c>
      <c r="E233" s="147" t="s">
        <v>5992</v>
      </c>
      <c r="F233" s="148" t="s">
        <v>5826</v>
      </c>
      <c r="G233" s="149" t="s">
        <v>693</v>
      </c>
      <c r="H233" s="150">
        <v>11</v>
      </c>
      <c r="I233" s="151"/>
      <c r="J233" s="152">
        <f>ROUND(I233*H233,2)</f>
        <v>0</v>
      </c>
      <c r="K233" s="153"/>
      <c r="L233" s="32"/>
      <c r="M233" s="154" t="s">
        <v>1</v>
      </c>
      <c r="N233" s="155" t="s">
        <v>42</v>
      </c>
      <c r="P233" s="156">
        <f>O233*H233</f>
        <v>0</v>
      </c>
      <c r="Q233" s="156">
        <v>1.28818181818182E-3</v>
      </c>
      <c r="R233" s="156">
        <f>Q233*H233</f>
        <v>1.4170000000000021E-2</v>
      </c>
      <c r="S233" s="156">
        <v>0</v>
      </c>
      <c r="T233" s="157">
        <f>S233*H233</f>
        <v>0</v>
      </c>
      <c r="AR233" s="158" t="s">
        <v>587</v>
      </c>
      <c r="AT233" s="158" t="s">
        <v>309</v>
      </c>
      <c r="AU233" s="158" t="s">
        <v>89</v>
      </c>
      <c r="AY233" s="17" t="s">
        <v>307</v>
      </c>
      <c r="BE233" s="159">
        <f>IF(N233="základná",J233,0)</f>
        <v>0</v>
      </c>
      <c r="BF233" s="159">
        <f>IF(N233="znížená",J233,0)</f>
        <v>0</v>
      </c>
      <c r="BG233" s="159">
        <f>IF(N233="zákl. prenesená",J233,0)</f>
        <v>0</v>
      </c>
      <c r="BH233" s="159">
        <f>IF(N233="zníž. prenesená",J233,0)</f>
        <v>0</v>
      </c>
      <c r="BI233" s="159">
        <f>IF(N233="nulová",J233,0)</f>
        <v>0</v>
      </c>
      <c r="BJ233" s="17" t="s">
        <v>89</v>
      </c>
      <c r="BK233" s="159">
        <f>ROUND(I233*H233,2)</f>
        <v>0</v>
      </c>
      <c r="BL233" s="17" t="s">
        <v>587</v>
      </c>
      <c r="BM233" s="158" t="s">
        <v>1919</v>
      </c>
    </row>
    <row r="234" spans="2:65" s="1" customFormat="1" ht="24.2" customHeight="1">
      <c r="B234" s="145"/>
      <c r="C234" s="146" t="s">
        <v>1338</v>
      </c>
      <c r="D234" s="146" t="s">
        <v>309</v>
      </c>
      <c r="E234" s="147" t="s">
        <v>5993</v>
      </c>
      <c r="F234" s="148" t="s">
        <v>5994</v>
      </c>
      <c r="G234" s="149" t="s">
        <v>693</v>
      </c>
      <c r="H234" s="150">
        <v>3</v>
      </c>
      <c r="I234" s="151"/>
      <c r="J234" s="152">
        <f>ROUND(I234*H234,2)</f>
        <v>0</v>
      </c>
      <c r="K234" s="153"/>
      <c r="L234" s="32"/>
      <c r="M234" s="154" t="s">
        <v>1</v>
      </c>
      <c r="N234" s="155" t="s">
        <v>42</v>
      </c>
      <c r="P234" s="156">
        <f>O234*H234</f>
        <v>0</v>
      </c>
      <c r="Q234" s="156">
        <v>2.8966666666666702E-3</v>
      </c>
      <c r="R234" s="156">
        <f>Q234*H234</f>
        <v>8.6900000000000102E-3</v>
      </c>
      <c r="S234" s="156">
        <v>0</v>
      </c>
      <c r="T234" s="157">
        <f>S234*H234</f>
        <v>0</v>
      </c>
      <c r="AR234" s="158" t="s">
        <v>587</v>
      </c>
      <c r="AT234" s="158" t="s">
        <v>309</v>
      </c>
      <c r="AU234" s="158" t="s">
        <v>89</v>
      </c>
      <c r="AY234" s="17" t="s">
        <v>307</v>
      </c>
      <c r="BE234" s="159">
        <f>IF(N234="základná",J234,0)</f>
        <v>0</v>
      </c>
      <c r="BF234" s="159">
        <f>IF(N234="znížená",J234,0)</f>
        <v>0</v>
      </c>
      <c r="BG234" s="159">
        <f>IF(N234="zákl. prenesená",J234,0)</f>
        <v>0</v>
      </c>
      <c r="BH234" s="159">
        <f>IF(N234="zníž. prenesená",J234,0)</f>
        <v>0</v>
      </c>
      <c r="BI234" s="159">
        <f>IF(N234="nulová",J234,0)</f>
        <v>0</v>
      </c>
      <c r="BJ234" s="17" t="s">
        <v>89</v>
      </c>
      <c r="BK234" s="159">
        <f>ROUND(I234*H234,2)</f>
        <v>0</v>
      </c>
      <c r="BL234" s="17" t="s">
        <v>587</v>
      </c>
      <c r="BM234" s="158" t="s">
        <v>1929</v>
      </c>
    </row>
    <row r="235" spans="2:65" s="1" customFormat="1" ht="24.2" customHeight="1">
      <c r="B235" s="145"/>
      <c r="C235" s="146" t="s">
        <v>1344</v>
      </c>
      <c r="D235" s="146" t="s">
        <v>309</v>
      </c>
      <c r="E235" s="147" t="s">
        <v>5995</v>
      </c>
      <c r="F235" s="148" t="s">
        <v>5828</v>
      </c>
      <c r="G235" s="149" t="s">
        <v>693</v>
      </c>
      <c r="H235" s="150">
        <v>1</v>
      </c>
      <c r="I235" s="151"/>
      <c r="J235" s="152">
        <f>ROUND(I235*H235,2)</f>
        <v>0</v>
      </c>
      <c r="K235" s="153"/>
      <c r="L235" s="32"/>
      <c r="M235" s="200" t="s">
        <v>1</v>
      </c>
      <c r="N235" s="201" t="s">
        <v>42</v>
      </c>
      <c r="O235" s="202"/>
      <c r="P235" s="203">
        <f>O235*H235</f>
        <v>0</v>
      </c>
      <c r="Q235" s="203">
        <v>0</v>
      </c>
      <c r="R235" s="203">
        <f>Q235*H235</f>
        <v>0</v>
      </c>
      <c r="S235" s="203">
        <v>0</v>
      </c>
      <c r="T235" s="204">
        <f>S235*H235</f>
        <v>0</v>
      </c>
      <c r="AR235" s="158" t="s">
        <v>587</v>
      </c>
      <c r="AT235" s="158" t="s">
        <v>309</v>
      </c>
      <c r="AU235" s="158" t="s">
        <v>89</v>
      </c>
      <c r="AY235" s="17" t="s">
        <v>307</v>
      </c>
      <c r="BE235" s="159">
        <f>IF(N235="základná",J235,0)</f>
        <v>0</v>
      </c>
      <c r="BF235" s="159">
        <f>IF(N235="znížená",J235,0)</f>
        <v>0</v>
      </c>
      <c r="BG235" s="159">
        <f>IF(N235="zákl. prenesená",J235,0)</f>
        <v>0</v>
      </c>
      <c r="BH235" s="159">
        <f>IF(N235="zníž. prenesená",J235,0)</f>
        <v>0</v>
      </c>
      <c r="BI235" s="159">
        <f>IF(N235="nulová",J235,0)</f>
        <v>0</v>
      </c>
      <c r="BJ235" s="17" t="s">
        <v>89</v>
      </c>
      <c r="BK235" s="159">
        <f>ROUND(I235*H235,2)</f>
        <v>0</v>
      </c>
      <c r="BL235" s="17" t="s">
        <v>587</v>
      </c>
      <c r="BM235" s="158" t="s">
        <v>1939</v>
      </c>
    </row>
    <row r="236" spans="2:65" s="1" customFormat="1" ht="6.95" customHeight="1">
      <c r="B236" s="47"/>
      <c r="C236" s="48"/>
      <c r="D236" s="48"/>
      <c r="E236" s="48"/>
      <c r="F236" s="48"/>
      <c r="G236" s="48"/>
      <c r="H236" s="48"/>
      <c r="I236" s="48"/>
      <c r="J236" s="48"/>
      <c r="K236" s="48"/>
      <c r="L236" s="32"/>
    </row>
  </sheetData>
  <autoFilter ref="C123:K235" xr:uid="{00000000-0009-0000-0000-00000E000000}"/>
  <mergeCells count="9">
    <mergeCell ref="E87:H87"/>
    <mergeCell ref="E114:H114"/>
    <mergeCell ref="E116:H116"/>
    <mergeCell ref="L2:V2"/>
    <mergeCell ref="E7:H7"/>
    <mergeCell ref="E9:H9"/>
    <mergeCell ref="E18:H18"/>
    <mergeCell ref="E27:H27"/>
    <mergeCell ref="E85:H85"/>
  </mergeCells>
  <pageMargins left="0.39374999999999999" right="0.39374999999999999" top="0.39374999999999999" bottom="0.39374999999999999" header="0" footer="0"/>
  <pageSetup paperSize="9" scale="88" fitToHeight="100" orientation="portrait" blackAndWhite="1" r:id="rId1"/>
  <headerFooter>
    <oddFooter>&amp;CStrana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2:BM167"/>
  <sheetViews>
    <sheetView showGridLines="0" workbookViewId="0">
      <selection activeCell="E33" sqref="E33:J34"/>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22" t="s">
        <v>5</v>
      </c>
      <c r="M2" s="266"/>
      <c r="N2" s="266"/>
      <c r="O2" s="266"/>
      <c r="P2" s="266"/>
      <c r="Q2" s="266"/>
      <c r="R2" s="266"/>
      <c r="S2" s="266"/>
      <c r="T2" s="266"/>
      <c r="U2" s="266"/>
      <c r="V2" s="266"/>
      <c r="AT2" s="17" t="s">
        <v>140</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63" t="str">
        <f>'Rekapitulácia stavby'!K6</f>
        <v>DD a DSS Terany - novostavba ubytovacieho bloku - CÚ 2025/II</v>
      </c>
      <c r="F7" s="264"/>
      <c r="G7" s="264"/>
      <c r="H7" s="264"/>
      <c r="L7" s="20"/>
    </row>
    <row r="8" spans="2:46" s="1" customFormat="1" ht="12" customHeight="1">
      <c r="B8" s="32"/>
      <c r="D8" s="27" t="s">
        <v>163</v>
      </c>
      <c r="L8" s="32"/>
    </row>
    <row r="9" spans="2:46" s="1" customFormat="1" ht="16.5" customHeight="1">
      <c r="B9" s="32"/>
      <c r="E9" s="234" t="s">
        <v>5996</v>
      </c>
      <c r="F9" s="262"/>
      <c r="G9" s="262"/>
      <c r="H9" s="262"/>
      <c r="L9" s="32"/>
    </row>
    <row r="10" spans="2:46" s="1" customFormat="1">
      <c r="B10" s="32"/>
      <c r="L10" s="32"/>
    </row>
    <row r="11" spans="2:46" s="1" customFormat="1" ht="12" customHeight="1">
      <c r="B11" s="32"/>
      <c r="D11" s="27" t="s">
        <v>17</v>
      </c>
      <c r="F11" s="25" t="s">
        <v>1</v>
      </c>
      <c r="I11" s="27" t="s">
        <v>18</v>
      </c>
      <c r="J11" s="25" t="s">
        <v>1</v>
      </c>
      <c r="L11" s="32"/>
    </row>
    <row r="12" spans="2:46" s="1" customFormat="1" ht="12" customHeight="1">
      <c r="B12" s="32"/>
      <c r="D12" s="27" t="s">
        <v>19</v>
      </c>
      <c r="F12" s="25" t="s">
        <v>20</v>
      </c>
      <c r="I12" s="27" t="s">
        <v>21</v>
      </c>
      <c r="J12" s="55" t="str">
        <f>'Rekapitulácia stavby'!AN8</f>
        <v>5. 12. 2025</v>
      </c>
      <c r="L12" s="32"/>
    </row>
    <row r="13" spans="2:46" s="1" customFormat="1" ht="10.9" customHeight="1">
      <c r="B13" s="32"/>
      <c r="L13" s="32"/>
    </row>
    <row r="14" spans="2:46" s="1" customFormat="1" ht="12" customHeight="1">
      <c r="B14" s="32"/>
      <c r="D14" s="27" t="s">
        <v>23</v>
      </c>
      <c r="I14" s="27" t="s">
        <v>24</v>
      </c>
      <c r="J14" s="25" t="s">
        <v>1</v>
      </c>
      <c r="L14" s="32"/>
    </row>
    <row r="15" spans="2:46" s="1" customFormat="1" ht="18" customHeight="1">
      <c r="B15" s="32"/>
      <c r="E15" s="25" t="s">
        <v>25</v>
      </c>
      <c r="I15" s="27" t="s">
        <v>26</v>
      </c>
      <c r="J15" s="25" t="s">
        <v>1</v>
      </c>
      <c r="L15" s="32"/>
    </row>
    <row r="16" spans="2:46" s="1" customFormat="1" ht="6.95" customHeight="1">
      <c r="B16" s="32"/>
      <c r="L16" s="32"/>
    </row>
    <row r="17" spans="2:12" s="1" customFormat="1" ht="12" customHeight="1">
      <c r="B17" s="32"/>
      <c r="D17" s="27" t="s">
        <v>27</v>
      </c>
      <c r="I17" s="27" t="s">
        <v>24</v>
      </c>
      <c r="J17" s="28" t="str">
        <f>'Rekapitulácia stavby'!AN13</f>
        <v>Vyplň údaj</v>
      </c>
      <c r="L17" s="32"/>
    </row>
    <row r="18" spans="2:12" s="1" customFormat="1" ht="18" customHeight="1">
      <c r="B18" s="32"/>
      <c r="E18" s="265" t="str">
        <f>'Rekapitulácia stavby'!E14</f>
        <v>Vyplň údaj</v>
      </c>
      <c r="F18" s="250"/>
      <c r="G18" s="250"/>
      <c r="H18" s="250"/>
      <c r="I18" s="27" t="s">
        <v>26</v>
      </c>
      <c r="J18" s="28" t="str">
        <f>'Rekapitulácia stavby'!AN14</f>
        <v>Vyplň údaj</v>
      </c>
      <c r="L18" s="32"/>
    </row>
    <row r="19" spans="2:12" s="1" customFormat="1" ht="6.95" customHeight="1">
      <c r="B19" s="32"/>
      <c r="L19" s="32"/>
    </row>
    <row r="20" spans="2:12" s="1" customFormat="1" ht="12" customHeight="1">
      <c r="B20" s="32"/>
      <c r="D20" s="27" t="s">
        <v>29</v>
      </c>
      <c r="I20" s="27" t="s">
        <v>24</v>
      </c>
      <c r="J20" s="25" t="s">
        <v>1</v>
      </c>
      <c r="L20" s="32"/>
    </row>
    <row r="21" spans="2:12" s="1" customFormat="1" ht="18" customHeight="1">
      <c r="B21" s="32"/>
      <c r="E21" s="25" t="s">
        <v>30</v>
      </c>
      <c r="I21" s="27" t="s">
        <v>26</v>
      </c>
      <c r="J21" s="25" t="s">
        <v>1</v>
      </c>
      <c r="L21" s="32"/>
    </row>
    <row r="22" spans="2:12" s="1" customFormat="1" ht="6.95" customHeight="1">
      <c r="B22" s="32"/>
      <c r="L22" s="32"/>
    </row>
    <row r="23" spans="2:12" s="1" customFormat="1" ht="12" customHeight="1">
      <c r="B23" s="32"/>
      <c r="D23" s="27" t="s">
        <v>32</v>
      </c>
      <c r="I23" s="27" t="s">
        <v>24</v>
      </c>
      <c r="J23" s="25" t="s">
        <v>1</v>
      </c>
      <c r="L23" s="32"/>
    </row>
    <row r="24" spans="2:12" s="1" customFormat="1" ht="18" customHeight="1">
      <c r="B24" s="32"/>
      <c r="E24" s="25" t="s">
        <v>3113</v>
      </c>
      <c r="I24" s="27" t="s">
        <v>26</v>
      </c>
      <c r="J24" s="25" t="s">
        <v>1</v>
      </c>
      <c r="L24" s="32"/>
    </row>
    <row r="25" spans="2:12" s="1" customFormat="1" ht="6.95" customHeight="1">
      <c r="B25" s="32"/>
      <c r="L25" s="32"/>
    </row>
    <row r="26" spans="2:12" s="1" customFormat="1" ht="12" customHeight="1">
      <c r="B26" s="32"/>
      <c r="D26" s="27" t="s">
        <v>34</v>
      </c>
      <c r="L26" s="32"/>
    </row>
    <row r="27" spans="2:12" s="7" customFormat="1" ht="16.5" customHeight="1">
      <c r="B27" s="98"/>
      <c r="E27" s="254" t="s">
        <v>1</v>
      </c>
      <c r="F27" s="254"/>
      <c r="G27" s="254"/>
      <c r="H27" s="254"/>
      <c r="L27" s="98"/>
    </row>
    <row r="28" spans="2:12" s="1" customFormat="1" ht="6.95" customHeight="1">
      <c r="B28" s="32"/>
      <c r="L28" s="32"/>
    </row>
    <row r="29" spans="2:12" s="1" customFormat="1" ht="6.95" customHeight="1">
      <c r="B29" s="32"/>
      <c r="D29" s="56"/>
      <c r="E29" s="56"/>
      <c r="F29" s="56"/>
      <c r="G29" s="56"/>
      <c r="H29" s="56"/>
      <c r="I29" s="56"/>
      <c r="J29" s="56"/>
      <c r="K29" s="56"/>
      <c r="L29" s="32"/>
    </row>
    <row r="30" spans="2:12" s="1" customFormat="1" ht="25.35" customHeight="1">
      <c r="B30" s="32"/>
      <c r="D30" s="100" t="s">
        <v>36</v>
      </c>
      <c r="J30" s="69">
        <f>ROUND(J125, 2)</f>
        <v>0</v>
      </c>
      <c r="L30" s="32"/>
    </row>
    <row r="31" spans="2:12" s="1" customFormat="1" ht="6.95" customHeight="1">
      <c r="B31" s="32"/>
      <c r="D31" s="56"/>
      <c r="E31" s="56"/>
      <c r="F31" s="56"/>
      <c r="G31" s="56"/>
      <c r="H31" s="56"/>
      <c r="I31" s="56"/>
      <c r="J31" s="56"/>
      <c r="K31" s="56"/>
      <c r="L31" s="32"/>
    </row>
    <row r="32" spans="2:12" s="1" customFormat="1" ht="14.45" customHeight="1">
      <c r="B32" s="32"/>
      <c r="F32" s="35" t="s">
        <v>38</v>
      </c>
      <c r="I32" s="35" t="s">
        <v>37</v>
      </c>
      <c r="J32" s="35" t="s">
        <v>39</v>
      </c>
      <c r="L32" s="32"/>
    </row>
    <row r="33" spans="2:12" s="1" customFormat="1" ht="14.45" customHeight="1">
      <c r="B33" s="32"/>
      <c r="D33" s="58" t="s">
        <v>40</v>
      </c>
      <c r="E33" s="25" t="s">
        <v>41</v>
      </c>
      <c r="F33" s="211">
        <f>ROUND((SUM(BE125:BE166)),  2)</f>
        <v>0</v>
      </c>
      <c r="G33" s="212"/>
      <c r="H33" s="212"/>
      <c r="I33" s="213">
        <v>0.23</v>
      </c>
      <c r="J33" s="211">
        <f>ROUND(((SUM(BE125:BE166))*I33),  2)</f>
        <v>0</v>
      </c>
      <c r="L33" s="32"/>
    </row>
    <row r="34" spans="2:12" s="1" customFormat="1" ht="14.45" customHeight="1">
      <c r="B34" s="32"/>
      <c r="E34" s="25" t="s">
        <v>42</v>
      </c>
      <c r="F34" s="211">
        <f>ROUND((SUM(BF125:BF166)),  2)</f>
        <v>0</v>
      </c>
      <c r="G34" s="212"/>
      <c r="H34" s="212"/>
      <c r="I34" s="213">
        <v>0.23</v>
      </c>
      <c r="J34" s="211">
        <f>ROUND(((SUM(BF125:BF166))*I34),  2)</f>
        <v>0</v>
      </c>
      <c r="L34" s="32"/>
    </row>
    <row r="35" spans="2:12" s="1" customFormat="1" ht="14.45" hidden="1" customHeight="1">
      <c r="B35" s="32"/>
      <c r="E35" s="27" t="s">
        <v>43</v>
      </c>
      <c r="F35" s="89">
        <f>ROUND((SUM(BG125:BG166)),  2)</f>
        <v>0</v>
      </c>
      <c r="I35" s="104">
        <v>0.23</v>
      </c>
      <c r="J35" s="89">
        <f>0</f>
        <v>0</v>
      </c>
      <c r="L35" s="32"/>
    </row>
    <row r="36" spans="2:12" s="1" customFormat="1" ht="14.45" hidden="1" customHeight="1">
      <c r="B36" s="32"/>
      <c r="E36" s="27" t="s">
        <v>44</v>
      </c>
      <c r="F36" s="89">
        <f>ROUND((SUM(BH125:BH166)),  2)</f>
        <v>0</v>
      </c>
      <c r="I36" s="104">
        <v>0.23</v>
      </c>
      <c r="J36" s="89">
        <f>0</f>
        <v>0</v>
      </c>
      <c r="L36" s="32"/>
    </row>
    <row r="37" spans="2:12" s="1" customFormat="1" ht="14.45" hidden="1" customHeight="1">
      <c r="B37" s="32"/>
      <c r="E37" s="37" t="s">
        <v>45</v>
      </c>
      <c r="F37" s="101">
        <f>ROUND((SUM(BI125:BI166)),  2)</f>
        <v>0</v>
      </c>
      <c r="G37" s="102"/>
      <c r="H37" s="102"/>
      <c r="I37" s="103">
        <v>0</v>
      </c>
      <c r="J37" s="101">
        <f>0</f>
        <v>0</v>
      </c>
      <c r="L37" s="32"/>
    </row>
    <row r="38" spans="2:12" s="1" customFormat="1" ht="6.95" customHeight="1">
      <c r="B38" s="32"/>
      <c r="L38" s="32"/>
    </row>
    <row r="39" spans="2:12" s="1" customFormat="1" ht="25.35" customHeight="1">
      <c r="B39" s="32"/>
      <c r="C39" s="105"/>
      <c r="D39" s="106" t="s">
        <v>46</v>
      </c>
      <c r="E39" s="60"/>
      <c r="F39" s="60"/>
      <c r="G39" s="107" t="s">
        <v>47</v>
      </c>
      <c r="H39" s="108" t="s">
        <v>48</v>
      </c>
      <c r="I39" s="60"/>
      <c r="J39" s="109">
        <f>SUM(J30:J37)</f>
        <v>0</v>
      </c>
      <c r="K39" s="110"/>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47" s="1" customFormat="1" ht="6.95" customHeight="1">
      <c r="B81" s="49"/>
      <c r="C81" s="50"/>
      <c r="D81" s="50"/>
      <c r="E81" s="50"/>
      <c r="F81" s="50"/>
      <c r="G81" s="50"/>
      <c r="H81" s="50"/>
      <c r="I81" s="50"/>
      <c r="J81" s="50"/>
      <c r="K81" s="50"/>
      <c r="L81" s="32"/>
    </row>
    <row r="82" spans="2:47" s="1" customFormat="1" ht="24.95" customHeight="1">
      <c r="B82" s="32"/>
      <c r="C82" s="21" t="s">
        <v>257</v>
      </c>
      <c r="L82" s="32"/>
    </row>
    <row r="83" spans="2:47" s="1" customFormat="1" ht="6.95" customHeight="1">
      <c r="B83" s="32"/>
      <c r="L83" s="32"/>
    </row>
    <row r="84" spans="2:47" s="1" customFormat="1" ht="12" customHeight="1">
      <c r="B84" s="32"/>
      <c r="C84" s="27" t="s">
        <v>15</v>
      </c>
      <c r="L84" s="32"/>
    </row>
    <row r="85" spans="2:47" s="1" customFormat="1" ht="16.5" customHeight="1">
      <c r="B85" s="32"/>
      <c r="E85" s="263" t="str">
        <f>E7</f>
        <v>DD a DSS Terany - novostavba ubytovacieho bloku - CÚ 2025/II</v>
      </c>
      <c r="F85" s="264"/>
      <c r="G85" s="264"/>
      <c r="H85" s="264"/>
      <c r="L85" s="32"/>
    </row>
    <row r="86" spans="2:47" s="1" customFormat="1" ht="12" customHeight="1">
      <c r="B86" s="32"/>
      <c r="C86" s="27" t="s">
        <v>163</v>
      </c>
      <c r="L86" s="32"/>
    </row>
    <row r="87" spans="2:47" s="1" customFormat="1" ht="16.5" customHeight="1">
      <c r="B87" s="32"/>
      <c r="E87" s="234" t="str">
        <f>E9</f>
        <v>SO 06 - Prekládka domových prípojok tlakovej kanalizácie</v>
      </c>
      <c r="F87" s="262"/>
      <c r="G87" s="262"/>
      <c r="H87" s="262"/>
      <c r="L87" s="32"/>
    </row>
    <row r="88" spans="2:47" s="1" customFormat="1" ht="6.95" customHeight="1">
      <c r="B88" s="32"/>
      <c r="L88" s="32"/>
    </row>
    <row r="89" spans="2:47" s="1" customFormat="1" ht="12" customHeight="1">
      <c r="B89" s="32"/>
      <c r="C89" s="27" t="s">
        <v>19</v>
      </c>
      <c r="F89" s="25" t="str">
        <f>F12</f>
        <v>Terany</v>
      </c>
      <c r="I89" s="27" t="s">
        <v>21</v>
      </c>
      <c r="J89" s="55" t="str">
        <f>IF(J12="","",J12)</f>
        <v>5. 12. 2025</v>
      </c>
      <c r="L89" s="32"/>
    </row>
    <row r="90" spans="2:47" s="1" customFormat="1" ht="6.95" customHeight="1">
      <c r="B90" s="32"/>
      <c r="L90" s="32"/>
    </row>
    <row r="91" spans="2:47" s="1" customFormat="1" ht="15.2" customHeight="1">
      <c r="B91" s="32"/>
      <c r="C91" s="27" t="s">
        <v>23</v>
      </c>
      <c r="F91" s="25" t="str">
        <f>E15</f>
        <v>DD DSS Terany 1, Hontianske Tesáre</v>
      </c>
      <c r="I91" s="27" t="s">
        <v>29</v>
      </c>
      <c r="J91" s="30" t="str">
        <f>E21</f>
        <v>Ing.Attila Farkaš</v>
      </c>
      <c r="L91" s="32"/>
    </row>
    <row r="92" spans="2:47" s="1" customFormat="1" ht="15.2" customHeight="1">
      <c r="B92" s="32"/>
      <c r="C92" s="27" t="s">
        <v>27</v>
      </c>
      <c r="F92" s="25" t="str">
        <f>IF(E18="","",E18)</f>
        <v>Vyplň údaj</v>
      </c>
      <c r="I92" s="27" t="s">
        <v>32</v>
      </c>
      <c r="J92" s="30" t="str">
        <f>E24</f>
        <v>Ing.P.Molnár</v>
      </c>
      <c r="L92" s="32"/>
    </row>
    <row r="93" spans="2:47" s="1" customFormat="1" ht="10.35" customHeight="1">
      <c r="B93" s="32"/>
      <c r="L93" s="32"/>
    </row>
    <row r="94" spans="2:47" s="1" customFormat="1" ht="29.25" customHeight="1">
      <c r="B94" s="32"/>
      <c r="C94" s="113" t="s">
        <v>258</v>
      </c>
      <c r="D94" s="105"/>
      <c r="E94" s="105"/>
      <c r="F94" s="105"/>
      <c r="G94" s="105"/>
      <c r="H94" s="105"/>
      <c r="I94" s="105"/>
      <c r="J94" s="114" t="s">
        <v>259</v>
      </c>
      <c r="K94" s="105"/>
      <c r="L94" s="32"/>
    </row>
    <row r="95" spans="2:47" s="1" customFormat="1" ht="10.35" customHeight="1">
      <c r="B95" s="32"/>
      <c r="L95" s="32"/>
    </row>
    <row r="96" spans="2:47" s="1" customFormat="1" ht="22.9" customHeight="1">
      <c r="B96" s="32"/>
      <c r="C96" s="115" t="s">
        <v>260</v>
      </c>
      <c r="J96" s="69">
        <f>J125</f>
        <v>0</v>
      </c>
      <c r="L96" s="32"/>
      <c r="AU96" s="17" t="s">
        <v>261</v>
      </c>
    </row>
    <row r="97" spans="2:12" s="8" customFormat="1" ht="24.95" customHeight="1">
      <c r="B97" s="116"/>
      <c r="D97" s="117" t="s">
        <v>3114</v>
      </c>
      <c r="E97" s="118"/>
      <c r="F97" s="118"/>
      <c r="G97" s="118"/>
      <c r="H97" s="118"/>
      <c r="I97" s="118"/>
      <c r="J97" s="119">
        <f>J126</f>
        <v>0</v>
      </c>
      <c r="L97" s="116"/>
    </row>
    <row r="98" spans="2:12" s="9" customFormat="1" ht="19.899999999999999" customHeight="1">
      <c r="B98" s="120"/>
      <c r="D98" s="121" t="s">
        <v>3149</v>
      </c>
      <c r="E98" s="122"/>
      <c r="F98" s="122"/>
      <c r="G98" s="122"/>
      <c r="H98" s="122"/>
      <c r="I98" s="122"/>
      <c r="J98" s="123">
        <f>J127</f>
        <v>0</v>
      </c>
      <c r="L98" s="120"/>
    </row>
    <row r="99" spans="2:12" s="9" customFormat="1" ht="19.899999999999999" customHeight="1">
      <c r="B99" s="120"/>
      <c r="D99" s="121" t="s">
        <v>5785</v>
      </c>
      <c r="E99" s="122"/>
      <c r="F99" s="122"/>
      <c r="G99" s="122"/>
      <c r="H99" s="122"/>
      <c r="I99" s="122"/>
      <c r="J99" s="123">
        <f>J138</f>
        <v>0</v>
      </c>
      <c r="L99" s="120"/>
    </row>
    <row r="100" spans="2:12" s="9" customFormat="1" ht="19.899999999999999" customHeight="1">
      <c r="B100" s="120"/>
      <c r="D100" s="121" t="s">
        <v>3150</v>
      </c>
      <c r="E100" s="122"/>
      <c r="F100" s="122"/>
      <c r="G100" s="122"/>
      <c r="H100" s="122"/>
      <c r="I100" s="122"/>
      <c r="J100" s="123">
        <f>J140</f>
        <v>0</v>
      </c>
      <c r="L100" s="120"/>
    </row>
    <row r="101" spans="2:12" s="9" customFormat="1" ht="19.899999999999999" customHeight="1">
      <c r="B101" s="120"/>
      <c r="D101" s="121" t="s">
        <v>3151</v>
      </c>
      <c r="E101" s="122"/>
      <c r="F101" s="122"/>
      <c r="G101" s="122"/>
      <c r="H101" s="122"/>
      <c r="I101" s="122"/>
      <c r="J101" s="123">
        <f>J142</f>
        <v>0</v>
      </c>
      <c r="L101" s="120"/>
    </row>
    <row r="102" spans="2:12" s="9" customFormat="1" ht="19.899999999999999" customHeight="1">
      <c r="B102" s="120"/>
      <c r="D102" s="121" t="s">
        <v>3152</v>
      </c>
      <c r="E102" s="122"/>
      <c r="F102" s="122"/>
      <c r="G102" s="122"/>
      <c r="H102" s="122"/>
      <c r="I102" s="122"/>
      <c r="J102" s="123">
        <f>J160</f>
        <v>0</v>
      </c>
      <c r="L102" s="120"/>
    </row>
    <row r="103" spans="2:12" s="8" customFormat="1" ht="24.95" customHeight="1">
      <c r="B103" s="116"/>
      <c r="D103" s="117" t="s">
        <v>5371</v>
      </c>
      <c r="E103" s="118"/>
      <c r="F103" s="118"/>
      <c r="G103" s="118"/>
      <c r="H103" s="118"/>
      <c r="I103" s="118"/>
      <c r="J103" s="119">
        <f>J162</f>
        <v>0</v>
      </c>
      <c r="L103" s="116"/>
    </row>
    <row r="104" spans="2:12" s="9" customFormat="1" ht="19.899999999999999" customHeight="1">
      <c r="B104" s="120"/>
      <c r="D104" s="121" t="s">
        <v>5997</v>
      </c>
      <c r="E104" s="122"/>
      <c r="F104" s="122"/>
      <c r="G104" s="122"/>
      <c r="H104" s="122"/>
      <c r="I104" s="122"/>
      <c r="J104" s="123">
        <f>J163</f>
        <v>0</v>
      </c>
      <c r="L104" s="120"/>
    </row>
    <row r="105" spans="2:12" s="8" customFormat="1" ht="24.95" customHeight="1">
      <c r="B105" s="116"/>
      <c r="D105" s="117" t="s">
        <v>5374</v>
      </c>
      <c r="E105" s="118"/>
      <c r="F105" s="118"/>
      <c r="G105" s="118"/>
      <c r="H105" s="118"/>
      <c r="I105" s="118"/>
      <c r="J105" s="119">
        <f>J165</f>
        <v>0</v>
      </c>
      <c r="L105" s="116"/>
    </row>
    <row r="106" spans="2:12" s="1" customFormat="1" ht="21.75" customHeight="1">
      <c r="B106" s="32"/>
      <c r="L106" s="32"/>
    </row>
    <row r="107" spans="2:12" s="1" customFormat="1" ht="6.95" customHeight="1">
      <c r="B107" s="47"/>
      <c r="C107" s="48"/>
      <c r="D107" s="48"/>
      <c r="E107" s="48"/>
      <c r="F107" s="48"/>
      <c r="G107" s="48"/>
      <c r="H107" s="48"/>
      <c r="I107" s="48"/>
      <c r="J107" s="48"/>
      <c r="K107" s="48"/>
      <c r="L107" s="32"/>
    </row>
    <row r="111" spans="2:12" s="1" customFormat="1" ht="6.95" customHeight="1">
      <c r="B111" s="49"/>
      <c r="C111" s="50"/>
      <c r="D111" s="50"/>
      <c r="E111" s="50"/>
      <c r="F111" s="50"/>
      <c r="G111" s="50"/>
      <c r="H111" s="50"/>
      <c r="I111" s="50"/>
      <c r="J111" s="50"/>
      <c r="K111" s="50"/>
      <c r="L111" s="32"/>
    </row>
    <row r="112" spans="2:12" s="1" customFormat="1" ht="24.95" customHeight="1">
      <c r="B112" s="32"/>
      <c r="C112" s="21" t="s">
        <v>293</v>
      </c>
      <c r="L112" s="32"/>
    </row>
    <row r="113" spans="2:65" s="1" customFormat="1" ht="6.95" customHeight="1">
      <c r="B113" s="32"/>
      <c r="L113" s="32"/>
    </row>
    <row r="114" spans="2:65" s="1" customFormat="1" ht="12" customHeight="1">
      <c r="B114" s="32"/>
      <c r="C114" s="27" t="s">
        <v>15</v>
      </c>
      <c r="L114" s="32"/>
    </row>
    <row r="115" spans="2:65" s="1" customFormat="1" ht="16.5" customHeight="1">
      <c r="B115" s="32"/>
      <c r="E115" s="263" t="str">
        <f>E7</f>
        <v>DD a DSS Terany - novostavba ubytovacieho bloku - CÚ 2025/II</v>
      </c>
      <c r="F115" s="264"/>
      <c r="G115" s="264"/>
      <c r="H115" s="264"/>
      <c r="L115" s="32"/>
    </row>
    <row r="116" spans="2:65" s="1" customFormat="1" ht="12" customHeight="1">
      <c r="B116" s="32"/>
      <c r="C116" s="27" t="s">
        <v>163</v>
      </c>
      <c r="L116" s="32"/>
    </row>
    <row r="117" spans="2:65" s="1" customFormat="1" ht="16.5" customHeight="1">
      <c r="B117" s="32"/>
      <c r="E117" s="234" t="str">
        <f>E9</f>
        <v>SO 06 - Prekládka domových prípojok tlakovej kanalizácie</v>
      </c>
      <c r="F117" s="262"/>
      <c r="G117" s="262"/>
      <c r="H117" s="262"/>
      <c r="L117" s="32"/>
    </row>
    <row r="118" spans="2:65" s="1" customFormat="1" ht="6.95" customHeight="1">
      <c r="B118" s="32"/>
      <c r="L118" s="32"/>
    </row>
    <row r="119" spans="2:65" s="1" customFormat="1" ht="12" customHeight="1">
      <c r="B119" s="32"/>
      <c r="C119" s="27" t="s">
        <v>19</v>
      </c>
      <c r="F119" s="25" t="str">
        <f>F12</f>
        <v>Terany</v>
      </c>
      <c r="I119" s="27" t="s">
        <v>21</v>
      </c>
      <c r="J119" s="55" t="str">
        <f>IF(J12="","",J12)</f>
        <v>5. 12. 2025</v>
      </c>
      <c r="L119" s="32"/>
    </row>
    <row r="120" spans="2:65" s="1" customFormat="1" ht="6.95" customHeight="1">
      <c r="B120" s="32"/>
      <c r="L120" s="32"/>
    </row>
    <row r="121" spans="2:65" s="1" customFormat="1" ht="15.2" customHeight="1">
      <c r="B121" s="32"/>
      <c r="C121" s="27" t="s">
        <v>23</v>
      </c>
      <c r="F121" s="25" t="str">
        <f>E15</f>
        <v>DD DSS Terany 1, Hontianske Tesáre</v>
      </c>
      <c r="I121" s="27" t="s">
        <v>29</v>
      </c>
      <c r="J121" s="30" t="str">
        <f>E21</f>
        <v>Ing.Attila Farkaš</v>
      </c>
      <c r="L121" s="32"/>
    </row>
    <row r="122" spans="2:65" s="1" customFormat="1" ht="15.2" customHeight="1">
      <c r="B122" s="32"/>
      <c r="C122" s="27" t="s">
        <v>27</v>
      </c>
      <c r="F122" s="25" t="str">
        <f>IF(E18="","",E18)</f>
        <v>Vyplň údaj</v>
      </c>
      <c r="I122" s="27" t="s">
        <v>32</v>
      </c>
      <c r="J122" s="30" t="str">
        <f>E24</f>
        <v>Ing.P.Molnár</v>
      </c>
      <c r="L122" s="32"/>
    </row>
    <row r="123" spans="2:65" s="1" customFormat="1" ht="10.35" customHeight="1">
      <c r="B123" s="32"/>
      <c r="L123" s="32"/>
    </row>
    <row r="124" spans="2:65" s="10" customFormat="1" ht="29.25" customHeight="1">
      <c r="B124" s="124"/>
      <c r="C124" s="125" t="s">
        <v>294</v>
      </c>
      <c r="D124" s="126" t="s">
        <v>61</v>
      </c>
      <c r="E124" s="126" t="s">
        <v>57</v>
      </c>
      <c r="F124" s="126" t="s">
        <v>58</v>
      </c>
      <c r="G124" s="126" t="s">
        <v>295</v>
      </c>
      <c r="H124" s="126" t="s">
        <v>296</v>
      </c>
      <c r="I124" s="126" t="s">
        <v>297</v>
      </c>
      <c r="J124" s="127" t="s">
        <v>259</v>
      </c>
      <c r="K124" s="128" t="s">
        <v>298</v>
      </c>
      <c r="L124" s="124"/>
      <c r="M124" s="62" t="s">
        <v>1</v>
      </c>
      <c r="N124" s="63" t="s">
        <v>40</v>
      </c>
      <c r="O124" s="63" t="s">
        <v>299</v>
      </c>
      <c r="P124" s="63" t="s">
        <v>300</v>
      </c>
      <c r="Q124" s="63" t="s">
        <v>301</v>
      </c>
      <c r="R124" s="63" t="s">
        <v>302</v>
      </c>
      <c r="S124" s="63" t="s">
        <v>303</v>
      </c>
      <c r="T124" s="64" t="s">
        <v>304</v>
      </c>
    </row>
    <row r="125" spans="2:65" s="1" customFormat="1" ht="22.9" customHeight="1">
      <c r="B125" s="32"/>
      <c r="C125" s="67" t="s">
        <v>260</v>
      </c>
      <c r="J125" s="129">
        <f>BK125</f>
        <v>0</v>
      </c>
      <c r="L125" s="32"/>
      <c r="M125" s="65"/>
      <c r="N125" s="56"/>
      <c r="O125" s="56"/>
      <c r="P125" s="130">
        <f>P126+P162+P165</f>
        <v>0</v>
      </c>
      <c r="Q125" s="56"/>
      <c r="R125" s="130">
        <f>R126+R162+R165</f>
        <v>17.865090000000002</v>
      </c>
      <c r="S125" s="56"/>
      <c r="T125" s="131">
        <f>T126+T162+T165</f>
        <v>0</v>
      </c>
      <c r="AT125" s="17" t="s">
        <v>75</v>
      </c>
      <c r="AU125" s="17" t="s">
        <v>261</v>
      </c>
      <c r="BK125" s="132">
        <f>BK126+BK162+BK165</f>
        <v>0</v>
      </c>
    </row>
    <row r="126" spans="2:65" s="11" customFormat="1" ht="25.9" customHeight="1">
      <c r="B126" s="133"/>
      <c r="D126" s="134" t="s">
        <v>75</v>
      </c>
      <c r="E126" s="135" t="s">
        <v>305</v>
      </c>
      <c r="F126" s="135" t="s">
        <v>3119</v>
      </c>
      <c r="I126" s="136"/>
      <c r="J126" s="137">
        <f>BK126</f>
        <v>0</v>
      </c>
      <c r="L126" s="133"/>
      <c r="M126" s="138"/>
      <c r="P126" s="139">
        <f>P127+P138+P140+P142+P160</f>
        <v>0</v>
      </c>
      <c r="R126" s="139">
        <f>R127+R138+R140+R142+R160</f>
        <v>17.865090000000002</v>
      </c>
      <c r="T126" s="140">
        <f>T127+T138+T140+T142+T160</f>
        <v>0</v>
      </c>
      <c r="AR126" s="134" t="s">
        <v>83</v>
      </c>
      <c r="AT126" s="141" t="s">
        <v>75</v>
      </c>
      <c r="AU126" s="141" t="s">
        <v>76</v>
      </c>
      <c r="AY126" s="134" t="s">
        <v>307</v>
      </c>
      <c r="BK126" s="142">
        <f>BK127+BK138+BK140+BK142+BK160</f>
        <v>0</v>
      </c>
    </row>
    <row r="127" spans="2:65" s="11" customFormat="1" ht="22.9" customHeight="1">
      <c r="B127" s="133"/>
      <c r="D127" s="134" t="s">
        <v>75</v>
      </c>
      <c r="E127" s="143" t="s">
        <v>83</v>
      </c>
      <c r="F127" s="143" t="s">
        <v>3157</v>
      </c>
      <c r="I127" s="136"/>
      <c r="J127" s="144">
        <f>BK127</f>
        <v>0</v>
      </c>
      <c r="L127" s="133"/>
      <c r="M127" s="138"/>
      <c r="P127" s="139">
        <f>SUM(P128:P137)</f>
        <v>0</v>
      </c>
      <c r="R127" s="139">
        <f>SUM(R128:R137)</f>
        <v>0.24406000000000011</v>
      </c>
      <c r="T127" s="140">
        <f>SUM(T128:T137)</f>
        <v>0</v>
      </c>
      <c r="AR127" s="134" t="s">
        <v>83</v>
      </c>
      <c r="AT127" s="141" t="s">
        <v>75</v>
      </c>
      <c r="AU127" s="141" t="s">
        <v>83</v>
      </c>
      <c r="AY127" s="134" t="s">
        <v>307</v>
      </c>
      <c r="BK127" s="142">
        <f>SUM(BK128:BK137)</f>
        <v>0</v>
      </c>
    </row>
    <row r="128" spans="2:65" s="1" customFormat="1" ht="21.75" customHeight="1">
      <c r="B128" s="145"/>
      <c r="C128" s="146" t="s">
        <v>685</v>
      </c>
      <c r="D128" s="146" t="s">
        <v>309</v>
      </c>
      <c r="E128" s="147" t="s">
        <v>5576</v>
      </c>
      <c r="F128" s="148" t="s">
        <v>5577</v>
      </c>
      <c r="G128" s="149" t="s">
        <v>1071</v>
      </c>
      <c r="H128" s="150">
        <v>3</v>
      </c>
      <c r="I128" s="151"/>
      <c r="J128" s="152">
        <f t="shared" ref="J128:J137" si="0">ROUND(I128*H128,2)</f>
        <v>0</v>
      </c>
      <c r="K128" s="153"/>
      <c r="L128" s="32"/>
      <c r="M128" s="154" t="s">
        <v>1</v>
      </c>
      <c r="N128" s="155" t="s">
        <v>42</v>
      </c>
      <c r="P128" s="156">
        <f t="shared" ref="P128:P137" si="1">O128*H128</f>
        <v>0</v>
      </c>
      <c r="Q128" s="156">
        <v>1.0120000000000001E-2</v>
      </c>
      <c r="R128" s="156">
        <f t="shared" ref="R128:R137" si="2">Q128*H128</f>
        <v>3.0360000000000002E-2</v>
      </c>
      <c r="S128" s="156">
        <v>0</v>
      </c>
      <c r="T128" s="157">
        <f t="shared" ref="T128:T137" si="3">S128*H128</f>
        <v>0</v>
      </c>
      <c r="AR128" s="158" t="s">
        <v>313</v>
      </c>
      <c r="AT128" s="158" t="s">
        <v>309</v>
      </c>
      <c r="AU128" s="158" t="s">
        <v>89</v>
      </c>
      <c r="AY128" s="17" t="s">
        <v>307</v>
      </c>
      <c r="BE128" s="159">
        <f t="shared" ref="BE128:BE137" si="4">IF(N128="základná",J128,0)</f>
        <v>0</v>
      </c>
      <c r="BF128" s="159">
        <f t="shared" ref="BF128:BF137" si="5">IF(N128="znížená",J128,0)</f>
        <v>0</v>
      </c>
      <c r="BG128" s="159">
        <f t="shared" ref="BG128:BG137" si="6">IF(N128="zákl. prenesená",J128,0)</f>
        <v>0</v>
      </c>
      <c r="BH128" s="159">
        <f t="shared" ref="BH128:BH137" si="7">IF(N128="zníž. prenesená",J128,0)</f>
        <v>0</v>
      </c>
      <c r="BI128" s="159">
        <f t="shared" ref="BI128:BI137" si="8">IF(N128="nulová",J128,0)</f>
        <v>0</v>
      </c>
      <c r="BJ128" s="17" t="s">
        <v>89</v>
      </c>
      <c r="BK128" s="159">
        <f t="shared" ref="BK128:BK137" si="9">ROUND(I128*H128,2)</f>
        <v>0</v>
      </c>
      <c r="BL128" s="17" t="s">
        <v>313</v>
      </c>
      <c r="BM128" s="158" t="s">
        <v>89</v>
      </c>
    </row>
    <row r="129" spans="2:65" s="1" customFormat="1" ht="21.75" customHeight="1">
      <c r="B129" s="145"/>
      <c r="C129" s="146" t="s">
        <v>690</v>
      </c>
      <c r="D129" s="146" t="s">
        <v>309</v>
      </c>
      <c r="E129" s="147" t="s">
        <v>5578</v>
      </c>
      <c r="F129" s="148" t="s">
        <v>5579</v>
      </c>
      <c r="G129" s="149" t="s">
        <v>1071</v>
      </c>
      <c r="H129" s="150">
        <v>3</v>
      </c>
      <c r="I129" s="151"/>
      <c r="J129" s="152">
        <f t="shared" si="0"/>
        <v>0</v>
      </c>
      <c r="K129" s="153"/>
      <c r="L129" s="32"/>
      <c r="M129" s="154" t="s">
        <v>1</v>
      </c>
      <c r="N129" s="155" t="s">
        <v>42</v>
      </c>
      <c r="P129" s="156">
        <f t="shared" si="1"/>
        <v>0</v>
      </c>
      <c r="Q129" s="156">
        <v>5.9156666666666698E-2</v>
      </c>
      <c r="R129" s="156">
        <f t="shared" si="2"/>
        <v>0.1774700000000001</v>
      </c>
      <c r="S129" s="156">
        <v>0</v>
      </c>
      <c r="T129" s="157">
        <f t="shared" si="3"/>
        <v>0</v>
      </c>
      <c r="AR129" s="158" t="s">
        <v>313</v>
      </c>
      <c r="AT129" s="158" t="s">
        <v>309</v>
      </c>
      <c r="AU129" s="158" t="s">
        <v>89</v>
      </c>
      <c r="AY129" s="17" t="s">
        <v>307</v>
      </c>
      <c r="BE129" s="159">
        <f t="shared" si="4"/>
        <v>0</v>
      </c>
      <c r="BF129" s="159">
        <f t="shared" si="5"/>
        <v>0</v>
      </c>
      <c r="BG129" s="159">
        <f t="shared" si="6"/>
        <v>0</v>
      </c>
      <c r="BH129" s="159">
        <f t="shared" si="7"/>
        <v>0</v>
      </c>
      <c r="BI129" s="159">
        <f t="shared" si="8"/>
        <v>0</v>
      </c>
      <c r="BJ129" s="17" t="s">
        <v>89</v>
      </c>
      <c r="BK129" s="159">
        <f t="shared" si="9"/>
        <v>0</v>
      </c>
      <c r="BL129" s="17" t="s">
        <v>313</v>
      </c>
      <c r="BM129" s="158" t="s">
        <v>313</v>
      </c>
    </row>
    <row r="130" spans="2:65" s="1" customFormat="1" ht="33" customHeight="1">
      <c r="B130" s="145"/>
      <c r="C130" s="146" t="s">
        <v>83</v>
      </c>
      <c r="D130" s="146" t="s">
        <v>309</v>
      </c>
      <c r="E130" s="147" t="s">
        <v>5580</v>
      </c>
      <c r="F130" s="148" t="s">
        <v>5581</v>
      </c>
      <c r="G130" s="149" t="s">
        <v>312</v>
      </c>
      <c r="H130" s="150">
        <v>29.25</v>
      </c>
      <c r="I130" s="151"/>
      <c r="J130" s="152">
        <f t="shared" si="0"/>
        <v>0</v>
      </c>
      <c r="K130" s="153"/>
      <c r="L130" s="32"/>
      <c r="M130" s="154" t="s">
        <v>1</v>
      </c>
      <c r="N130" s="155" t="s">
        <v>42</v>
      </c>
      <c r="P130" s="156">
        <f t="shared" si="1"/>
        <v>0</v>
      </c>
      <c r="Q130" s="156">
        <v>0</v>
      </c>
      <c r="R130" s="156">
        <f t="shared" si="2"/>
        <v>0</v>
      </c>
      <c r="S130" s="156">
        <v>0</v>
      </c>
      <c r="T130" s="157">
        <f t="shared" si="3"/>
        <v>0</v>
      </c>
      <c r="AR130" s="158" t="s">
        <v>313</v>
      </c>
      <c r="AT130" s="158" t="s">
        <v>309</v>
      </c>
      <c r="AU130" s="158" t="s">
        <v>89</v>
      </c>
      <c r="AY130" s="17" t="s">
        <v>307</v>
      </c>
      <c r="BE130" s="159">
        <f t="shared" si="4"/>
        <v>0</v>
      </c>
      <c r="BF130" s="159">
        <f t="shared" si="5"/>
        <v>0</v>
      </c>
      <c r="BG130" s="159">
        <f t="shared" si="6"/>
        <v>0</v>
      </c>
      <c r="BH130" s="159">
        <f t="shared" si="7"/>
        <v>0</v>
      </c>
      <c r="BI130" s="159">
        <f t="shared" si="8"/>
        <v>0</v>
      </c>
      <c r="BJ130" s="17" t="s">
        <v>89</v>
      </c>
      <c r="BK130" s="159">
        <f t="shared" si="9"/>
        <v>0</v>
      </c>
      <c r="BL130" s="17" t="s">
        <v>313</v>
      </c>
      <c r="BM130" s="158" t="s">
        <v>439</v>
      </c>
    </row>
    <row r="131" spans="2:65" s="1" customFormat="1" ht="16.5" customHeight="1">
      <c r="B131" s="145"/>
      <c r="C131" s="146" t="s">
        <v>89</v>
      </c>
      <c r="D131" s="146" t="s">
        <v>309</v>
      </c>
      <c r="E131" s="147" t="s">
        <v>5586</v>
      </c>
      <c r="F131" s="148" t="s">
        <v>5587</v>
      </c>
      <c r="G131" s="149" t="s">
        <v>312</v>
      </c>
      <c r="H131" s="150">
        <v>95</v>
      </c>
      <c r="I131" s="151"/>
      <c r="J131" s="152">
        <f t="shared" si="0"/>
        <v>0</v>
      </c>
      <c r="K131" s="153"/>
      <c r="L131" s="32"/>
      <c r="M131" s="154" t="s">
        <v>1</v>
      </c>
      <c r="N131" s="155" t="s">
        <v>42</v>
      </c>
      <c r="P131" s="156">
        <f t="shared" si="1"/>
        <v>0</v>
      </c>
      <c r="Q131" s="156">
        <v>0</v>
      </c>
      <c r="R131" s="156">
        <f t="shared" si="2"/>
        <v>0</v>
      </c>
      <c r="S131" s="156">
        <v>0</v>
      </c>
      <c r="T131" s="157">
        <f t="shared" si="3"/>
        <v>0</v>
      </c>
      <c r="AR131" s="158" t="s">
        <v>313</v>
      </c>
      <c r="AT131" s="158" t="s">
        <v>309</v>
      </c>
      <c r="AU131" s="158" t="s">
        <v>89</v>
      </c>
      <c r="AY131" s="17" t="s">
        <v>307</v>
      </c>
      <c r="BE131" s="159">
        <f t="shared" si="4"/>
        <v>0</v>
      </c>
      <c r="BF131" s="159">
        <f t="shared" si="5"/>
        <v>0</v>
      </c>
      <c r="BG131" s="159">
        <f t="shared" si="6"/>
        <v>0</v>
      </c>
      <c r="BH131" s="159">
        <f t="shared" si="7"/>
        <v>0</v>
      </c>
      <c r="BI131" s="159">
        <f t="shared" si="8"/>
        <v>0</v>
      </c>
      <c r="BJ131" s="17" t="s">
        <v>89</v>
      </c>
      <c r="BK131" s="159">
        <f t="shared" si="9"/>
        <v>0</v>
      </c>
      <c r="BL131" s="17" t="s">
        <v>313</v>
      </c>
      <c r="BM131" s="158" t="s">
        <v>449</v>
      </c>
    </row>
    <row r="132" spans="2:65" s="1" customFormat="1" ht="37.9" customHeight="1">
      <c r="B132" s="145"/>
      <c r="C132" s="146" t="s">
        <v>107</v>
      </c>
      <c r="D132" s="146" t="s">
        <v>309</v>
      </c>
      <c r="E132" s="147" t="s">
        <v>3160</v>
      </c>
      <c r="F132" s="148" t="s">
        <v>3161</v>
      </c>
      <c r="G132" s="149" t="s">
        <v>312</v>
      </c>
      <c r="H132" s="150">
        <v>9.5</v>
      </c>
      <c r="I132" s="151"/>
      <c r="J132" s="152">
        <f t="shared" si="0"/>
        <v>0</v>
      </c>
      <c r="K132" s="153"/>
      <c r="L132" s="32"/>
      <c r="M132" s="154" t="s">
        <v>1</v>
      </c>
      <c r="N132" s="155" t="s">
        <v>42</v>
      </c>
      <c r="P132" s="156">
        <f t="shared" si="1"/>
        <v>0</v>
      </c>
      <c r="Q132" s="156">
        <v>0</v>
      </c>
      <c r="R132" s="156">
        <f t="shared" si="2"/>
        <v>0</v>
      </c>
      <c r="S132" s="156">
        <v>0</v>
      </c>
      <c r="T132" s="157">
        <f t="shared" si="3"/>
        <v>0</v>
      </c>
      <c r="AR132" s="158" t="s">
        <v>313</v>
      </c>
      <c r="AT132" s="158" t="s">
        <v>309</v>
      </c>
      <c r="AU132" s="158" t="s">
        <v>89</v>
      </c>
      <c r="AY132" s="17" t="s">
        <v>307</v>
      </c>
      <c r="BE132" s="159">
        <f t="shared" si="4"/>
        <v>0</v>
      </c>
      <c r="BF132" s="159">
        <f t="shared" si="5"/>
        <v>0</v>
      </c>
      <c r="BG132" s="159">
        <f t="shared" si="6"/>
        <v>0</v>
      </c>
      <c r="BH132" s="159">
        <f t="shared" si="7"/>
        <v>0</v>
      </c>
      <c r="BI132" s="159">
        <f t="shared" si="8"/>
        <v>0</v>
      </c>
      <c r="BJ132" s="17" t="s">
        <v>89</v>
      </c>
      <c r="BK132" s="159">
        <f t="shared" si="9"/>
        <v>0</v>
      </c>
      <c r="BL132" s="17" t="s">
        <v>313</v>
      </c>
      <c r="BM132" s="158" t="s">
        <v>514</v>
      </c>
    </row>
    <row r="133" spans="2:65" s="1" customFormat="1" ht="24.2" customHeight="1">
      <c r="B133" s="145"/>
      <c r="C133" s="146" t="s">
        <v>313</v>
      </c>
      <c r="D133" s="146" t="s">
        <v>309</v>
      </c>
      <c r="E133" s="147" t="s">
        <v>5590</v>
      </c>
      <c r="F133" s="148" t="s">
        <v>5591</v>
      </c>
      <c r="G133" s="149" t="s">
        <v>312</v>
      </c>
      <c r="H133" s="150">
        <v>4</v>
      </c>
      <c r="I133" s="151"/>
      <c r="J133" s="152">
        <f t="shared" si="0"/>
        <v>0</v>
      </c>
      <c r="K133" s="153"/>
      <c r="L133" s="32"/>
      <c r="M133" s="154" t="s">
        <v>1</v>
      </c>
      <c r="N133" s="155" t="s">
        <v>42</v>
      </c>
      <c r="P133" s="156">
        <f t="shared" si="1"/>
        <v>0</v>
      </c>
      <c r="Q133" s="156">
        <v>0</v>
      </c>
      <c r="R133" s="156">
        <f t="shared" si="2"/>
        <v>0</v>
      </c>
      <c r="S133" s="156">
        <v>0</v>
      </c>
      <c r="T133" s="157">
        <f t="shared" si="3"/>
        <v>0</v>
      </c>
      <c r="AR133" s="158" t="s">
        <v>313</v>
      </c>
      <c r="AT133" s="158" t="s">
        <v>309</v>
      </c>
      <c r="AU133" s="158" t="s">
        <v>89</v>
      </c>
      <c r="AY133" s="17" t="s">
        <v>307</v>
      </c>
      <c r="BE133" s="159">
        <f t="shared" si="4"/>
        <v>0</v>
      </c>
      <c r="BF133" s="159">
        <f t="shared" si="5"/>
        <v>0</v>
      </c>
      <c r="BG133" s="159">
        <f t="shared" si="6"/>
        <v>0</v>
      </c>
      <c r="BH133" s="159">
        <f t="shared" si="7"/>
        <v>0</v>
      </c>
      <c r="BI133" s="159">
        <f t="shared" si="8"/>
        <v>0</v>
      </c>
      <c r="BJ133" s="17" t="s">
        <v>89</v>
      </c>
      <c r="BK133" s="159">
        <f t="shared" si="9"/>
        <v>0</v>
      </c>
      <c r="BL133" s="17" t="s">
        <v>313</v>
      </c>
      <c r="BM133" s="158" t="s">
        <v>526</v>
      </c>
    </row>
    <row r="134" spans="2:65" s="1" customFormat="1" ht="24.2" customHeight="1">
      <c r="B134" s="145"/>
      <c r="C134" s="146" t="s">
        <v>659</v>
      </c>
      <c r="D134" s="146" t="s">
        <v>309</v>
      </c>
      <c r="E134" s="147" t="s">
        <v>5594</v>
      </c>
      <c r="F134" s="148" t="s">
        <v>5595</v>
      </c>
      <c r="G134" s="149" t="s">
        <v>517</v>
      </c>
      <c r="H134" s="150">
        <v>40</v>
      </c>
      <c r="I134" s="151"/>
      <c r="J134" s="152">
        <f t="shared" si="0"/>
        <v>0</v>
      </c>
      <c r="K134" s="153"/>
      <c r="L134" s="32"/>
      <c r="M134" s="154" t="s">
        <v>1</v>
      </c>
      <c r="N134" s="155" t="s">
        <v>42</v>
      </c>
      <c r="P134" s="156">
        <f t="shared" si="1"/>
        <v>0</v>
      </c>
      <c r="Q134" s="156">
        <v>9.0574999999999998E-4</v>
      </c>
      <c r="R134" s="156">
        <f t="shared" si="2"/>
        <v>3.6229999999999998E-2</v>
      </c>
      <c r="S134" s="156">
        <v>0</v>
      </c>
      <c r="T134" s="157">
        <f t="shared" si="3"/>
        <v>0</v>
      </c>
      <c r="AR134" s="158" t="s">
        <v>313</v>
      </c>
      <c r="AT134" s="158" t="s">
        <v>309</v>
      </c>
      <c r="AU134" s="158" t="s">
        <v>89</v>
      </c>
      <c r="AY134" s="17" t="s">
        <v>307</v>
      </c>
      <c r="BE134" s="159">
        <f t="shared" si="4"/>
        <v>0</v>
      </c>
      <c r="BF134" s="159">
        <f t="shared" si="5"/>
        <v>0</v>
      </c>
      <c r="BG134" s="159">
        <f t="shared" si="6"/>
        <v>0</v>
      </c>
      <c r="BH134" s="159">
        <f t="shared" si="7"/>
        <v>0</v>
      </c>
      <c r="BI134" s="159">
        <f t="shared" si="8"/>
        <v>0</v>
      </c>
      <c r="BJ134" s="17" t="s">
        <v>89</v>
      </c>
      <c r="BK134" s="159">
        <f t="shared" si="9"/>
        <v>0</v>
      </c>
      <c r="BL134" s="17" t="s">
        <v>313</v>
      </c>
      <c r="BM134" s="158" t="s">
        <v>578</v>
      </c>
    </row>
    <row r="135" spans="2:65" s="1" customFormat="1" ht="24.2" customHeight="1">
      <c r="B135" s="145"/>
      <c r="C135" s="146" t="s">
        <v>666</v>
      </c>
      <c r="D135" s="146" t="s">
        <v>309</v>
      </c>
      <c r="E135" s="147" t="s">
        <v>5596</v>
      </c>
      <c r="F135" s="148" t="s">
        <v>5597</v>
      </c>
      <c r="G135" s="149" t="s">
        <v>517</v>
      </c>
      <c r="H135" s="150">
        <v>40</v>
      </c>
      <c r="I135" s="151"/>
      <c r="J135" s="152">
        <f t="shared" si="0"/>
        <v>0</v>
      </c>
      <c r="K135" s="153"/>
      <c r="L135" s="32"/>
      <c r="M135" s="154" t="s">
        <v>1</v>
      </c>
      <c r="N135" s="155" t="s">
        <v>42</v>
      </c>
      <c r="P135" s="156">
        <f t="shared" si="1"/>
        <v>0</v>
      </c>
      <c r="Q135" s="156">
        <v>0</v>
      </c>
      <c r="R135" s="156">
        <f t="shared" si="2"/>
        <v>0</v>
      </c>
      <c r="S135" s="156">
        <v>0</v>
      </c>
      <c r="T135" s="157">
        <f t="shared" si="3"/>
        <v>0</v>
      </c>
      <c r="AR135" s="158" t="s">
        <v>313</v>
      </c>
      <c r="AT135" s="158" t="s">
        <v>309</v>
      </c>
      <c r="AU135" s="158" t="s">
        <v>89</v>
      </c>
      <c r="AY135" s="17" t="s">
        <v>307</v>
      </c>
      <c r="BE135" s="159">
        <f t="shared" si="4"/>
        <v>0</v>
      </c>
      <c r="BF135" s="159">
        <f t="shared" si="5"/>
        <v>0</v>
      </c>
      <c r="BG135" s="159">
        <f t="shared" si="6"/>
        <v>0</v>
      </c>
      <c r="BH135" s="159">
        <f t="shared" si="7"/>
        <v>0</v>
      </c>
      <c r="BI135" s="159">
        <f t="shared" si="8"/>
        <v>0</v>
      </c>
      <c r="BJ135" s="17" t="s">
        <v>89</v>
      </c>
      <c r="BK135" s="159">
        <f t="shared" si="9"/>
        <v>0</v>
      </c>
      <c r="BL135" s="17" t="s">
        <v>313</v>
      </c>
      <c r="BM135" s="158" t="s">
        <v>587</v>
      </c>
    </row>
    <row r="136" spans="2:65" s="1" customFormat="1" ht="24.2" customHeight="1">
      <c r="B136" s="145"/>
      <c r="C136" s="146" t="s">
        <v>572</v>
      </c>
      <c r="D136" s="146" t="s">
        <v>309</v>
      </c>
      <c r="E136" s="147" t="s">
        <v>3166</v>
      </c>
      <c r="F136" s="148" t="s">
        <v>3167</v>
      </c>
      <c r="G136" s="149" t="s">
        <v>312</v>
      </c>
      <c r="H136" s="150">
        <v>18</v>
      </c>
      <c r="I136" s="151"/>
      <c r="J136" s="152">
        <f t="shared" si="0"/>
        <v>0</v>
      </c>
      <c r="K136" s="153"/>
      <c r="L136" s="32"/>
      <c r="M136" s="154" t="s">
        <v>1</v>
      </c>
      <c r="N136" s="155" t="s">
        <v>42</v>
      </c>
      <c r="P136" s="156">
        <f t="shared" si="1"/>
        <v>0</v>
      </c>
      <c r="Q136" s="156">
        <v>0</v>
      </c>
      <c r="R136" s="156">
        <f t="shared" si="2"/>
        <v>0</v>
      </c>
      <c r="S136" s="156">
        <v>0</v>
      </c>
      <c r="T136" s="157">
        <f t="shared" si="3"/>
        <v>0</v>
      </c>
      <c r="AR136" s="158" t="s">
        <v>313</v>
      </c>
      <c r="AT136" s="158" t="s">
        <v>309</v>
      </c>
      <c r="AU136" s="158" t="s">
        <v>89</v>
      </c>
      <c r="AY136" s="17" t="s">
        <v>307</v>
      </c>
      <c r="BE136" s="159">
        <f t="shared" si="4"/>
        <v>0</v>
      </c>
      <c r="BF136" s="159">
        <f t="shared" si="5"/>
        <v>0</v>
      </c>
      <c r="BG136" s="159">
        <f t="shared" si="6"/>
        <v>0</v>
      </c>
      <c r="BH136" s="159">
        <f t="shared" si="7"/>
        <v>0</v>
      </c>
      <c r="BI136" s="159">
        <f t="shared" si="8"/>
        <v>0</v>
      </c>
      <c r="BJ136" s="17" t="s">
        <v>89</v>
      </c>
      <c r="BK136" s="159">
        <f t="shared" si="9"/>
        <v>0</v>
      </c>
      <c r="BL136" s="17" t="s">
        <v>313</v>
      </c>
      <c r="BM136" s="158" t="s">
        <v>597</v>
      </c>
    </row>
    <row r="137" spans="2:65" s="1" customFormat="1" ht="24.2" customHeight="1">
      <c r="B137" s="145"/>
      <c r="C137" s="146" t="s">
        <v>597</v>
      </c>
      <c r="D137" s="146" t="s">
        <v>309</v>
      </c>
      <c r="E137" s="147" t="s">
        <v>3164</v>
      </c>
      <c r="F137" s="148" t="s">
        <v>3165</v>
      </c>
      <c r="G137" s="149" t="s">
        <v>312</v>
      </c>
      <c r="H137" s="150">
        <v>68</v>
      </c>
      <c r="I137" s="151"/>
      <c r="J137" s="152">
        <f t="shared" si="0"/>
        <v>0</v>
      </c>
      <c r="K137" s="153"/>
      <c r="L137" s="32"/>
      <c r="M137" s="154" t="s">
        <v>1</v>
      </c>
      <c r="N137" s="155" t="s">
        <v>42</v>
      </c>
      <c r="P137" s="156">
        <f t="shared" si="1"/>
        <v>0</v>
      </c>
      <c r="Q137" s="156">
        <v>0</v>
      </c>
      <c r="R137" s="156">
        <f t="shared" si="2"/>
        <v>0</v>
      </c>
      <c r="S137" s="156">
        <v>0</v>
      </c>
      <c r="T137" s="157">
        <f t="shared" si="3"/>
        <v>0</v>
      </c>
      <c r="AR137" s="158" t="s">
        <v>313</v>
      </c>
      <c r="AT137" s="158" t="s">
        <v>309</v>
      </c>
      <c r="AU137" s="158" t="s">
        <v>89</v>
      </c>
      <c r="AY137" s="17" t="s">
        <v>307</v>
      </c>
      <c r="BE137" s="159">
        <f t="shared" si="4"/>
        <v>0</v>
      </c>
      <c r="BF137" s="159">
        <f t="shared" si="5"/>
        <v>0</v>
      </c>
      <c r="BG137" s="159">
        <f t="shared" si="6"/>
        <v>0</v>
      </c>
      <c r="BH137" s="159">
        <f t="shared" si="7"/>
        <v>0</v>
      </c>
      <c r="BI137" s="159">
        <f t="shared" si="8"/>
        <v>0</v>
      </c>
      <c r="BJ137" s="17" t="s">
        <v>89</v>
      </c>
      <c r="BK137" s="159">
        <f t="shared" si="9"/>
        <v>0</v>
      </c>
      <c r="BL137" s="17" t="s">
        <v>313</v>
      </c>
      <c r="BM137" s="158" t="s">
        <v>637</v>
      </c>
    </row>
    <row r="138" spans="2:65" s="11" customFormat="1" ht="22.9" customHeight="1">
      <c r="B138" s="133"/>
      <c r="D138" s="134" t="s">
        <v>75</v>
      </c>
      <c r="E138" s="143" t="s">
        <v>107</v>
      </c>
      <c r="F138" s="143" t="s">
        <v>5805</v>
      </c>
      <c r="I138" s="136"/>
      <c r="J138" s="144">
        <f>BK138</f>
        <v>0</v>
      </c>
      <c r="L138" s="133"/>
      <c r="M138" s="138"/>
      <c r="P138" s="139">
        <f>P139</f>
        <v>0</v>
      </c>
      <c r="R138" s="139">
        <f>R139</f>
        <v>0</v>
      </c>
      <c r="T138" s="140">
        <f>T139</f>
        <v>0</v>
      </c>
      <c r="AR138" s="134" t="s">
        <v>83</v>
      </c>
      <c r="AT138" s="141" t="s">
        <v>75</v>
      </c>
      <c r="AU138" s="141" t="s">
        <v>83</v>
      </c>
      <c r="AY138" s="134" t="s">
        <v>307</v>
      </c>
      <c r="BK138" s="142">
        <f>BK139</f>
        <v>0</v>
      </c>
    </row>
    <row r="139" spans="2:65" s="1" customFormat="1" ht="16.5" customHeight="1">
      <c r="B139" s="145"/>
      <c r="C139" s="146" t="s">
        <v>174</v>
      </c>
      <c r="D139" s="146" t="s">
        <v>309</v>
      </c>
      <c r="E139" s="147" t="s">
        <v>5998</v>
      </c>
      <c r="F139" s="148" t="s">
        <v>5999</v>
      </c>
      <c r="G139" s="149" t="s">
        <v>1071</v>
      </c>
      <c r="H139" s="150">
        <v>200</v>
      </c>
      <c r="I139" s="151"/>
      <c r="J139" s="152">
        <f>ROUND(I139*H139,2)</f>
        <v>0</v>
      </c>
      <c r="K139" s="153"/>
      <c r="L139" s="32"/>
      <c r="M139" s="154" t="s">
        <v>1</v>
      </c>
      <c r="N139" s="155" t="s">
        <v>42</v>
      </c>
      <c r="P139" s="156">
        <f>O139*H139</f>
        <v>0</v>
      </c>
      <c r="Q139" s="156">
        <v>0</v>
      </c>
      <c r="R139" s="156">
        <f>Q139*H139</f>
        <v>0</v>
      </c>
      <c r="S139" s="156">
        <v>0</v>
      </c>
      <c r="T139" s="157">
        <f>S139*H139</f>
        <v>0</v>
      </c>
      <c r="AR139" s="158" t="s">
        <v>313</v>
      </c>
      <c r="AT139" s="158" t="s">
        <v>309</v>
      </c>
      <c r="AU139" s="158" t="s">
        <v>89</v>
      </c>
      <c r="AY139" s="17" t="s">
        <v>307</v>
      </c>
      <c r="BE139" s="159">
        <f>IF(N139="základná",J139,0)</f>
        <v>0</v>
      </c>
      <c r="BF139" s="159">
        <f>IF(N139="znížená",J139,0)</f>
        <v>0</v>
      </c>
      <c r="BG139" s="159">
        <f>IF(N139="zákl. prenesená",J139,0)</f>
        <v>0</v>
      </c>
      <c r="BH139" s="159">
        <f>IF(N139="zníž. prenesená",J139,0)</f>
        <v>0</v>
      </c>
      <c r="BI139" s="159">
        <f>IF(N139="nulová",J139,0)</f>
        <v>0</v>
      </c>
      <c r="BJ139" s="17" t="s">
        <v>89</v>
      </c>
      <c r="BK139" s="159">
        <f>ROUND(I139*H139,2)</f>
        <v>0</v>
      </c>
      <c r="BL139" s="17" t="s">
        <v>313</v>
      </c>
      <c r="BM139" s="158" t="s">
        <v>648</v>
      </c>
    </row>
    <row r="140" spans="2:65" s="11" customFormat="1" ht="22.9" customHeight="1">
      <c r="B140" s="133"/>
      <c r="D140" s="134" t="s">
        <v>75</v>
      </c>
      <c r="E140" s="143" t="s">
        <v>313</v>
      </c>
      <c r="F140" s="143" t="s">
        <v>3170</v>
      </c>
      <c r="I140" s="136"/>
      <c r="J140" s="144">
        <f>BK140</f>
        <v>0</v>
      </c>
      <c r="L140" s="133"/>
      <c r="M140" s="138"/>
      <c r="P140" s="139">
        <f>P141</f>
        <v>0</v>
      </c>
      <c r="R140" s="139">
        <f>R141</f>
        <v>17.016930000000002</v>
      </c>
      <c r="T140" s="140">
        <f>T141</f>
        <v>0</v>
      </c>
      <c r="AR140" s="134" t="s">
        <v>83</v>
      </c>
      <c r="AT140" s="141" t="s">
        <v>75</v>
      </c>
      <c r="AU140" s="141" t="s">
        <v>83</v>
      </c>
      <c r="AY140" s="134" t="s">
        <v>307</v>
      </c>
      <c r="BK140" s="142">
        <f>BK141</f>
        <v>0</v>
      </c>
    </row>
    <row r="141" spans="2:65" s="1" customFormat="1" ht="37.9" customHeight="1">
      <c r="B141" s="145"/>
      <c r="C141" s="146" t="s">
        <v>526</v>
      </c>
      <c r="D141" s="146" t="s">
        <v>309</v>
      </c>
      <c r="E141" s="147" t="s">
        <v>3171</v>
      </c>
      <c r="F141" s="148" t="s">
        <v>3172</v>
      </c>
      <c r="G141" s="149" t="s">
        <v>312</v>
      </c>
      <c r="H141" s="150">
        <v>9</v>
      </c>
      <c r="I141" s="151"/>
      <c r="J141" s="152">
        <f>ROUND(I141*H141,2)</f>
        <v>0</v>
      </c>
      <c r="K141" s="153"/>
      <c r="L141" s="32"/>
      <c r="M141" s="154" t="s">
        <v>1</v>
      </c>
      <c r="N141" s="155" t="s">
        <v>42</v>
      </c>
      <c r="P141" s="156">
        <f>O141*H141</f>
        <v>0</v>
      </c>
      <c r="Q141" s="156">
        <v>1.8907700000000001</v>
      </c>
      <c r="R141" s="156">
        <f>Q141*H141</f>
        <v>17.016930000000002</v>
      </c>
      <c r="S141" s="156">
        <v>0</v>
      </c>
      <c r="T141" s="157">
        <f>S141*H141</f>
        <v>0</v>
      </c>
      <c r="AR141" s="158" t="s">
        <v>313</v>
      </c>
      <c r="AT141" s="158" t="s">
        <v>309</v>
      </c>
      <c r="AU141" s="158" t="s">
        <v>89</v>
      </c>
      <c r="AY141" s="17" t="s">
        <v>307</v>
      </c>
      <c r="BE141" s="159">
        <f>IF(N141="základná",J141,0)</f>
        <v>0</v>
      </c>
      <c r="BF141" s="159">
        <f>IF(N141="znížená",J141,0)</f>
        <v>0</v>
      </c>
      <c r="BG141" s="159">
        <f>IF(N141="zákl. prenesená",J141,0)</f>
        <v>0</v>
      </c>
      <c r="BH141" s="159">
        <f>IF(N141="zníž. prenesená",J141,0)</f>
        <v>0</v>
      </c>
      <c r="BI141" s="159">
        <f>IF(N141="nulová",J141,0)</f>
        <v>0</v>
      </c>
      <c r="BJ141" s="17" t="s">
        <v>89</v>
      </c>
      <c r="BK141" s="159">
        <f>ROUND(I141*H141,2)</f>
        <v>0</v>
      </c>
      <c r="BL141" s="17" t="s">
        <v>313</v>
      </c>
      <c r="BM141" s="158" t="s">
        <v>659</v>
      </c>
    </row>
    <row r="142" spans="2:65" s="11" customFormat="1" ht="22.9" customHeight="1">
      <c r="B142" s="133"/>
      <c r="D142" s="134" t="s">
        <v>75</v>
      </c>
      <c r="E142" s="143" t="s">
        <v>449</v>
      </c>
      <c r="F142" s="143" t="s">
        <v>3175</v>
      </c>
      <c r="I142" s="136"/>
      <c r="J142" s="144">
        <f>BK142</f>
        <v>0</v>
      </c>
      <c r="L142" s="133"/>
      <c r="M142" s="138"/>
      <c r="P142" s="139">
        <f>SUM(P143:P159)</f>
        <v>0</v>
      </c>
      <c r="R142" s="139">
        <f>SUM(R143:R159)</f>
        <v>0.60410000000000008</v>
      </c>
      <c r="T142" s="140">
        <f>SUM(T143:T159)</f>
        <v>0</v>
      </c>
      <c r="AR142" s="134" t="s">
        <v>83</v>
      </c>
      <c r="AT142" s="141" t="s">
        <v>75</v>
      </c>
      <c r="AU142" s="141" t="s">
        <v>83</v>
      </c>
      <c r="AY142" s="134" t="s">
        <v>307</v>
      </c>
      <c r="BK142" s="142">
        <f>SUM(BK143:BK159)</f>
        <v>0</v>
      </c>
    </row>
    <row r="143" spans="2:65" s="1" customFormat="1" ht="24.2" customHeight="1">
      <c r="B143" s="145"/>
      <c r="C143" s="146" t="s">
        <v>433</v>
      </c>
      <c r="D143" s="146" t="s">
        <v>309</v>
      </c>
      <c r="E143" s="147" t="s">
        <v>6000</v>
      </c>
      <c r="F143" s="148" t="s">
        <v>6001</v>
      </c>
      <c r="G143" s="149" t="s">
        <v>2955</v>
      </c>
      <c r="H143" s="150">
        <v>4</v>
      </c>
      <c r="I143" s="151"/>
      <c r="J143" s="152">
        <f t="shared" ref="J143:J148" si="10">ROUND(I143*H143,2)</f>
        <v>0</v>
      </c>
      <c r="K143" s="153"/>
      <c r="L143" s="32"/>
      <c r="M143" s="154" t="s">
        <v>1</v>
      </c>
      <c r="N143" s="155" t="s">
        <v>42</v>
      </c>
      <c r="P143" s="156">
        <f t="shared" ref="P143:P148" si="11">O143*H143</f>
        <v>0</v>
      </c>
      <c r="Q143" s="156">
        <v>5.5750000000000005E-4</v>
      </c>
      <c r="R143" s="156">
        <f t="shared" ref="R143:R148" si="12">Q143*H143</f>
        <v>2.2300000000000002E-3</v>
      </c>
      <c r="S143" s="156">
        <v>0</v>
      </c>
      <c r="T143" s="157">
        <f t="shared" ref="T143:T148" si="13">S143*H143</f>
        <v>0</v>
      </c>
      <c r="AR143" s="158" t="s">
        <v>313</v>
      </c>
      <c r="AT143" s="158" t="s">
        <v>309</v>
      </c>
      <c r="AU143" s="158" t="s">
        <v>89</v>
      </c>
      <c r="AY143" s="17" t="s">
        <v>307</v>
      </c>
      <c r="BE143" s="159">
        <f t="shared" ref="BE143:BE148" si="14">IF(N143="základná",J143,0)</f>
        <v>0</v>
      </c>
      <c r="BF143" s="159">
        <f t="shared" ref="BF143:BF148" si="15">IF(N143="znížená",J143,0)</f>
        <v>0</v>
      </c>
      <c r="BG143" s="159">
        <f t="shared" ref="BG143:BG148" si="16">IF(N143="zákl. prenesená",J143,0)</f>
        <v>0</v>
      </c>
      <c r="BH143" s="159">
        <f t="shared" ref="BH143:BH148" si="17">IF(N143="zníž. prenesená",J143,0)</f>
        <v>0</v>
      </c>
      <c r="BI143" s="159">
        <f t="shared" ref="BI143:BI148" si="18">IF(N143="nulová",J143,0)</f>
        <v>0</v>
      </c>
      <c r="BJ143" s="17" t="s">
        <v>89</v>
      </c>
      <c r="BK143" s="159">
        <f t="shared" ref="BK143:BK148" si="19">ROUND(I143*H143,2)</f>
        <v>0</v>
      </c>
      <c r="BL143" s="17" t="s">
        <v>313</v>
      </c>
      <c r="BM143" s="158" t="s">
        <v>673</v>
      </c>
    </row>
    <row r="144" spans="2:65" s="1" customFormat="1" ht="33" customHeight="1">
      <c r="B144" s="145"/>
      <c r="C144" s="146" t="s">
        <v>439</v>
      </c>
      <c r="D144" s="146" t="s">
        <v>309</v>
      </c>
      <c r="E144" s="147" t="s">
        <v>5610</v>
      </c>
      <c r="F144" s="148" t="s">
        <v>5611</v>
      </c>
      <c r="G144" s="149" t="s">
        <v>693</v>
      </c>
      <c r="H144" s="150">
        <v>4</v>
      </c>
      <c r="I144" s="151"/>
      <c r="J144" s="152">
        <f t="shared" si="10"/>
        <v>0</v>
      </c>
      <c r="K144" s="153"/>
      <c r="L144" s="32"/>
      <c r="M144" s="154" t="s">
        <v>1</v>
      </c>
      <c r="N144" s="155" t="s">
        <v>42</v>
      </c>
      <c r="P144" s="156">
        <f t="shared" si="11"/>
        <v>0</v>
      </c>
      <c r="Q144" s="156">
        <v>0</v>
      </c>
      <c r="R144" s="156">
        <f t="shared" si="12"/>
        <v>0</v>
      </c>
      <c r="S144" s="156">
        <v>0</v>
      </c>
      <c r="T144" s="157">
        <f t="shared" si="13"/>
        <v>0</v>
      </c>
      <c r="AR144" s="158" t="s">
        <v>313</v>
      </c>
      <c r="AT144" s="158" t="s">
        <v>309</v>
      </c>
      <c r="AU144" s="158" t="s">
        <v>89</v>
      </c>
      <c r="AY144" s="17" t="s">
        <v>307</v>
      </c>
      <c r="BE144" s="159">
        <f t="shared" si="14"/>
        <v>0</v>
      </c>
      <c r="BF144" s="159">
        <f t="shared" si="15"/>
        <v>0</v>
      </c>
      <c r="BG144" s="159">
        <f t="shared" si="16"/>
        <v>0</v>
      </c>
      <c r="BH144" s="159">
        <f t="shared" si="17"/>
        <v>0</v>
      </c>
      <c r="BI144" s="159">
        <f t="shared" si="18"/>
        <v>0</v>
      </c>
      <c r="BJ144" s="17" t="s">
        <v>89</v>
      </c>
      <c r="BK144" s="159">
        <f t="shared" si="19"/>
        <v>0</v>
      </c>
      <c r="BL144" s="17" t="s">
        <v>313</v>
      </c>
      <c r="BM144" s="158" t="s">
        <v>685</v>
      </c>
    </row>
    <row r="145" spans="2:65" s="1" customFormat="1" ht="37.9" customHeight="1">
      <c r="B145" s="145"/>
      <c r="C145" s="188" t="s">
        <v>444</v>
      </c>
      <c r="D145" s="188" t="s">
        <v>507</v>
      </c>
      <c r="E145" s="189" t="s">
        <v>6002</v>
      </c>
      <c r="F145" s="190" t="s">
        <v>6003</v>
      </c>
      <c r="G145" s="191" t="s">
        <v>693</v>
      </c>
      <c r="H145" s="192">
        <v>4</v>
      </c>
      <c r="I145" s="193"/>
      <c r="J145" s="194">
        <f t="shared" si="10"/>
        <v>0</v>
      </c>
      <c r="K145" s="195"/>
      <c r="L145" s="196"/>
      <c r="M145" s="197" t="s">
        <v>1</v>
      </c>
      <c r="N145" s="198" t="s">
        <v>42</v>
      </c>
      <c r="P145" s="156">
        <f t="shared" si="11"/>
        <v>0</v>
      </c>
      <c r="Q145" s="156">
        <v>1E-3</v>
      </c>
      <c r="R145" s="156">
        <f t="shared" si="12"/>
        <v>4.0000000000000001E-3</v>
      </c>
      <c r="S145" s="156">
        <v>0</v>
      </c>
      <c r="T145" s="157">
        <f t="shared" si="13"/>
        <v>0</v>
      </c>
      <c r="AR145" s="158" t="s">
        <v>449</v>
      </c>
      <c r="AT145" s="158" t="s">
        <v>507</v>
      </c>
      <c r="AU145" s="158" t="s">
        <v>89</v>
      </c>
      <c r="AY145" s="17" t="s">
        <v>307</v>
      </c>
      <c r="BE145" s="159">
        <f t="shared" si="14"/>
        <v>0</v>
      </c>
      <c r="BF145" s="159">
        <f t="shared" si="15"/>
        <v>0</v>
      </c>
      <c r="BG145" s="159">
        <f t="shared" si="16"/>
        <v>0</v>
      </c>
      <c r="BH145" s="159">
        <f t="shared" si="17"/>
        <v>0</v>
      </c>
      <c r="BI145" s="159">
        <f t="shared" si="18"/>
        <v>0</v>
      </c>
      <c r="BJ145" s="17" t="s">
        <v>89</v>
      </c>
      <c r="BK145" s="159">
        <f t="shared" si="19"/>
        <v>0</v>
      </c>
      <c r="BL145" s="17" t="s">
        <v>313</v>
      </c>
      <c r="BM145" s="158" t="s">
        <v>174</v>
      </c>
    </row>
    <row r="146" spans="2:65" s="1" customFormat="1" ht="24.2" customHeight="1">
      <c r="B146" s="145"/>
      <c r="C146" s="146" t="s">
        <v>520</v>
      </c>
      <c r="D146" s="146" t="s">
        <v>309</v>
      </c>
      <c r="E146" s="147" t="s">
        <v>5821</v>
      </c>
      <c r="F146" s="148" t="s">
        <v>6004</v>
      </c>
      <c r="G146" s="149" t="s">
        <v>1071</v>
      </c>
      <c r="H146" s="150">
        <v>130</v>
      </c>
      <c r="I146" s="151"/>
      <c r="J146" s="152">
        <f t="shared" si="10"/>
        <v>0</v>
      </c>
      <c r="K146" s="153"/>
      <c r="L146" s="32"/>
      <c r="M146" s="154" t="s">
        <v>1</v>
      </c>
      <c r="N146" s="155" t="s">
        <v>42</v>
      </c>
      <c r="P146" s="156">
        <f t="shared" si="11"/>
        <v>0</v>
      </c>
      <c r="Q146" s="156">
        <v>4.6261538461538499E-4</v>
      </c>
      <c r="R146" s="156">
        <f t="shared" si="12"/>
        <v>6.0140000000000048E-2</v>
      </c>
      <c r="S146" s="156">
        <v>0</v>
      </c>
      <c r="T146" s="157">
        <f t="shared" si="13"/>
        <v>0</v>
      </c>
      <c r="AR146" s="158" t="s">
        <v>313</v>
      </c>
      <c r="AT146" s="158" t="s">
        <v>309</v>
      </c>
      <c r="AU146" s="158" t="s">
        <v>89</v>
      </c>
      <c r="AY146" s="17" t="s">
        <v>307</v>
      </c>
      <c r="BE146" s="159">
        <f t="shared" si="14"/>
        <v>0</v>
      </c>
      <c r="BF146" s="159">
        <f t="shared" si="15"/>
        <v>0</v>
      </c>
      <c r="BG146" s="159">
        <f t="shared" si="16"/>
        <v>0</v>
      </c>
      <c r="BH146" s="159">
        <f t="shared" si="17"/>
        <v>0</v>
      </c>
      <c r="BI146" s="159">
        <f t="shared" si="18"/>
        <v>0</v>
      </c>
      <c r="BJ146" s="17" t="s">
        <v>89</v>
      </c>
      <c r="BK146" s="159">
        <f t="shared" si="19"/>
        <v>0</v>
      </c>
      <c r="BL146" s="17" t="s">
        <v>313</v>
      </c>
      <c r="BM146" s="158" t="s">
        <v>732</v>
      </c>
    </row>
    <row r="147" spans="2:65" s="1" customFormat="1" ht="24.2" customHeight="1">
      <c r="B147" s="145"/>
      <c r="C147" s="146" t="s">
        <v>601</v>
      </c>
      <c r="D147" s="146" t="s">
        <v>309</v>
      </c>
      <c r="E147" s="147" t="s">
        <v>6005</v>
      </c>
      <c r="F147" s="148" t="s">
        <v>6006</v>
      </c>
      <c r="G147" s="149" t="s">
        <v>1071</v>
      </c>
      <c r="H147" s="150">
        <v>9</v>
      </c>
      <c r="I147" s="151"/>
      <c r="J147" s="152">
        <f t="shared" si="10"/>
        <v>0</v>
      </c>
      <c r="K147" s="153"/>
      <c r="L147" s="32"/>
      <c r="M147" s="154" t="s">
        <v>1</v>
      </c>
      <c r="N147" s="155" t="s">
        <v>42</v>
      </c>
      <c r="P147" s="156">
        <f t="shared" si="11"/>
        <v>0</v>
      </c>
      <c r="Q147" s="156">
        <v>8.8522222222222197E-3</v>
      </c>
      <c r="R147" s="156">
        <f t="shared" si="12"/>
        <v>7.9669999999999977E-2</v>
      </c>
      <c r="S147" s="156">
        <v>0</v>
      </c>
      <c r="T147" s="157">
        <f t="shared" si="13"/>
        <v>0</v>
      </c>
      <c r="AR147" s="158" t="s">
        <v>313</v>
      </c>
      <c r="AT147" s="158" t="s">
        <v>309</v>
      </c>
      <c r="AU147" s="158" t="s">
        <v>89</v>
      </c>
      <c r="AY147" s="17" t="s">
        <v>307</v>
      </c>
      <c r="BE147" s="159">
        <f t="shared" si="14"/>
        <v>0</v>
      </c>
      <c r="BF147" s="159">
        <f t="shared" si="15"/>
        <v>0</v>
      </c>
      <c r="BG147" s="159">
        <f t="shared" si="16"/>
        <v>0</v>
      </c>
      <c r="BH147" s="159">
        <f t="shared" si="17"/>
        <v>0</v>
      </c>
      <c r="BI147" s="159">
        <f t="shared" si="18"/>
        <v>0</v>
      </c>
      <c r="BJ147" s="17" t="s">
        <v>89</v>
      </c>
      <c r="BK147" s="159">
        <f t="shared" si="19"/>
        <v>0</v>
      </c>
      <c r="BL147" s="17" t="s">
        <v>313</v>
      </c>
      <c r="BM147" s="158" t="s">
        <v>776</v>
      </c>
    </row>
    <row r="148" spans="2:65" s="1" customFormat="1" ht="21.75" customHeight="1">
      <c r="B148" s="145"/>
      <c r="C148" s="188" t="s">
        <v>637</v>
      </c>
      <c r="D148" s="188" t="s">
        <v>507</v>
      </c>
      <c r="E148" s="189" t="s">
        <v>6007</v>
      </c>
      <c r="F148" s="190" t="s">
        <v>6008</v>
      </c>
      <c r="G148" s="191" t="s">
        <v>693</v>
      </c>
      <c r="H148" s="192">
        <v>2</v>
      </c>
      <c r="I148" s="193"/>
      <c r="J148" s="194">
        <f t="shared" si="10"/>
        <v>0</v>
      </c>
      <c r="K148" s="195"/>
      <c r="L148" s="196"/>
      <c r="M148" s="197" t="s">
        <v>1</v>
      </c>
      <c r="N148" s="198" t="s">
        <v>42</v>
      </c>
      <c r="P148" s="156">
        <f t="shared" si="11"/>
        <v>0</v>
      </c>
      <c r="Q148" s="156">
        <v>0</v>
      </c>
      <c r="R148" s="156">
        <f t="shared" si="12"/>
        <v>0</v>
      </c>
      <c r="S148" s="156">
        <v>0</v>
      </c>
      <c r="T148" s="157">
        <f t="shared" si="13"/>
        <v>0</v>
      </c>
      <c r="AR148" s="158" t="s">
        <v>449</v>
      </c>
      <c r="AT148" s="158" t="s">
        <v>507</v>
      </c>
      <c r="AU148" s="158" t="s">
        <v>89</v>
      </c>
      <c r="AY148" s="17" t="s">
        <v>307</v>
      </c>
      <c r="BE148" s="159">
        <f t="shared" si="14"/>
        <v>0</v>
      </c>
      <c r="BF148" s="159">
        <f t="shared" si="15"/>
        <v>0</v>
      </c>
      <c r="BG148" s="159">
        <f t="shared" si="16"/>
        <v>0</v>
      </c>
      <c r="BH148" s="159">
        <f t="shared" si="17"/>
        <v>0</v>
      </c>
      <c r="BI148" s="159">
        <f t="shared" si="18"/>
        <v>0</v>
      </c>
      <c r="BJ148" s="17" t="s">
        <v>89</v>
      </c>
      <c r="BK148" s="159">
        <f t="shared" si="19"/>
        <v>0</v>
      </c>
      <c r="BL148" s="17" t="s">
        <v>313</v>
      </c>
      <c r="BM148" s="158" t="s">
        <v>791</v>
      </c>
    </row>
    <row r="149" spans="2:65" s="1" customFormat="1" ht="19.5">
      <c r="B149" s="32"/>
      <c r="D149" s="161" t="s">
        <v>3247</v>
      </c>
      <c r="F149" s="205" t="s">
        <v>5674</v>
      </c>
      <c r="I149" s="206"/>
      <c r="L149" s="32"/>
      <c r="M149" s="207"/>
      <c r="T149" s="59"/>
      <c r="AT149" s="17" t="s">
        <v>3247</v>
      </c>
      <c r="AU149" s="17" t="s">
        <v>89</v>
      </c>
    </row>
    <row r="150" spans="2:65" s="1" customFormat="1" ht="33" customHeight="1">
      <c r="B150" s="145"/>
      <c r="C150" s="188" t="s">
        <v>648</v>
      </c>
      <c r="D150" s="188" t="s">
        <v>507</v>
      </c>
      <c r="E150" s="189" t="s">
        <v>6009</v>
      </c>
      <c r="F150" s="190" t="s">
        <v>6010</v>
      </c>
      <c r="G150" s="191" t="s">
        <v>693</v>
      </c>
      <c r="H150" s="192">
        <v>48</v>
      </c>
      <c r="I150" s="193"/>
      <c r="J150" s="194">
        <f>ROUND(I150*H150,2)</f>
        <v>0</v>
      </c>
      <c r="K150" s="195"/>
      <c r="L150" s="196"/>
      <c r="M150" s="197" t="s">
        <v>1</v>
      </c>
      <c r="N150" s="198" t="s">
        <v>42</v>
      </c>
      <c r="P150" s="156">
        <f>O150*H150</f>
        <v>0</v>
      </c>
      <c r="Q150" s="156">
        <v>1.0000000000000001E-5</v>
      </c>
      <c r="R150" s="156">
        <f>Q150*H150</f>
        <v>4.8000000000000007E-4</v>
      </c>
      <c r="S150" s="156">
        <v>0</v>
      </c>
      <c r="T150" s="157">
        <f>S150*H150</f>
        <v>0</v>
      </c>
      <c r="AR150" s="158" t="s">
        <v>449</v>
      </c>
      <c r="AT150" s="158" t="s">
        <v>507</v>
      </c>
      <c r="AU150" s="158" t="s">
        <v>89</v>
      </c>
      <c r="AY150" s="17" t="s">
        <v>307</v>
      </c>
      <c r="BE150" s="159">
        <f>IF(N150="základná",J150,0)</f>
        <v>0</v>
      </c>
      <c r="BF150" s="159">
        <f>IF(N150="znížená",J150,0)</f>
        <v>0</v>
      </c>
      <c r="BG150" s="159">
        <f>IF(N150="zákl. prenesená",J150,0)</f>
        <v>0</v>
      </c>
      <c r="BH150" s="159">
        <f>IF(N150="zníž. prenesená",J150,0)</f>
        <v>0</v>
      </c>
      <c r="BI150" s="159">
        <f>IF(N150="nulová",J150,0)</f>
        <v>0</v>
      </c>
      <c r="BJ150" s="17" t="s">
        <v>89</v>
      </c>
      <c r="BK150" s="159">
        <f>ROUND(I150*H150,2)</f>
        <v>0</v>
      </c>
      <c r="BL150" s="17" t="s">
        <v>313</v>
      </c>
      <c r="BM150" s="158" t="s">
        <v>803</v>
      </c>
    </row>
    <row r="151" spans="2:65" s="1" customFormat="1" ht="19.5">
      <c r="B151" s="32"/>
      <c r="D151" s="161" t="s">
        <v>3247</v>
      </c>
      <c r="F151" s="205" t="s">
        <v>5674</v>
      </c>
      <c r="I151" s="206"/>
      <c r="L151" s="32"/>
      <c r="M151" s="207"/>
      <c r="T151" s="59"/>
      <c r="AT151" s="17" t="s">
        <v>3247</v>
      </c>
      <c r="AU151" s="17" t="s">
        <v>89</v>
      </c>
    </row>
    <row r="152" spans="2:65" s="1" customFormat="1" ht="24.2" customHeight="1">
      <c r="B152" s="145"/>
      <c r="C152" s="146" t="s">
        <v>449</v>
      </c>
      <c r="D152" s="146" t="s">
        <v>309</v>
      </c>
      <c r="E152" s="147" t="s">
        <v>5727</v>
      </c>
      <c r="F152" s="148" t="s">
        <v>6011</v>
      </c>
      <c r="G152" s="149" t="s">
        <v>1071</v>
      </c>
      <c r="H152" s="150">
        <v>130</v>
      </c>
      <c r="I152" s="151"/>
      <c r="J152" s="152">
        <f t="shared" ref="J152:J159" si="20">ROUND(I152*H152,2)</f>
        <v>0</v>
      </c>
      <c r="K152" s="153"/>
      <c r="L152" s="32"/>
      <c r="M152" s="154" t="s">
        <v>1</v>
      </c>
      <c r="N152" s="155" t="s">
        <v>42</v>
      </c>
      <c r="P152" s="156">
        <f t="shared" ref="P152:P159" si="21">O152*H152</f>
        <v>0</v>
      </c>
      <c r="Q152" s="156">
        <v>0</v>
      </c>
      <c r="R152" s="156">
        <f t="shared" ref="R152:R159" si="22">Q152*H152</f>
        <v>0</v>
      </c>
      <c r="S152" s="156">
        <v>0</v>
      </c>
      <c r="T152" s="157">
        <f t="shared" ref="T152:T159" si="23">S152*H152</f>
        <v>0</v>
      </c>
      <c r="AR152" s="158" t="s">
        <v>313</v>
      </c>
      <c r="AT152" s="158" t="s">
        <v>309</v>
      </c>
      <c r="AU152" s="158" t="s">
        <v>89</v>
      </c>
      <c r="AY152" s="17" t="s">
        <v>307</v>
      </c>
      <c r="BE152" s="159">
        <f t="shared" ref="BE152:BE159" si="24">IF(N152="základná",J152,0)</f>
        <v>0</v>
      </c>
      <c r="BF152" s="159">
        <f t="shared" ref="BF152:BF159" si="25">IF(N152="znížená",J152,0)</f>
        <v>0</v>
      </c>
      <c r="BG152" s="159">
        <f t="shared" ref="BG152:BG159" si="26">IF(N152="zákl. prenesená",J152,0)</f>
        <v>0</v>
      </c>
      <c r="BH152" s="159">
        <f t="shared" ref="BH152:BH159" si="27">IF(N152="zníž. prenesená",J152,0)</f>
        <v>0</v>
      </c>
      <c r="BI152" s="159">
        <f t="shared" ref="BI152:BI159" si="28">IF(N152="nulová",J152,0)</f>
        <v>0</v>
      </c>
      <c r="BJ152" s="17" t="s">
        <v>89</v>
      </c>
      <c r="BK152" s="159">
        <f t="shared" ref="BK152:BK159" si="29">ROUND(I152*H152,2)</f>
        <v>0</v>
      </c>
      <c r="BL152" s="17" t="s">
        <v>313</v>
      </c>
      <c r="BM152" s="158" t="s">
        <v>814</v>
      </c>
    </row>
    <row r="153" spans="2:65" s="1" customFormat="1" ht="24.2" customHeight="1">
      <c r="B153" s="145"/>
      <c r="C153" s="146" t="s">
        <v>506</v>
      </c>
      <c r="D153" s="146" t="s">
        <v>309</v>
      </c>
      <c r="E153" s="147" t="s">
        <v>5731</v>
      </c>
      <c r="F153" s="148" t="s">
        <v>6012</v>
      </c>
      <c r="G153" s="149" t="s">
        <v>693</v>
      </c>
      <c r="H153" s="150">
        <v>4</v>
      </c>
      <c r="I153" s="151"/>
      <c r="J153" s="152">
        <f t="shared" si="20"/>
        <v>0</v>
      </c>
      <c r="K153" s="153"/>
      <c r="L153" s="32"/>
      <c r="M153" s="154" t="s">
        <v>1</v>
      </c>
      <c r="N153" s="155" t="s">
        <v>42</v>
      </c>
      <c r="P153" s="156">
        <f t="shared" si="21"/>
        <v>0</v>
      </c>
      <c r="Q153" s="156">
        <v>1.5817500000000002E-2</v>
      </c>
      <c r="R153" s="156">
        <f t="shared" si="22"/>
        <v>6.3270000000000007E-2</v>
      </c>
      <c r="S153" s="156">
        <v>0</v>
      </c>
      <c r="T153" s="157">
        <f t="shared" si="23"/>
        <v>0</v>
      </c>
      <c r="AR153" s="158" t="s">
        <v>313</v>
      </c>
      <c r="AT153" s="158" t="s">
        <v>309</v>
      </c>
      <c r="AU153" s="158" t="s">
        <v>89</v>
      </c>
      <c r="AY153" s="17" t="s">
        <v>307</v>
      </c>
      <c r="BE153" s="159">
        <f t="shared" si="24"/>
        <v>0</v>
      </c>
      <c r="BF153" s="159">
        <f t="shared" si="25"/>
        <v>0</v>
      </c>
      <c r="BG153" s="159">
        <f t="shared" si="26"/>
        <v>0</v>
      </c>
      <c r="BH153" s="159">
        <f t="shared" si="27"/>
        <v>0</v>
      </c>
      <c r="BI153" s="159">
        <f t="shared" si="28"/>
        <v>0</v>
      </c>
      <c r="BJ153" s="17" t="s">
        <v>89</v>
      </c>
      <c r="BK153" s="159">
        <f t="shared" si="29"/>
        <v>0</v>
      </c>
      <c r="BL153" s="17" t="s">
        <v>313</v>
      </c>
      <c r="BM153" s="158" t="s">
        <v>827</v>
      </c>
    </row>
    <row r="154" spans="2:65" s="1" customFormat="1" ht="21.75" customHeight="1">
      <c r="B154" s="145"/>
      <c r="C154" s="146" t="s">
        <v>514</v>
      </c>
      <c r="D154" s="146" t="s">
        <v>309</v>
      </c>
      <c r="E154" s="147" t="s">
        <v>6013</v>
      </c>
      <c r="F154" s="148" t="s">
        <v>6014</v>
      </c>
      <c r="G154" s="149" t="s">
        <v>1071</v>
      </c>
      <c r="H154" s="150">
        <v>130</v>
      </c>
      <c r="I154" s="151"/>
      <c r="J154" s="152">
        <f t="shared" si="20"/>
        <v>0</v>
      </c>
      <c r="K154" s="153"/>
      <c r="L154" s="32"/>
      <c r="M154" s="154" t="s">
        <v>1</v>
      </c>
      <c r="N154" s="155" t="s">
        <v>42</v>
      </c>
      <c r="P154" s="156">
        <f t="shared" si="21"/>
        <v>0</v>
      </c>
      <c r="Q154" s="156">
        <v>0</v>
      </c>
      <c r="R154" s="156">
        <f t="shared" si="22"/>
        <v>0</v>
      </c>
      <c r="S154" s="156">
        <v>0</v>
      </c>
      <c r="T154" s="157">
        <f t="shared" si="23"/>
        <v>0</v>
      </c>
      <c r="AR154" s="158" t="s">
        <v>313</v>
      </c>
      <c r="AT154" s="158" t="s">
        <v>309</v>
      </c>
      <c r="AU154" s="158" t="s">
        <v>89</v>
      </c>
      <c r="AY154" s="17" t="s">
        <v>307</v>
      </c>
      <c r="BE154" s="159">
        <f t="shared" si="24"/>
        <v>0</v>
      </c>
      <c r="BF154" s="159">
        <f t="shared" si="25"/>
        <v>0</v>
      </c>
      <c r="BG154" s="159">
        <f t="shared" si="26"/>
        <v>0</v>
      </c>
      <c r="BH154" s="159">
        <f t="shared" si="27"/>
        <v>0</v>
      </c>
      <c r="BI154" s="159">
        <f t="shared" si="28"/>
        <v>0</v>
      </c>
      <c r="BJ154" s="17" t="s">
        <v>89</v>
      </c>
      <c r="BK154" s="159">
        <f t="shared" si="29"/>
        <v>0</v>
      </c>
      <c r="BL154" s="17" t="s">
        <v>313</v>
      </c>
      <c r="BM154" s="158" t="s">
        <v>839</v>
      </c>
    </row>
    <row r="155" spans="2:65" s="1" customFormat="1" ht="21.75" customHeight="1">
      <c r="B155" s="145"/>
      <c r="C155" s="146" t="s">
        <v>583</v>
      </c>
      <c r="D155" s="146" t="s">
        <v>309</v>
      </c>
      <c r="E155" s="147" t="s">
        <v>6015</v>
      </c>
      <c r="F155" s="148" t="s">
        <v>6016</v>
      </c>
      <c r="G155" s="149" t="s">
        <v>1071</v>
      </c>
      <c r="H155" s="150">
        <v>70</v>
      </c>
      <c r="I155" s="151"/>
      <c r="J155" s="152">
        <f t="shared" si="20"/>
        <v>0</v>
      </c>
      <c r="K155" s="153"/>
      <c r="L155" s="32"/>
      <c r="M155" s="154" t="s">
        <v>1</v>
      </c>
      <c r="N155" s="155" t="s">
        <v>42</v>
      </c>
      <c r="P155" s="156">
        <f t="shared" si="21"/>
        <v>0</v>
      </c>
      <c r="Q155" s="156">
        <v>8.8999999999999995E-5</v>
      </c>
      <c r="R155" s="156">
        <f t="shared" si="22"/>
        <v>6.2299999999999994E-3</v>
      </c>
      <c r="S155" s="156">
        <v>0</v>
      </c>
      <c r="T155" s="157">
        <f t="shared" si="23"/>
        <v>0</v>
      </c>
      <c r="AR155" s="158" t="s">
        <v>313</v>
      </c>
      <c r="AT155" s="158" t="s">
        <v>309</v>
      </c>
      <c r="AU155" s="158" t="s">
        <v>89</v>
      </c>
      <c r="AY155" s="17" t="s">
        <v>307</v>
      </c>
      <c r="BE155" s="159">
        <f t="shared" si="24"/>
        <v>0</v>
      </c>
      <c r="BF155" s="159">
        <f t="shared" si="25"/>
        <v>0</v>
      </c>
      <c r="BG155" s="159">
        <f t="shared" si="26"/>
        <v>0</v>
      </c>
      <c r="BH155" s="159">
        <f t="shared" si="27"/>
        <v>0</v>
      </c>
      <c r="BI155" s="159">
        <f t="shared" si="28"/>
        <v>0</v>
      </c>
      <c r="BJ155" s="17" t="s">
        <v>89</v>
      </c>
      <c r="BK155" s="159">
        <f t="shared" si="29"/>
        <v>0</v>
      </c>
      <c r="BL155" s="17" t="s">
        <v>313</v>
      </c>
      <c r="BM155" s="158" t="s">
        <v>849</v>
      </c>
    </row>
    <row r="156" spans="2:65" s="1" customFormat="1" ht="24.2" customHeight="1">
      <c r="B156" s="145"/>
      <c r="C156" s="146" t="s">
        <v>587</v>
      </c>
      <c r="D156" s="146" t="s">
        <v>309</v>
      </c>
      <c r="E156" s="147" t="s">
        <v>5749</v>
      </c>
      <c r="F156" s="148" t="s">
        <v>6017</v>
      </c>
      <c r="G156" s="149" t="s">
        <v>693</v>
      </c>
      <c r="H156" s="150">
        <v>2</v>
      </c>
      <c r="I156" s="151"/>
      <c r="J156" s="152">
        <f t="shared" si="20"/>
        <v>0</v>
      </c>
      <c r="K156" s="153"/>
      <c r="L156" s="32"/>
      <c r="M156" s="154" t="s">
        <v>1</v>
      </c>
      <c r="N156" s="155" t="s">
        <v>42</v>
      </c>
      <c r="P156" s="156">
        <f t="shared" si="21"/>
        <v>0</v>
      </c>
      <c r="Q156" s="156">
        <v>0.118655</v>
      </c>
      <c r="R156" s="156">
        <f t="shared" si="22"/>
        <v>0.23730999999999999</v>
      </c>
      <c r="S156" s="156">
        <v>0</v>
      </c>
      <c r="T156" s="157">
        <f t="shared" si="23"/>
        <v>0</v>
      </c>
      <c r="AR156" s="158" t="s">
        <v>313</v>
      </c>
      <c r="AT156" s="158" t="s">
        <v>309</v>
      </c>
      <c r="AU156" s="158" t="s">
        <v>89</v>
      </c>
      <c r="AY156" s="17" t="s">
        <v>307</v>
      </c>
      <c r="BE156" s="159">
        <f t="shared" si="24"/>
        <v>0</v>
      </c>
      <c r="BF156" s="159">
        <f t="shared" si="25"/>
        <v>0</v>
      </c>
      <c r="BG156" s="159">
        <f t="shared" si="26"/>
        <v>0</v>
      </c>
      <c r="BH156" s="159">
        <f t="shared" si="27"/>
        <v>0</v>
      </c>
      <c r="BI156" s="159">
        <f t="shared" si="28"/>
        <v>0</v>
      </c>
      <c r="BJ156" s="17" t="s">
        <v>89</v>
      </c>
      <c r="BK156" s="159">
        <f t="shared" si="29"/>
        <v>0</v>
      </c>
      <c r="BL156" s="17" t="s">
        <v>313</v>
      </c>
      <c r="BM156" s="158" t="s">
        <v>859</v>
      </c>
    </row>
    <row r="157" spans="2:65" s="1" customFormat="1" ht="16.5" customHeight="1">
      <c r="B157" s="145"/>
      <c r="C157" s="188" t="s">
        <v>592</v>
      </c>
      <c r="D157" s="188" t="s">
        <v>507</v>
      </c>
      <c r="E157" s="189" t="s">
        <v>6018</v>
      </c>
      <c r="F157" s="190" t="s">
        <v>6019</v>
      </c>
      <c r="G157" s="191" t="s">
        <v>693</v>
      </c>
      <c r="H157" s="192">
        <v>2</v>
      </c>
      <c r="I157" s="193"/>
      <c r="J157" s="194">
        <f t="shared" si="20"/>
        <v>0</v>
      </c>
      <c r="K157" s="195"/>
      <c r="L157" s="196"/>
      <c r="M157" s="197" t="s">
        <v>1</v>
      </c>
      <c r="N157" s="198" t="s">
        <v>42</v>
      </c>
      <c r="P157" s="156">
        <f t="shared" si="21"/>
        <v>0</v>
      </c>
      <c r="Q157" s="156">
        <v>1.6E-2</v>
      </c>
      <c r="R157" s="156">
        <f t="shared" si="22"/>
        <v>3.2000000000000001E-2</v>
      </c>
      <c r="S157" s="156">
        <v>0</v>
      </c>
      <c r="T157" s="157">
        <f t="shared" si="23"/>
        <v>0</v>
      </c>
      <c r="AR157" s="158" t="s">
        <v>449</v>
      </c>
      <c r="AT157" s="158" t="s">
        <v>507</v>
      </c>
      <c r="AU157" s="158" t="s">
        <v>89</v>
      </c>
      <c r="AY157" s="17" t="s">
        <v>307</v>
      </c>
      <c r="BE157" s="159">
        <f t="shared" si="24"/>
        <v>0</v>
      </c>
      <c r="BF157" s="159">
        <f t="shared" si="25"/>
        <v>0</v>
      </c>
      <c r="BG157" s="159">
        <f t="shared" si="26"/>
        <v>0</v>
      </c>
      <c r="BH157" s="159">
        <f t="shared" si="27"/>
        <v>0</v>
      </c>
      <c r="BI157" s="159">
        <f t="shared" si="28"/>
        <v>0</v>
      </c>
      <c r="BJ157" s="17" t="s">
        <v>89</v>
      </c>
      <c r="BK157" s="159">
        <f t="shared" si="29"/>
        <v>0</v>
      </c>
      <c r="BL157" s="17" t="s">
        <v>313</v>
      </c>
      <c r="BM157" s="158" t="s">
        <v>869</v>
      </c>
    </row>
    <row r="158" spans="2:65" s="1" customFormat="1" ht="33" customHeight="1">
      <c r="B158" s="145"/>
      <c r="C158" s="146" t="s">
        <v>7</v>
      </c>
      <c r="D158" s="146" t="s">
        <v>309</v>
      </c>
      <c r="E158" s="147" t="s">
        <v>5755</v>
      </c>
      <c r="F158" s="148" t="s">
        <v>6020</v>
      </c>
      <c r="G158" s="149" t="s">
        <v>312</v>
      </c>
      <c r="H158" s="150">
        <v>0.05</v>
      </c>
      <c r="I158" s="151"/>
      <c r="J158" s="152">
        <f t="shared" si="20"/>
        <v>0</v>
      </c>
      <c r="K158" s="153"/>
      <c r="L158" s="32"/>
      <c r="M158" s="154" t="s">
        <v>1</v>
      </c>
      <c r="N158" s="155" t="s">
        <v>42</v>
      </c>
      <c r="P158" s="156">
        <f t="shared" si="21"/>
        <v>0</v>
      </c>
      <c r="Q158" s="156">
        <v>2.2353999999999998</v>
      </c>
      <c r="R158" s="156">
        <f t="shared" si="22"/>
        <v>0.11176999999999999</v>
      </c>
      <c r="S158" s="156">
        <v>0</v>
      </c>
      <c r="T158" s="157">
        <f t="shared" si="23"/>
        <v>0</v>
      </c>
      <c r="AR158" s="158" t="s">
        <v>313</v>
      </c>
      <c r="AT158" s="158" t="s">
        <v>309</v>
      </c>
      <c r="AU158" s="158" t="s">
        <v>89</v>
      </c>
      <c r="AY158" s="17" t="s">
        <v>307</v>
      </c>
      <c r="BE158" s="159">
        <f t="shared" si="24"/>
        <v>0</v>
      </c>
      <c r="BF158" s="159">
        <f t="shared" si="25"/>
        <v>0</v>
      </c>
      <c r="BG158" s="159">
        <f t="shared" si="26"/>
        <v>0</v>
      </c>
      <c r="BH158" s="159">
        <f t="shared" si="27"/>
        <v>0</v>
      </c>
      <c r="BI158" s="159">
        <f t="shared" si="28"/>
        <v>0</v>
      </c>
      <c r="BJ158" s="17" t="s">
        <v>89</v>
      </c>
      <c r="BK158" s="159">
        <f t="shared" si="29"/>
        <v>0</v>
      </c>
      <c r="BL158" s="17" t="s">
        <v>313</v>
      </c>
      <c r="BM158" s="158" t="s">
        <v>880</v>
      </c>
    </row>
    <row r="159" spans="2:65" s="1" customFormat="1" ht="24.2" customHeight="1">
      <c r="B159" s="145"/>
      <c r="C159" s="146" t="s">
        <v>578</v>
      </c>
      <c r="D159" s="146" t="s">
        <v>309</v>
      </c>
      <c r="E159" s="147" t="s">
        <v>5853</v>
      </c>
      <c r="F159" s="148" t="s">
        <v>5854</v>
      </c>
      <c r="G159" s="149" t="s">
        <v>1071</v>
      </c>
      <c r="H159" s="150">
        <v>70</v>
      </c>
      <c r="I159" s="151"/>
      <c r="J159" s="152">
        <f t="shared" si="20"/>
        <v>0</v>
      </c>
      <c r="K159" s="153"/>
      <c r="L159" s="32"/>
      <c r="M159" s="154" t="s">
        <v>1</v>
      </c>
      <c r="N159" s="155" t="s">
        <v>42</v>
      </c>
      <c r="P159" s="156">
        <f t="shared" si="21"/>
        <v>0</v>
      </c>
      <c r="Q159" s="156">
        <v>1E-4</v>
      </c>
      <c r="R159" s="156">
        <f t="shared" si="22"/>
        <v>7.0000000000000001E-3</v>
      </c>
      <c r="S159" s="156">
        <v>0</v>
      </c>
      <c r="T159" s="157">
        <f t="shared" si="23"/>
        <v>0</v>
      </c>
      <c r="AR159" s="158" t="s">
        <v>313</v>
      </c>
      <c r="AT159" s="158" t="s">
        <v>309</v>
      </c>
      <c r="AU159" s="158" t="s">
        <v>89</v>
      </c>
      <c r="AY159" s="17" t="s">
        <v>307</v>
      </c>
      <c r="BE159" s="159">
        <f t="shared" si="24"/>
        <v>0</v>
      </c>
      <c r="BF159" s="159">
        <f t="shared" si="25"/>
        <v>0</v>
      </c>
      <c r="BG159" s="159">
        <f t="shared" si="26"/>
        <v>0</v>
      </c>
      <c r="BH159" s="159">
        <f t="shared" si="27"/>
        <v>0</v>
      </c>
      <c r="BI159" s="159">
        <f t="shared" si="28"/>
        <v>0</v>
      </c>
      <c r="BJ159" s="17" t="s">
        <v>89</v>
      </c>
      <c r="BK159" s="159">
        <f t="shared" si="29"/>
        <v>0</v>
      </c>
      <c r="BL159" s="17" t="s">
        <v>313</v>
      </c>
      <c r="BM159" s="158" t="s">
        <v>926</v>
      </c>
    </row>
    <row r="160" spans="2:65" s="11" customFormat="1" ht="22.9" customHeight="1">
      <c r="B160" s="133"/>
      <c r="D160" s="134" t="s">
        <v>75</v>
      </c>
      <c r="E160" s="143" t="s">
        <v>1398</v>
      </c>
      <c r="F160" s="143" t="s">
        <v>3204</v>
      </c>
      <c r="I160" s="136"/>
      <c r="J160" s="144">
        <f>BK160</f>
        <v>0</v>
      </c>
      <c r="L160" s="133"/>
      <c r="M160" s="138"/>
      <c r="P160" s="139">
        <f>P161</f>
        <v>0</v>
      </c>
      <c r="R160" s="139">
        <f>R161</f>
        <v>0</v>
      </c>
      <c r="T160" s="140">
        <f>T161</f>
        <v>0</v>
      </c>
      <c r="AR160" s="134" t="s">
        <v>83</v>
      </c>
      <c r="AT160" s="141" t="s">
        <v>75</v>
      </c>
      <c r="AU160" s="141" t="s">
        <v>83</v>
      </c>
      <c r="AY160" s="134" t="s">
        <v>307</v>
      </c>
      <c r="BK160" s="142">
        <f>BK161</f>
        <v>0</v>
      </c>
    </row>
    <row r="161" spans="2:65" s="1" customFormat="1" ht="33" customHeight="1">
      <c r="B161" s="145"/>
      <c r="C161" s="146" t="s">
        <v>644</v>
      </c>
      <c r="D161" s="146" t="s">
        <v>309</v>
      </c>
      <c r="E161" s="147" t="s">
        <v>3205</v>
      </c>
      <c r="F161" s="148" t="s">
        <v>3206</v>
      </c>
      <c r="G161" s="149" t="s">
        <v>510</v>
      </c>
      <c r="H161" s="150">
        <v>17.863</v>
      </c>
      <c r="I161" s="151"/>
      <c r="J161" s="152">
        <f>ROUND(I161*H161,2)</f>
        <v>0</v>
      </c>
      <c r="K161" s="153"/>
      <c r="L161" s="32"/>
      <c r="M161" s="154" t="s">
        <v>1</v>
      </c>
      <c r="N161" s="155" t="s">
        <v>42</v>
      </c>
      <c r="P161" s="156">
        <f>O161*H161</f>
        <v>0</v>
      </c>
      <c r="Q161" s="156">
        <v>0</v>
      </c>
      <c r="R161" s="156">
        <f>Q161*H161</f>
        <v>0</v>
      </c>
      <c r="S161" s="156">
        <v>0</v>
      </c>
      <c r="T161" s="157">
        <f>S161*H161</f>
        <v>0</v>
      </c>
      <c r="AR161" s="158" t="s">
        <v>313</v>
      </c>
      <c r="AT161" s="158" t="s">
        <v>309</v>
      </c>
      <c r="AU161" s="158" t="s">
        <v>89</v>
      </c>
      <c r="AY161" s="17" t="s">
        <v>307</v>
      </c>
      <c r="BE161" s="159">
        <f>IF(N161="základná",J161,0)</f>
        <v>0</v>
      </c>
      <c r="BF161" s="159">
        <f>IF(N161="znížená",J161,0)</f>
        <v>0</v>
      </c>
      <c r="BG161" s="159">
        <f>IF(N161="zákl. prenesená",J161,0)</f>
        <v>0</v>
      </c>
      <c r="BH161" s="159">
        <f>IF(N161="zníž. prenesená",J161,0)</f>
        <v>0</v>
      </c>
      <c r="BI161" s="159">
        <f>IF(N161="nulová",J161,0)</f>
        <v>0</v>
      </c>
      <c r="BJ161" s="17" t="s">
        <v>89</v>
      </c>
      <c r="BK161" s="159">
        <f>ROUND(I161*H161,2)</f>
        <v>0</v>
      </c>
      <c r="BL161" s="17" t="s">
        <v>313</v>
      </c>
      <c r="BM161" s="158" t="s">
        <v>939</v>
      </c>
    </row>
    <row r="162" spans="2:65" s="11" customFormat="1" ht="25.9" customHeight="1">
      <c r="B162" s="133"/>
      <c r="D162" s="134" t="s">
        <v>75</v>
      </c>
      <c r="E162" s="135" t="s">
        <v>507</v>
      </c>
      <c r="F162" s="135" t="s">
        <v>5418</v>
      </c>
      <c r="I162" s="136"/>
      <c r="J162" s="137">
        <f>BK162</f>
        <v>0</v>
      </c>
      <c r="L162" s="133"/>
      <c r="M162" s="138"/>
      <c r="P162" s="139">
        <f>P163</f>
        <v>0</v>
      </c>
      <c r="R162" s="139">
        <f>R163</f>
        <v>0</v>
      </c>
      <c r="T162" s="140">
        <f>T163</f>
        <v>0</v>
      </c>
      <c r="AR162" s="134" t="s">
        <v>107</v>
      </c>
      <c r="AT162" s="141" t="s">
        <v>75</v>
      </c>
      <c r="AU162" s="141" t="s">
        <v>76</v>
      </c>
      <c r="AY162" s="134" t="s">
        <v>307</v>
      </c>
      <c r="BK162" s="142">
        <f>BK163</f>
        <v>0</v>
      </c>
    </row>
    <row r="163" spans="2:65" s="11" customFormat="1" ht="22.9" customHeight="1">
      <c r="B163" s="133"/>
      <c r="D163" s="134" t="s">
        <v>75</v>
      </c>
      <c r="E163" s="143" t="s">
        <v>5772</v>
      </c>
      <c r="F163" s="143" t="s">
        <v>5773</v>
      </c>
      <c r="I163" s="136"/>
      <c r="J163" s="144">
        <f>BK163</f>
        <v>0</v>
      </c>
      <c r="L163" s="133"/>
      <c r="M163" s="138"/>
      <c r="P163" s="139">
        <f>P164</f>
        <v>0</v>
      </c>
      <c r="R163" s="139">
        <f>R164</f>
        <v>0</v>
      </c>
      <c r="T163" s="140">
        <f>T164</f>
        <v>0</v>
      </c>
      <c r="AR163" s="134" t="s">
        <v>107</v>
      </c>
      <c r="AT163" s="141" t="s">
        <v>75</v>
      </c>
      <c r="AU163" s="141" t="s">
        <v>83</v>
      </c>
      <c r="AY163" s="134" t="s">
        <v>307</v>
      </c>
      <c r="BK163" s="142">
        <f>BK164</f>
        <v>0</v>
      </c>
    </row>
    <row r="164" spans="2:65" s="1" customFormat="1" ht="37.9" customHeight="1">
      <c r="B164" s="145"/>
      <c r="C164" s="146" t="s">
        <v>673</v>
      </c>
      <c r="D164" s="146" t="s">
        <v>309</v>
      </c>
      <c r="E164" s="147" t="s">
        <v>5774</v>
      </c>
      <c r="F164" s="148" t="s">
        <v>5775</v>
      </c>
      <c r="G164" s="149" t="s">
        <v>5776</v>
      </c>
      <c r="H164" s="150">
        <v>4</v>
      </c>
      <c r="I164" s="151"/>
      <c r="J164" s="152">
        <f>ROUND(I164*H164,2)</f>
        <v>0</v>
      </c>
      <c r="K164" s="153"/>
      <c r="L164" s="32"/>
      <c r="M164" s="154" t="s">
        <v>1</v>
      </c>
      <c r="N164" s="155" t="s">
        <v>42</v>
      </c>
      <c r="P164" s="156">
        <f>O164*H164</f>
        <v>0</v>
      </c>
      <c r="Q164" s="156">
        <v>0</v>
      </c>
      <c r="R164" s="156">
        <f>Q164*H164</f>
        <v>0</v>
      </c>
      <c r="S164" s="156">
        <v>0</v>
      </c>
      <c r="T164" s="157">
        <f>S164*H164</f>
        <v>0</v>
      </c>
      <c r="AR164" s="158" t="s">
        <v>1006</v>
      </c>
      <c r="AT164" s="158" t="s">
        <v>309</v>
      </c>
      <c r="AU164" s="158" t="s">
        <v>89</v>
      </c>
      <c r="AY164" s="17" t="s">
        <v>307</v>
      </c>
      <c r="BE164" s="159">
        <f>IF(N164="základná",J164,0)</f>
        <v>0</v>
      </c>
      <c r="BF164" s="159">
        <f>IF(N164="znížená",J164,0)</f>
        <v>0</v>
      </c>
      <c r="BG164" s="159">
        <f>IF(N164="zákl. prenesená",J164,0)</f>
        <v>0</v>
      </c>
      <c r="BH164" s="159">
        <f>IF(N164="zníž. prenesená",J164,0)</f>
        <v>0</v>
      </c>
      <c r="BI164" s="159">
        <f>IF(N164="nulová",J164,0)</f>
        <v>0</v>
      </c>
      <c r="BJ164" s="17" t="s">
        <v>89</v>
      </c>
      <c r="BK164" s="159">
        <f>ROUND(I164*H164,2)</f>
        <v>0</v>
      </c>
      <c r="BL164" s="17" t="s">
        <v>1006</v>
      </c>
      <c r="BM164" s="158" t="s">
        <v>959</v>
      </c>
    </row>
    <row r="165" spans="2:65" s="11" customFormat="1" ht="25.9" customHeight="1">
      <c r="B165" s="133"/>
      <c r="D165" s="134" t="s">
        <v>75</v>
      </c>
      <c r="E165" s="135" t="s">
        <v>3090</v>
      </c>
      <c r="F165" s="135" t="s">
        <v>5509</v>
      </c>
      <c r="I165" s="136"/>
      <c r="J165" s="137">
        <f>BK165</f>
        <v>0</v>
      </c>
      <c r="L165" s="133"/>
      <c r="M165" s="138"/>
      <c r="P165" s="139">
        <f>P166</f>
        <v>0</v>
      </c>
      <c r="R165" s="139">
        <f>R166</f>
        <v>0</v>
      </c>
      <c r="T165" s="140">
        <f>T166</f>
        <v>0</v>
      </c>
      <c r="AR165" s="134" t="s">
        <v>433</v>
      </c>
      <c r="AT165" s="141" t="s">
        <v>75</v>
      </c>
      <c r="AU165" s="141" t="s">
        <v>76</v>
      </c>
      <c r="AY165" s="134" t="s">
        <v>307</v>
      </c>
      <c r="BK165" s="142">
        <f>BK166</f>
        <v>0</v>
      </c>
    </row>
    <row r="166" spans="2:65" s="1" customFormat="1" ht="44.25" customHeight="1">
      <c r="B166" s="145"/>
      <c r="C166" s="146" t="s">
        <v>681</v>
      </c>
      <c r="D166" s="146" t="s">
        <v>309</v>
      </c>
      <c r="E166" s="147" t="s">
        <v>5779</v>
      </c>
      <c r="F166" s="148" t="s">
        <v>5780</v>
      </c>
      <c r="G166" s="149" t="s">
        <v>3095</v>
      </c>
      <c r="H166" s="150">
        <v>4</v>
      </c>
      <c r="I166" s="151"/>
      <c r="J166" s="152">
        <f>ROUND(I166*H166,2)</f>
        <v>0</v>
      </c>
      <c r="K166" s="153"/>
      <c r="L166" s="32"/>
      <c r="M166" s="200" t="s">
        <v>1</v>
      </c>
      <c r="N166" s="201" t="s">
        <v>42</v>
      </c>
      <c r="O166" s="202"/>
      <c r="P166" s="203">
        <f>O166*H166</f>
        <v>0</v>
      </c>
      <c r="Q166" s="203">
        <v>0</v>
      </c>
      <c r="R166" s="203">
        <f>Q166*H166</f>
        <v>0</v>
      </c>
      <c r="S166" s="203">
        <v>0</v>
      </c>
      <c r="T166" s="204">
        <f>S166*H166</f>
        <v>0</v>
      </c>
      <c r="AR166" s="158" t="s">
        <v>313</v>
      </c>
      <c r="AT166" s="158" t="s">
        <v>309</v>
      </c>
      <c r="AU166" s="158" t="s">
        <v>83</v>
      </c>
      <c r="AY166" s="17" t="s">
        <v>307</v>
      </c>
      <c r="BE166" s="159">
        <f>IF(N166="základná",J166,0)</f>
        <v>0</v>
      </c>
      <c r="BF166" s="159">
        <f>IF(N166="znížená",J166,0)</f>
        <v>0</v>
      </c>
      <c r="BG166" s="159">
        <f>IF(N166="zákl. prenesená",J166,0)</f>
        <v>0</v>
      </c>
      <c r="BH166" s="159">
        <f>IF(N166="zníž. prenesená",J166,0)</f>
        <v>0</v>
      </c>
      <c r="BI166" s="159">
        <f>IF(N166="nulová",J166,0)</f>
        <v>0</v>
      </c>
      <c r="BJ166" s="17" t="s">
        <v>89</v>
      </c>
      <c r="BK166" s="159">
        <f>ROUND(I166*H166,2)</f>
        <v>0</v>
      </c>
      <c r="BL166" s="17" t="s">
        <v>313</v>
      </c>
      <c r="BM166" s="158" t="s">
        <v>976</v>
      </c>
    </row>
    <row r="167" spans="2:65" s="1" customFormat="1" ht="6.95" customHeight="1">
      <c r="B167" s="47"/>
      <c r="C167" s="48"/>
      <c r="D167" s="48"/>
      <c r="E167" s="48"/>
      <c r="F167" s="48"/>
      <c r="G167" s="48"/>
      <c r="H167" s="48"/>
      <c r="I167" s="48"/>
      <c r="J167" s="48"/>
      <c r="K167" s="48"/>
      <c r="L167" s="32"/>
    </row>
  </sheetData>
  <autoFilter ref="C124:K166" xr:uid="{00000000-0009-0000-0000-00000F000000}"/>
  <mergeCells count="9">
    <mergeCell ref="E87:H87"/>
    <mergeCell ref="E115:H115"/>
    <mergeCell ref="E117:H117"/>
    <mergeCell ref="L2:V2"/>
    <mergeCell ref="E7:H7"/>
    <mergeCell ref="E9:H9"/>
    <mergeCell ref="E18:H18"/>
    <mergeCell ref="E27:H27"/>
    <mergeCell ref="E85:H85"/>
  </mergeCells>
  <pageMargins left="0.39374999999999999" right="0.39374999999999999" top="0.39374999999999999" bottom="0.39374999999999999" header="0" footer="0"/>
  <pageSetup paperSize="9" scale="88" fitToHeight="100" orientation="portrait" blackAndWhite="1" r:id="rId1"/>
  <headerFooter>
    <oddFooter>&amp;CStrana &amp;P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2:BM158"/>
  <sheetViews>
    <sheetView showGridLines="0" workbookViewId="0">
      <selection activeCell="E33" sqref="E33:J34"/>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22" t="s">
        <v>5</v>
      </c>
      <c r="M2" s="266"/>
      <c r="N2" s="266"/>
      <c r="O2" s="266"/>
      <c r="P2" s="266"/>
      <c r="Q2" s="266"/>
      <c r="R2" s="266"/>
      <c r="S2" s="266"/>
      <c r="T2" s="266"/>
      <c r="U2" s="266"/>
      <c r="V2" s="266"/>
      <c r="AT2" s="17" t="s">
        <v>143</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63" t="str">
        <f>'Rekapitulácia stavby'!K6</f>
        <v>DD a DSS Terany - novostavba ubytovacieho bloku - CÚ 2025/II</v>
      </c>
      <c r="F7" s="264"/>
      <c r="G7" s="264"/>
      <c r="H7" s="264"/>
      <c r="L7" s="20"/>
    </row>
    <row r="8" spans="2:46" s="1" customFormat="1" ht="12" customHeight="1">
      <c r="B8" s="32"/>
      <c r="D8" s="27" t="s">
        <v>163</v>
      </c>
      <c r="L8" s="32"/>
    </row>
    <row r="9" spans="2:46" s="1" customFormat="1" ht="16.5" customHeight="1">
      <c r="B9" s="32"/>
      <c r="E9" s="234" t="s">
        <v>6021</v>
      </c>
      <c r="F9" s="262"/>
      <c r="G9" s="262"/>
      <c r="H9" s="262"/>
      <c r="L9" s="32"/>
    </row>
    <row r="10" spans="2:46" s="1" customFormat="1">
      <c r="B10" s="32"/>
      <c r="L10" s="32"/>
    </row>
    <row r="11" spans="2:46" s="1" customFormat="1" ht="12" customHeight="1">
      <c r="B11" s="32"/>
      <c r="D11" s="27" t="s">
        <v>17</v>
      </c>
      <c r="F11" s="25" t="s">
        <v>1</v>
      </c>
      <c r="I11" s="27" t="s">
        <v>18</v>
      </c>
      <c r="J11" s="25" t="s">
        <v>1</v>
      </c>
      <c r="L11" s="32"/>
    </row>
    <row r="12" spans="2:46" s="1" customFormat="1" ht="12" customHeight="1">
      <c r="B12" s="32"/>
      <c r="D12" s="27" t="s">
        <v>19</v>
      </c>
      <c r="F12" s="25" t="s">
        <v>20</v>
      </c>
      <c r="I12" s="27" t="s">
        <v>21</v>
      </c>
      <c r="J12" s="55" t="str">
        <f>'Rekapitulácia stavby'!AN8</f>
        <v>5. 12. 2025</v>
      </c>
      <c r="L12" s="32"/>
    </row>
    <row r="13" spans="2:46" s="1" customFormat="1" ht="10.9" customHeight="1">
      <c r="B13" s="32"/>
      <c r="L13" s="32"/>
    </row>
    <row r="14" spans="2:46" s="1" customFormat="1" ht="12" customHeight="1">
      <c r="B14" s="32"/>
      <c r="D14" s="27" t="s">
        <v>23</v>
      </c>
      <c r="I14" s="27" t="s">
        <v>24</v>
      </c>
      <c r="J14" s="25" t="s">
        <v>1</v>
      </c>
      <c r="L14" s="32"/>
    </row>
    <row r="15" spans="2:46" s="1" customFormat="1" ht="18" customHeight="1">
      <c r="B15" s="32"/>
      <c r="E15" s="25" t="s">
        <v>25</v>
      </c>
      <c r="I15" s="27" t="s">
        <v>26</v>
      </c>
      <c r="J15" s="25" t="s">
        <v>1</v>
      </c>
      <c r="L15" s="32"/>
    </row>
    <row r="16" spans="2:46" s="1" customFormat="1" ht="6.95" customHeight="1">
      <c r="B16" s="32"/>
      <c r="L16" s="32"/>
    </row>
    <row r="17" spans="2:12" s="1" customFormat="1" ht="12" customHeight="1">
      <c r="B17" s="32"/>
      <c r="D17" s="27" t="s">
        <v>27</v>
      </c>
      <c r="I17" s="27" t="s">
        <v>24</v>
      </c>
      <c r="J17" s="28" t="str">
        <f>'Rekapitulácia stavby'!AN13</f>
        <v>Vyplň údaj</v>
      </c>
      <c r="L17" s="32"/>
    </row>
    <row r="18" spans="2:12" s="1" customFormat="1" ht="18" customHeight="1">
      <c r="B18" s="32"/>
      <c r="E18" s="265" t="str">
        <f>'Rekapitulácia stavby'!E14</f>
        <v>Vyplň údaj</v>
      </c>
      <c r="F18" s="250"/>
      <c r="G18" s="250"/>
      <c r="H18" s="250"/>
      <c r="I18" s="27" t="s">
        <v>26</v>
      </c>
      <c r="J18" s="28" t="str">
        <f>'Rekapitulácia stavby'!AN14</f>
        <v>Vyplň údaj</v>
      </c>
      <c r="L18" s="32"/>
    </row>
    <row r="19" spans="2:12" s="1" customFormat="1" ht="6.95" customHeight="1">
      <c r="B19" s="32"/>
      <c r="L19" s="32"/>
    </row>
    <row r="20" spans="2:12" s="1" customFormat="1" ht="12" customHeight="1">
      <c r="B20" s="32"/>
      <c r="D20" s="27" t="s">
        <v>29</v>
      </c>
      <c r="I20" s="27" t="s">
        <v>24</v>
      </c>
      <c r="J20" s="25" t="s">
        <v>1</v>
      </c>
      <c r="L20" s="32"/>
    </row>
    <row r="21" spans="2:12" s="1" customFormat="1" ht="18" customHeight="1">
      <c r="B21" s="32"/>
      <c r="E21" s="25" t="s">
        <v>30</v>
      </c>
      <c r="I21" s="27" t="s">
        <v>26</v>
      </c>
      <c r="J21" s="25" t="s">
        <v>1</v>
      </c>
      <c r="L21" s="32"/>
    </row>
    <row r="22" spans="2:12" s="1" customFormat="1" ht="6.95" customHeight="1">
      <c r="B22" s="32"/>
      <c r="L22" s="32"/>
    </row>
    <row r="23" spans="2:12" s="1" customFormat="1" ht="12" customHeight="1">
      <c r="B23" s="32"/>
      <c r="D23" s="27" t="s">
        <v>32</v>
      </c>
      <c r="I23" s="27" t="s">
        <v>24</v>
      </c>
      <c r="J23" s="25" t="s">
        <v>1</v>
      </c>
      <c r="L23" s="32"/>
    </row>
    <row r="24" spans="2:12" s="1" customFormat="1" ht="18" customHeight="1">
      <c r="B24" s="32"/>
      <c r="E24" s="25" t="s">
        <v>4159</v>
      </c>
      <c r="I24" s="27" t="s">
        <v>26</v>
      </c>
      <c r="J24" s="25" t="s">
        <v>1</v>
      </c>
      <c r="L24" s="32"/>
    </row>
    <row r="25" spans="2:12" s="1" customFormat="1" ht="6.95" customHeight="1">
      <c r="B25" s="32"/>
      <c r="L25" s="32"/>
    </row>
    <row r="26" spans="2:12" s="1" customFormat="1" ht="12" customHeight="1">
      <c r="B26" s="32"/>
      <c r="D26" s="27" t="s">
        <v>34</v>
      </c>
      <c r="L26" s="32"/>
    </row>
    <row r="27" spans="2:12" s="7" customFormat="1" ht="16.5" customHeight="1">
      <c r="B27" s="98"/>
      <c r="E27" s="254" t="s">
        <v>1</v>
      </c>
      <c r="F27" s="254"/>
      <c r="G27" s="254"/>
      <c r="H27" s="254"/>
      <c r="L27" s="98"/>
    </row>
    <row r="28" spans="2:12" s="1" customFormat="1" ht="6.95" customHeight="1">
      <c r="B28" s="32"/>
      <c r="L28" s="32"/>
    </row>
    <row r="29" spans="2:12" s="1" customFormat="1" ht="6.95" customHeight="1">
      <c r="B29" s="32"/>
      <c r="D29" s="56"/>
      <c r="E29" s="56"/>
      <c r="F29" s="56"/>
      <c r="G29" s="56"/>
      <c r="H29" s="56"/>
      <c r="I29" s="56"/>
      <c r="J29" s="56"/>
      <c r="K29" s="56"/>
      <c r="L29" s="32"/>
    </row>
    <row r="30" spans="2:12" s="1" customFormat="1" ht="25.35" customHeight="1">
      <c r="B30" s="32"/>
      <c r="D30" s="100" t="s">
        <v>36</v>
      </c>
      <c r="J30" s="69">
        <f>ROUND(J121, 2)</f>
        <v>0</v>
      </c>
      <c r="L30" s="32"/>
    </row>
    <row r="31" spans="2:12" s="1" customFormat="1" ht="6.95" customHeight="1">
      <c r="B31" s="32"/>
      <c r="D31" s="56"/>
      <c r="E31" s="56"/>
      <c r="F31" s="56"/>
      <c r="G31" s="56"/>
      <c r="H31" s="56"/>
      <c r="I31" s="56"/>
      <c r="J31" s="56"/>
      <c r="K31" s="56"/>
      <c r="L31" s="32"/>
    </row>
    <row r="32" spans="2:12" s="1" customFormat="1" ht="14.45" customHeight="1">
      <c r="B32" s="32"/>
      <c r="F32" s="35" t="s">
        <v>38</v>
      </c>
      <c r="I32" s="35" t="s">
        <v>37</v>
      </c>
      <c r="J32" s="35" t="s">
        <v>39</v>
      </c>
      <c r="L32" s="32"/>
    </row>
    <row r="33" spans="2:12" s="1" customFormat="1" ht="14.45" customHeight="1">
      <c r="B33" s="32"/>
      <c r="D33" s="58" t="s">
        <v>40</v>
      </c>
      <c r="E33" s="25" t="s">
        <v>41</v>
      </c>
      <c r="F33" s="211">
        <f>ROUND((SUM(BE121:BE157)),  2)</f>
        <v>0</v>
      </c>
      <c r="G33" s="212"/>
      <c r="H33" s="212"/>
      <c r="I33" s="213">
        <v>0.23</v>
      </c>
      <c r="J33" s="211">
        <f>ROUND(((SUM(BE121:BE157))*I33),  2)</f>
        <v>0</v>
      </c>
      <c r="L33" s="32"/>
    </row>
    <row r="34" spans="2:12" s="1" customFormat="1" ht="14.45" customHeight="1">
      <c r="B34" s="32"/>
      <c r="E34" s="25" t="s">
        <v>42</v>
      </c>
      <c r="F34" s="211">
        <f>ROUND((SUM(BF121:BF157)),  2)</f>
        <v>0</v>
      </c>
      <c r="G34" s="212"/>
      <c r="H34" s="212"/>
      <c r="I34" s="213">
        <v>0.23</v>
      </c>
      <c r="J34" s="211">
        <f>ROUND(((SUM(BF121:BF157))*I34),  2)</f>
        <v>0</v>
      </c>
      <c r="L34" s="32"/>
    </row>
    <row r="35" spans="2:12" s="1" customFormat="1" ht="14.45" hidden="1" customHeight="1">
      <c r="B35" s="32"/>
      <c r="E35" s="27" t="s">
        <v>43</v>
      </c>
      <c r="F35" s="89">
        <f>ROUND((SUM(BG121:BG157)),  2)</f>
        <v>0</v>
      </c>
      <c r="I35" s="104">
        <v>0.23</v>
      </c>
      <c r="J35" s="89">
        <f>0</f>
        <v>0</v>
      </c>
      <c r="L35" s="32"/>
    </row>
    <row r="36" spans="2:12" s="1" customFormat="1" ht="14.45" hidden="1" customHeight="1">
      <c r="B36" s="32"/>
      <c r="E36" s="27" t="s">
        <v>44</v>
      </c>
      <c r="F36" s="89">
        <f>ROUND((SUM(BH121:BH157)),  2)</f>
        <v>0</v>
      </c>
      <c r="I36" s="104">
        <v>0.23</v>
      </c>
      <c r="J36" s="89">
        <f>0</f>
        <v>0</v>
      </c>
      <c r="L36" s="32"/>
    </row>
    <row r="37" spans="2:12" s="1" customFormat="1" ht="14.45" hidden="1" customHeight="1">
      <c r="B37" s="32"/>
      <c r="E37" s="37" t="s">
        <v>45</v>
      </c>
      <c r="F37" s="101">
        <f>ROUND((SUM(BI121:BI157)),  2)</f>
        <v>0</v>
      </c>
      <c r="G37" s="102"/>
      <c r="H37" s="102"/>
      <c r="I37" s="103">
        <v>0</v>
      </c>
      <c r="J37" s="101">
        <f>0</f>
        <v>0</v>
      </c>
      <c r="L37" s="32"/>
    </row>
    <row r="38" spans="2:12" s="1" customFormat="1" ht="6.95" customHeight="1">
      <c r="B38" s="32"/>
      <c r="L38" s="32"/>
    </row>
    <row r="39" spans="2:12" s="1" customFormat="1" ht="25.35" customHeight="1">
      <c r="B39" s="32"/>
      <c r="C39" s="105"/>
      <c r="D39" s="106" t="s">
        <v>46</v>
      </c>
      <c r="E39" s="60"/>
      <c r="F39" s="60"/>
      <c r="G39" s="107" t="s">
        <v>47</v>
      </c>
      <c r="H39" s="108" t="s">
        <v>48</v>
      </c>
      <c r="I39" s="60"/>
      <c r="J39" s="109">
        <f>SUM(J30:J37)</f>
        <v>0</v>
      </c>
      <c r="K39" s="110"/>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47" s="1" customFormat="1" ht="6.95" customHeight="1">
      <c r="B81" s="49"/>
      <c r="C81" s="50"/>
      <c r="D81" s="50"/>
      <c r="E81" s="50"/>
      <c r="F81" s="50"/>
      <c r="G81" s="50"/>
      <c r="H81" s="50"/>
      <c r="I81" s="50"/>
      <c r="J81" s="50"/>
      <c r="K81" s="50"/>
      <c r="L81" s="32"/>
    </row>
    <row r="82" spans="2:47" s="1" customFormat="1" ht="24.95" customHeight="1">
      <c r="B82" s="32"/>
      <c r="C82" s="21" t="s">
        <v>257</v>
      </c>
      <c r="L82" s="32"/>
    </row>
    <row r="83" spans="2:47" s="1" customFormat="1" ht="6.95" customHeight="1">
      <c r="B83" s="32"/>
      <c r="L83" s="32"/>
    </row>
    <row r="84" spans="2:47" s="1" customFormat="1" ht="12" customHeight="1">
      <c r="B84" s="32"/>
      <c r="C84" s="27" t="s">
        <v>15</v>
      </c>
      <c r="L84" s="32"/>
    </row>
    <row r="85" spans="2:47" s="1" customFormat="1" ht="16.5" customHeight="1">
      <c r="B85" s="32"/>
      <c r="E85" s="263" t="str">
        <f>E7</f>
        <v>DD a DSS Terany - novostavba ubytovacieho bloku - CÚ 2025/II</v>
      </c>
      <c r="F85" s="264"/>
      <c r="G85" s="264"/>
      <c r="H85" s="264"/>
      <c r="L85" s="32"/>
    </row>
    <row r="86" spans="2:47" s="1" customFormat="1" ht="12" customHeight="1">
      <c r="B86" s="32"/>
      <c r="C86" s="27" t="s">
        <v>163</v>
      </c>
      <c r="L86" s="32"/>
    </row>
    <row r="87" spans="2:47" s="1" customFormat="1" ht="16.5" customHeight="1">
      <c r="B87" s="32"/>
      <c r="E87" s="234" t="str">
        <f>E9</f>
        <v>SO 07 - Elektrická prípojka a vnútroareálové rozvody NN</v>
      </c>
      <c r="F87" s="262"/>
      <c r="G87" s="262"/>
      <c r="H87" s="262"/>
      <c r="L87" s="32"/>
    </row>
    <row r="88" spans="2:47" s="1" customFormat="1" ht="6.95" customHeight="1">
      <c r="B88" s="32"/>
      <c r="L88" s="32"/>
    </row>
    <row r="89" spans="2:47" s="1" customFormat="1" ht="12" customHeight="1">
      <c r="B89" s="32"/>
      <c r="C89" s="27" t="s">
        <v>19</v>
      </c>
      <c r="F89" s="25" t="str">
        <f>F12</f>
        <v>Terany</v>
      </c>
      <c r="I89" s="27" t="s">
        <v>21</v>
      </c>
      <c r="J89" s="55" t="str">
        <f>IF(J12="","",J12)</f>
        <v>5. 12. 2025</v>
      </c>
      <c r="L89" s="32"/>
    </row>
    <row r="90" spans="2:47" s="1" customFormat="1" ht="6.95" customHeight="1">
      <c r="B90" s="32"/>
      <c r="L90" s="32"/>
    </row>
    <row r="91" spans="2:47" s="1" customFormat="1" ht="15.2" customHeight="1">
      <c r="B91" s="32"/>
      <c r="C91" s="27" t="s">
        <v>23</v>
      </c>
      <c r="F91" s="25" t="str">
        <f>E15</f>
        <v>DD DSS Terany 1, Hontianske Tesáre</v>
      </c>
      <c r="I91" s="27" t="s">
        <v>29</v>
      </c>
      <c r="J91" s="30" t="str">
        <f>E21</f>
        <v>Ing.Attila Farkaš</v>
      </c>
      <c r="L91" s="32"/>
    </row>
    <row r="92" spans="2:47" s="1" customFormat="1" ht="15.2" customHeight="1">
      <c r="B92" s="32"/>
      <c r="C92" s="27" t="s">
        <v>27</v>
      </c>
      <c r="F92" s="25" t="str">
        <f>IF(E18="","",E18)</f>
        <v>Vyplň údaj</v>
      </c>
      <c r="I92" s="27" t="s">
        <v>32</v>
      </c>
      <c r="J92" s="30" t="str">
        <f>E24</f>
        <v>Bc. Stanislav VARGA</v>
      </c>
      <c r="L92" s="32"/>
    </row>
    <row r="93" spans="2:47" s="1" customFormat="1" ht="10.35" customHeight="1">
      <c r="B93" s="32"/>
      <c r="L93" s="32"/>
    </row>
    <row r="94" spans="2:47" s="1" customFormat="1" ht="29.25" customHeight="1">
      <c r="B94" s="32"/>
      <c r="C94" s="113" t="s">
        <v>258</v>
      </c>
      <c r="D94" s="105"/>
      <c r="E94" s="105"/>
      <c r="F94" s="105"/>
      <c r="G94" s="105"/>
      <c r="H94" s="105"/>
      <c r="I94" s="105"/>
      <c r="J94" s="114" t="s">
        <v>259</v>
      </c>
      <c r="K94" s="105"/>
      <c r="L94" s="32"/>
    </row>
    <row r="95" spans="2:47" s="1" customFormat="1" ht="10.35" customHeight="1">
      <c r="B95" s="32"/>
      <c r="L95" s="32"/>
    </row>
    <row r="96" spans="2:47" s="1" customFormat="1" ht="22.9" customHeight="1">
      <c r="B96" s="32"/>
      <c r="C96" s="115" t="s">
        <v>260</v>
      </c>
      <c r="J96" s="69">
        <f>J121</f>
        <v>0</v>
      </c>
      <c r="L96" s="32"/>
      <c r="AU96" s="17" t="s">
        <v>261</v>
      </c>
    </row>
    <row r="97" spans="2:12" s="8" customFormat="1" ht="24.95" customHeight="1">
      <c r="B97" s="116"/>
      <c r="D97" s="117" t="s">
        <v>4160</v>
      </c>
      <c r="E97" s="118"/>
      <c r="F97" s="118"/>
      <c r="G97" s="118"/>
      <c r="H97" s="118"/>
      <c r="I97" s="118"/>
      <c r="J97" s="119">
        <f>J122</f>
        <v>0</v>
      </c>
      <c r="L97" s="116"/>
    </row>
    <row r="98" spans="2:12" s="9" customFormat="1" ht="19.899999999999999" customHeight="1">
      <c r="B98" s="120"/>
      <c r="D98" s="121" t="s">
        <v>4161</v>
      </c>
      <c r="E98" s="122"/>
      <c r="F98" s="122"/>
      <c r="G98" s="122"/>
      <c r="H98" s="122"/>
      <c r="I98" s="122"/>
      <c r="J98" s="123">
        <f>J123</f>
        <v>0</v>
      </c>
      <c r="L98" s="120"/>
    </row>
    <row r="99" spans="2:12" s="9" customFormat="1" ht="19.899999999999999" customHeight="1">
      <c r="B99" s="120"/>
      <c r="D99" s="121" t="s">
        <v>4744</v>
      </c>
      <c r="E99" s="122"/>
      <c r="F99" s="122"/>
      <c r="G99" s="122"/>
      <c r="H99" s="122"/>
      <c r="I99" s="122"/>
      <c r="J99" s="123">
        <f>J143</f>
        <v>0</v>
      </c>
      <c r="L99" s="120"/>
    </row>
    <row r="100" spans="2:12" s="9" customFormat="1" ht="19.899999999999999" customHeight="1">
      <c r="B100" s="120"/>
      <c r="D100" s="121" t="s">
        <v>4167</v>
      </c>
      <c r="E100" s="122"/>
      <c r="F100" s="122"/>
      <c r="G100" s="122"/>
      <c r="H100" s="122"/>
      <c r="I100" s="122"/>
      <c r="J100" s="123">
        <f>J154</f>
        <v>0</v>
      </c>
      <c r="L100" s="120"/>
    </row>
    <row r="101" spans="2:12" s="8" customFormat="1" ht="24.95" customHeight="1">
      <c r="B101" s="116"/>
      <c r="D101" s="117" t="s">
        <v>4169</v>
      </c>
      <c r="E101" s="118"/>
      <c r="F101" s="118"/>
      <c r="G101" s="118"/>
      <c r="H101" s="118"/>
      <c r="I101" s="118"/>
      <c r="J101" s="119">
        <f>J156</f>
        <v>0</v>
      </c>
      <c r="L101" s="116"/>
    </row>
    <row r="102" spans="2:12" s="1" customFormat="1" ht="21.75" customHeight="1">
      <c r="B102" s="32"/>
      <c r="L102" s="32"/>
    </row>
    <row r="103" spans="2:12" s="1" customFormat="1" ht="6.95" customHeight="1">
      <c r="B103" s="47"/>
      <c r="C103" s="48"/>
      <c r="D103" s="48"/>
      <c r="E103" s="48"/>
      <c r="F103" s="48"/>
      <c r="G103" s="48"/>
      <c r="H103" s="48"/>
      <c r="I103" s="48"/>
      <c r="J103" s="48"/>
      <c r="K103" s="48"/>
      <c r="L103" s="32"/>
    </row>
    <row r="107" spans="2:12" s="1" customFormat="1" ht="6.95" customHeight="1">
      <c r="B107" s="49"/>
      <c r="C107" s="50"/>
      <c r="D107" s="50"/>
      <c r="E107" s="50"/>
      <c r="F107" s="50"/>
      <c r="G107" s="50"/>
      <c r="H107" s="50"/>
      <c r="I107" s="50"/>
      <c r="J107" s="50"/>
      <c r="K107" s="50"/>
      <c r="L107" s="32"/>
    </row>
    <row r="108" spans="2:12" s="1" customFormat="1" ht="24.95" customHeight="1">
      <c r="B108" s="32"/>
      <c r="C108" s="21" t="s">
        <v>293</v>
      </c>
      <c r="L108" s="32"/>
    </row>
    <row r="109" spans="2:12" s="1" customFormat="1" ht="6.95" customHeight="1">
      <c r="B109" s="32"/>
      <c r="L109" s="32"/>
    </row>
    <row r="110" spans="2:12" s="1" customFormat="1" ht="12" customHeight="1">
      <c r="B110" s="32"/>
      <c r="C110" s="27" t="s">
        <v>15</v>
      </c>
      <c r="L110" s="32"/>
    </row>
    <row r="111" spans="2:12" s="1" customFormat="1" ht="16.5" customHeight="1">
      <c r="B111" s="32"/>
      <c r="E111" s="263" t="str">
        <f>E7</f>
        <v>DD a DSS Terany - novostavba ubytovacieho bloku - CÚ 2025/II</v>
      </c>
      <c r="F111" s="264"/>
      <c r="G111" s="264"/>
      <c r="H111" s="264"/>
      <c r="L111" s="32"/>
    </row>
    <row r="112" spans="2:12" s="1" customFormat="1" ht="12" customHeight="1">
      <c r="B112" s="32"/>
      <c r="C112" s="27" t="s">
        <v>163</v>
      </c>
      <c r="L112" s="32"/>
    </row>
    <row r="113" spans="2:65" s="1" customFormat="1" ht="16.5" customHeight="1">
      <c r="B113" s="32"/>
      <c r="E113" s="234" t="str">
        <f>E9</f>
        <v>SO 07 - Elektrická prípojka a vnútroareálové rozvody NN</v>
      </c>
      <c r="F113" s="262"/>
      <c r="G113" s="262"/>
      <c r="H113" s="262"/>
      <c r="L113" s="32"/>
    </row>
    <row r="114" spans="2:65" s="1" customFormat="1" ht="6.95" customHeight="1">
      <c r="B114" s="32"/>
      <c r="L114" s="32"/>
    </row>
    <row r="115" spans="2:65" s="1" customFormat="1" ht="12" customHeight="1">
      <c r="B115" s="32"/>
      <c r="C115" s="27" t="s">
        <v>19</v>
      </c>
      <c r="F115" s="25" t="str">
        <f>F12</f>
        <v>Terany</v>
      </c>
      <c r="I115" s="27" t="s">
        <v>21</v>
      </c>
      <c r="J115" s="55" t="str">
        <f>IF(J12="","",J12)</f>
        <v>5. 12. 2025</v>
      </c>
      <c r="L115" s="32"/>
    </row>
    <row r="116" spans="2:65" s="1" customFormat="1" ht="6.95" customHeight="1">
      <c r="B116" s="32"/>
      <c r="L116" s="32"/>
    </row>
    <row r="117" spans="2:65" s="1" customFormat="1" ht="15.2" customHeight="1">
      <c r="B117" s="32"/>
      <c r="C117" s="27" t="s">
        <v>23</v>
      </c>
      <c r="F117" s="25" t="str">
        <f>E15</f>
        <v>DD DSS Terany 1, Hontianske Tesáre</v>
      </c>
      <c r="I117" s="27" t="s">
        <v>29</v>
      </c>
      <c r="J117" s="30" t="str">
        <f>E21</f>
        <v>Ing.Attila Farkaš</v>
      </c>
      <c r="L117" s="32"/>
    </row>
    <row r="118" spans="2:65" s="1" customFormat="1" ht="15.2" customHeight="1">
      <c r="B118" s="32"/>
      <c r="C118" s="27" t="s">
        <v>27</v>
      </c>
      <c r="F118" s="25" t="str">
        <f>IF(E18="","",E18)</f>
        <v>Vyplň údaj</v>
      </c>
      <c r="I118" s="27" t="s">
        <v>32</v>
      </c>
      <c r="J118" s="30" t="str">
        <f>E24</f>
        <v>Bc. Stanislav VARGA</v>
      </c>
      <c r="L118" s="32"/>
    </row>
    <row r="119" spans="2:65" s="1" customFormat="1" ht="10.35" customHeight="1">
      <c r="B119" s="32"/>
      <c r="L119" s="32"/>
    </row>
    <row r="120" spans="2:65" s="10" customFormat="1" ht="29.25" customHeight="1">
      <c r="B120" s="124"/>
      <c r="C120" s="125" t="s">
        <v>294</v>
      </c>
      <c r="D120" s="126" t="s">
        <v>61</v>
      </c>
      <c r="E120" s="126" t="s">
        <v>57</v>
      </c>
      <c r="F120" s="126" t="s">
        <v>58</v>
      </c>
      <c r="G120" s="126" t="s">
        <v>295</v>
      </c>
      <c r="H120" s="126" t="s">
        <v>296</v>
      </c>
      <c r="I120" s="126" t="s">
        <v>297</v>
      </c>
      <c r="J120" s="127" t="s">
        <v>259</v>
      </c>
      <c r="K120" s="128" t="s">
        <v>298</v>
      </c>
      <c r="L120" s="124"/>
      <c r="M120" s="62" t="s">
        <v>1</v>
      </c>
      <c r="N120" s="63" t="s">
        <v>40</v>
      </c>
      <c r="O120" s="63" t="s">
        <v>299</v>
      </c>
      <c r="P120" s="63" t="s">
        <v>300</v>
      </c>
      <c r="Q120" s="63" t="s">
        <v>301</v>
      </c>
      <c r="R120" s="63" t="s">
        <v>302</v>
      </c>
      <c r="S120" s="63" t="s">
        <v>303</v>
      </c>
      <c r="T120" s="64" t="s">
        <v>304</v>
      </c>
    </row>
    <row r="121" spans="2:65" s="1" customFormat="1" ht="22.9" customHeight="1">
      <c r="B121" s="32"/>
      <c r="C121" s="67" t="s">
        <v>260</v>
      </c>
      <c r="J121" s="129">
        <f>BK121</f>
        <v>0</v>
      </c>
      <c r="L121" s="32"/>
      <c r="M121" s="65"/>
      <c r="N121" s="56"/>
      <c r="O121" s="56"/>
      <c r="P121" s="130">
        <f>P122+P156</f>
        <v>0</v>
      </c>
      <c r="Q121" s="56"/>
      <c r="R121" s="130">
        <f>R122+R156</f>
        <v>1.8372600000000001</v>
      </c>
      <c r="S121" s="56"/>
      <c r="T121" s="131">
        <f>T122+T156</f>
        <v>0</v>
      </c>
      <c r="AT121" s="17" t="s">
        <v>75</v>
      </c>
      <c r="AU121" s="17" t="s">
        <v>261</v>
      </c>
      <c r="BK121" s="132">
        <f>BK122+BK156</f>
        <v>0</v>
      </c>
    </row>
    <row r="122" spans="2:65" s="11" customFormat="1" ht="25.9" customHeight="1">
      <c r="B122" s="133"/>
      <c r="D122" s="134" t="s">
        <v>75</v>
      </c>
      <c r="E122" s="135" t="s">
        <v>507</v>
      </c>
      <c r="F122" s="135" t="s">
        <v>4170</v>
      </c>
      <c r="I122" s="136"/>
      <c r="J122" s="137">
        <f>BK122</f>
        <v>0</v>
      </c>
      <c r="L122" s="133"/>
      <c r="M122" s="138"/>
      <c r="P122" s="139">
        <f>P123+P143+P154</f>
        <v>0</v>
      </c>
      <c r="R122" s="139">
        <f>R123+R143+R154</f>
        <v>1.8372600000000001</v>
      </c>
      <c r="T122" s="140">
        <f>T123+T143+T154</f>
        <v>0</v>
      </c>
      <c r="AR122" s="134" t="s">
        <v>83</v>
      </c>
      <c r="AT122" s="141" t="s">
        <v>75</v>
      </c>
      <c r="AU122" s="141" t="s">
        <v>76</v>
      </c>
      <c r="AY122" s="134" t="s">
        <v>307</v>
      </c>
      <c r="BK122" s="142">
        <f>BK123+BK143+BK154</f>
        <v>0</v>
      </c>
    </row>
    <row r="123" spans="2:65" s="11" customFormat="1" ht="22.9" customHeight="1">
      <c r="B123" s="133"/>
      <c r="D123" s="134" t="s">
        <v>75</v>
      </c>
      <c r="E123" s="143" t="s">
        <v>4171</v>
      </c>
      <c r="F123" s="143" t="s">
        <v>4172</v>
      </c>
      <c r="I123" s="136"/>
      <c r="J123" s="144">
        <f>BK123</f>
        <v>0</v>
      </c>
      <c r="L123" s="133"/>
      <c r="M123" s="138"/>
      <c r="P123" s="139">
        <f>SUM(P124:P142)</f>
        <v>0</v>
      </c>
      <c r="R123" s="139">
        <f>SUM(R124:R142)</f>
        <v>0.40476000000000001</v>
      </c>
      <c r="T123" s="140">
        <f>SUM(T124:T142)</f>
        <v>0</v>
      </c>
      <c r="AR123" s="134" t="s">
        <v>83</v>
      </c>
      <c r="AT123" s="141" t="s">
        <v>75</v>
      </c>
      <c r="AU123" s="141" t="s">
        <v>83</v>
      </c>
      <c r="AY123" s="134" t="s">
        <v>307</v>
      </c>
      <c r="BK123" s="142">
        <f>SUM(BK124:BK142)</f>
        <v>0</v>
      </c>
    </row>
    <row r="124" spans="2:65" s="1" customFormat="1" ht="24.2" customHeight="1">
      <c r="B124" s="145"/>
      <c r="C124" s="146" t="s">
        <v>83</v>
      </c>
      <c r="D124" s="146" t="s">
        <v>309</v>
      </c>
      <c r="E124" s="147" t="s">
        <v>6022</v>
      </c>
      <c r="F124" s="148" t="s">
        <v>6023</v>
      </c>
      <c r="G124" s="149" t="s">
        <v>1071</v>
      </c>
      <c r="H124" s="150">
        <v>148</v>
      </c>
      <c r="I124" s="151"/>
      <c r="J124" s="152">
        <f t="shared" ref="J124:J142" si="0">ROUND(I124*H124,2)</f>
        <v>0</v>
      </c>
      <c r="K124" s="153"/>
      <c r="L124" s="32"/>
      <c r="M124" s="154" t="s">
        <v>1</v>
      </c>
      <c r="N124" s="155" t="s">
        <v>42</v>
      </c>
      <c r="P124" s="156">
        <f t="shared" ref="P124:P142" si="1">O124*H124</f>
        <v>0</v>
      </c>
      <c r="Q124" s="156">
        <v>0</v>
      </c>
      <c r="R124" s="156">
        <f t="shared" ref="R124:R142" si="2">Q124*H124</f>
        <v>0</v>
      </c>
      <c r="S124" s="156">
        <v>0</v>
      </c>
      <c r="T124" s="157">
        <f t="shared" ref="T124:T142" si="3">S124*H124</f>
        <v>0</v>
      </c>
      <c r="AR124" s="158" t="s">
        <v>313</v>
      </c>
      <c r="AT124" s="158" t="s">
        <v>309</v>
      </c>
      <c r="AU124" s="158" t="s">
        <v>89</v>
      </c>
      <c r="AY124" s="17" t="s">
        <v>307</v>
      </c>
      <c r="BE124" s="159">
        <f t="shared" ref="BE124:BE142" si="4">IF(N124="základná",J124,0)</f>
        <v>0</v>
      </c>
      <c r="BF124" s="159">
        <f t="shared" ref="BF124:BF142" si="5">IF(N124="znížená",J124,0)</f>
        <v>0</v>
      </c>
      <c r="BG124" s="159">
        <f t="shared" ref="BG124:BG142" si="6">IF(N124="zákl. prenesená",J124,0)</f>
        <v>0</v>
      </c>
      <c r="BH124" s="159">
        <f t="shared" ref="BH124:BH142" si="7">IF(N124="zníž. prenesená",J124,0)</f>
        <v>0</v>
      </c>
      <c r="BI124" s="159">
        <f t="shared" ref="BI124:BI142" si="8">IF(N124="nulová",J124,0)</f>
        <v>0</v>
      </c>
      <c r="BJ124" s="17" t="s">
        <v>89</v>
      </c>
      <c r="BK124" s="159">
        <f t="shared" ref="BK124:BK142" si="9">ROUND(I124*H124,2)</f>
        <v>0</v>
      </c>
      <c r="BL124" s="17" t="s">
        <v>313</v>
      </c>
      <c r="BM124" s="158" t="s">
        <v>6024</v>
      </c>
    </row>
    <row r="125" spans="2:65" s="1" customFormat="1" ht="24.2" customHeight="1">
      <c r="B125" s="145"/>
      <c r="C125" s="188" t="s">
        <v>89</v>
      </c>
      <c r="D125" s="188" t="s">
        <v>507</v>
      </c>
      <c r="E125" s="189" t="s">
        <v>6025</v>
      </c>
      <c r="F125" s="190" t="s">
        <v>6026</v>
      </c>
      <c r="G125" s="191" t="s">
        <v>1071</v>
      </c>
      <c r="H125" s="192">
        <v>148</v>
      </c>
      <c r="I125" s="193"/>
      <c r="J125" s="194">
        <f t="shared" si="0"/>
        <v>0</v>
      </c>
      <c r="K125" s="195"/>
      <c r="L125" s="196"/>
      <c r="M125" s="197" t="s">
        <v>1</v>
      </c>
      <c r="N125" s="198" t="s">
        <v>42</v>
      </c>
      <c r="P125" s="156">
        <f t="shared" si="1"/>
        <v>0</v>
      </c>
      <c r="Q125" s="156">
        <v>3.1E-4</v>
      </c>
      <c r="R125" s="156">
        <f t="shared" si="2"/>
        <v>4.5879999999999997E-2</v>
      </c>
      <c r="S125" s="156">
        <v>0</v>
      </c>
      <c r="T125" s="157">
        <f t="shared" si="3"/>
        <v>0</v>
      </c>
      <c r="AR125" s="158" t="s">
        <v>449</v>
      </c>
      <c r="AT125" s="158" t="s">
        <v>507</v>
      </c>
      <c r="AU125" s="158" t="s">
        <v>89</v>
      </c>
      <c r="AY125" s="17" t="s">
        <v>307</v>
      </c>
      <c r="BE125" s="159">
        <f t="shared" si="4"/>
        <v>0</v>
      </c>
      <c r="BF125" s="159">
        <f t="shared" si="5"/>
        <v>0</v>
      </c>
      <c r="BG125" s="159">
        <f t="shared" si="6"/>
        <v>0</v>
      </c>
      <c r="BH125" s="159">
        <f t="shared" si="7"/>
        <v>0</v>
      </c>
      <c r="BI125" s="159">
        <f t="shared" si="8"/>
        <v>0</v>
      </c>
      <c r="BJ125" s="17" t="s">
        <v>89</v>
      </c>
      <c r="BK125" s="159">
        <f t="shared" si="9"/>
        <v>0</v>
      </c>
      <c r="BL125" s="17" t="s">
        <v>313</v>
      </c>
      <c r="BM125" s="158" t="s">
        <v>6027</v>
      </c>
    </row>
    <row r="126" spans="2:65" s="1" customFormat="1" ht="24.2" customHeight="1">
      <c r="B126" s="145"/>
      <c r="C126" s="146" t="s">
        <v>107</v>
      </c>
      <c r="D126" s="146" t="s">
        <v>309</v>
      </c>
      <c r="E126" s="147" t="s">
        <v>6028</v>
      </c>
      <c r="F126" s="148" t="s">
        <v>6029</v>
      </c>
      <c r="G126" s="149" t="s">
        <v>693</v>
      </c>
      <c r="H126" s="150">
        <v>12</v>
      </c>
      <c r="I126" s="151"/>
      <c r="J126" s="152">
        <f t="shared" si="0"/>
        <v>0</v>
      </c>
      <c r="K126" s="153"/>
      <c r="L126" s="32"/>
      <c r="M126" s="154" t="s">
        <v>1</v>
      </c>
      <c r="N126" s="155" t="s">
        <v>42</v>
      </c>
      <c r="P126" s="156">
        <f t="shared" si="1"/>
        <v>0</v>
      </c>
      <c r="Q126" s="156">
        <v>0</v>
      </c>
      <c r="R126" s="156">
        <f t="shared" si="2"/>
        <v>0</v>
      </c>
      <c r="S126" s="156">
        <v>0</v>
      </c>
      <c r="T126" s="157">
        <f t="shared" si="3"/>
        <v>0</v>
      </c>
      <c r="AR126" s="158" t="s">
        <v>313</v>
      </c>
      <c r="AT126" s="158" t="s">
        <v>309</v>
      </c>
      <c r="AU126" s="158" t="s">
        <v>89</v>
      </c>
      <c r="AY126" s="17" t="s">
        <v>307</v>
      </c>
      <c r="BE126" s="159">
        <f t="shared" si="4"/>
        <v>0</v>
      </c>
      <c r="BF126" s="159">
        <f t="shared" si="5"/>
        <v>0</v>
      </c>
      <c r="BG126" s="159">
        <f t="shared" si="6"/>
        <v>0</v>
      </c>
      <c r="BH126" s="159">
        <f t="shared" si="7"/>
        <v>0</v>
      </c>
      <c r="BI126" s="159">
        <f t="shared" si="8"/>
        <v>0</v>
      </c>
      <c r="BJ126" s="17" t="s">
        <v>89</v>
      </c>
      <c r="BK126" s="159">
        <f t="shared" si="9"/>
        <v>0</v>
      </c>
      <c r="BL126" s="17" t="s">
        <v>313</v>
      </c>
      <c r="BM126" s="158" t="s">
        <v>6030</v>
      </c>
    </row>
    <row r="127" spans="2:65" s="1" customFormat="1" ht="16.5" customHeight="1">
      <c r="B127" s="145"/>
      <c r="C127" s="188" t="s">
        <v>313</v>
      </c>
      <c r="D127" s="188" t="s">
        <v>507</v>
      </c>
      <c r="E127" s="189" t="s">
        <v>6031</v>
      </c>
      <c r="F127" s="190" t="s">
        <v>6032</v>
      </c>
      <c r="G127" s="191" t="s">
        <v>693</v>
      </c>
      <c r="H127" s="192">
        <v>12</v>
      </c>
      <c r="I127" s="193"/>
      <c r="J127" s="194">
        <f t="shared" si="0"/>
        <v>0</v>
      </c>
      <c r="K127" s="195"/>
      <c r="L127" s="196"/>
      <c r="M127" s="197" t="s">
        <v>1</v>
      </c>
      <c r="N127" s="198" t="s">
        <v>42</v>
      </c>
      <c r="P127" s="156">
        <f t="shared" si="1"/>
        <v>0</v>
      </c>
      <c r="Q127" s="156">
        <v>3.0000000000000001E-5</v>
      </c>
      <c r="R127" s="156">
        <f t="shared" si="2"/>
        <v>3.6000000000000002E-4</v>
      </c>
      <c r="S127" s="156">
        <v>0</v>
      </c>
      <c r="T127" s="157">
        <f t="shared" si="3"/>
        <v>0</v>
      </c>
      <c r="AR127" s="158" t="s">
        <v>449</v>
      </c>
      <c r="AT127" s="158" t="s">
        <v>507</v>
      </c>
      <c r="AU127" s="158" t="s">
        <v>89</v>
      </c>
      <c r="AY127" s="17" t="s">
        <v>307</v>
      </c>
      <c r="BE127" s="159">
        <f t="shared" si="4"/>
        <v>0</v>
      </c>
      <c r="BF127" s="159">
        <f t="shared" si="5"/>
        <v>0</v>
      </c>
      <c r="BG127" s="159">
        <f t="shared" si="6"/>
        <v>0</v>
      </c>
      <c r="BH127" s="159">
        <f t="shared" si="7"/>
        <v>0</v>
      </c>
      <c r="BI127" s="159">
        <f t="shared" si="8"/>
        <v>0</v>
      </c>
      <c r="BJ127" s="17" t="s">
        <v>89</v>
      </c>
      <c r="BK127" s="159">
        <f t="shared" si="9"/>
        <v>0</v>
      </c>
      <c r="BL127" s="17" t="s">
        <v>313</v>
      </c>
      <c r="BM127" s="158" t="s">
        <v>6033</v>
      </c>
    </row>
    <row r="128" spans="2:65" s="1" customFormat="1" ht="16.5" customHeight="1">
      <c r="B128" s="145"/>
      <c r="C128" s="188" t="s">
        <v>433</v>
      </c>
      <c r="D128" s="188" t="s">
        <v>507</v>
      </c>
      <c r="E128" s="189" t="s">
        <v>6034</v>
      </c>
      <c r="F128" s="190" t="s">
        <v>6035</v>
      </c>
      <c r="G128" s="191" t="s">
        <v>693</v>
      </c>
      <c r="H128" s="192">
        <v>12</v>
      </c>
      <c r="I128" s="193"/>
      <c r="J128" s="194">
        <f t="shared" si="0"/>
        <v>0</v>
      </c>
      <c r="K128" s="195"/>
      <c r="L128" s="196"/>
      <c r="M128" s="197" t="s">
        <v>1</v>
      </c>
      <c r="N128" s="198" t="s">
        <v>42</v>
      </c>
      <c r="P128" s="156">
        <f t="shared" si="1"/>
        <v>0</v>
      </c>
      <c r="Q128" s="156">
        <v>6.0000000000000002E-5</v>
      </c>
      <c r="R128" s="156">
        <f t="shared" si="2"/>
        <v>7.2000000000000005E-4</v>
      </c>
      <c r="S128" s="156">
        <v>0</v>
      </c>
      <c r="T128" s="157">
        <f t="shared" si="3"/>
        <v>0</v>
      </c>
      <c r="AR128" s="158" t="s">
        <v>449</v>
      </c>
      <c r="AT128" s="158" t="s">
        <v>507</v>
      </c>
      <c r="AU128" s="158" t="s">
        <v>89</v>
      </c>
      <c r="AY128" s="17" t="s">
        <v>307</v>
      </c>
      <c r="BE128" s="159">
        <f t="shared" si="4"/>
        <v>0</v>
      </c>
      <c r="BF128" s="159">
        <f t="shared" si="5"/>
        <v>0</v>
      </c>
      <c r="BG128" s="159">
        <f t="shared" si="6"/>
        <v>0</v>
      </c>
      <c r="BH128" s="159">
        <f t="shared" si="7"/>
        <v>0</v>
      </c>
      <c r="BI128" s="159">
        <f t="shared" si="8"/>
        <v>0</v>
      </c>
      <c r="BJ128" s="17" t="s">
        <v>89</v>
      </c>
      <c r="BK128" s="159">
        <f t="shared" si="9"/>
        <v>0</v>
      </c>
      <c r="BL128" s="17" t="s">
        <v>313</v>
      </c>
      <c r="BM128" s="158" t="s">
        <v>6036</v>
      </c>
    </row>
    <row r="129" spans="2:65" s="1" customFormat="1" ht="16.5" customHeight="1">
      <c r="B129" s="145"/>
      <c r="C129" s="146" t="s">
        <v>439</v>
      </c>
      <c r="D129" s="146" t="s">
        <v>309</v>
      </c>
      <c r="E129" s="147" t="s">
        <v>6037</v>
      </c>
      <c r="F129" s="148" t="s">
        <v>6038</v>
      </c>
      <c r="G129" s="149" t="s">
        <v>693</v>
      </c>
      <c r="H129" s="150">
        <v>3</v>
      </c>
      <c r="I129" s="151"/>
      <c r="J129" s="152">
        <f t="shared" si="0"/>
        <v>0</v>
      </c>
      <c r="K129" s="153"/>
      <c r="L129" s="32"/>
      <c r="M129" s="154" t="s">
        <v>1</v>
      </c>
      <c r="N129" s="155" t="s">
        <v>42</v>
      </c>
      <c r="P129" s="156">
        <f t="shared" si="1"/>
        <v>0</v>
      </c>
      <c r="Q129" s="156">
        <v>0</v>
      </c>
      <c r="R129" s="156">
        <f t="shared" si="2"/>
        <v>0</v>
      </c>
      <c r="S129" s="156">
        <v>0</v>
      </c>
      <c r="T129" s="157">
        <f t="shared" si="3"/>
        <v>0</v>
      </c>
      <c r="AR129" s="158" t="s">
        <v>313</v>
      </c>
      <c r="AT129" s="158" t="s">
        <v>309</v>
      </c>
      <c r="AU129" s="158" t="s">
        <v>89</v>
      </c>
      <c r="AY129" s="17" t="s">
        <v>307</v>
      </c>
      <c r="BE129" s="159">
        <f t="shared" si="4"/>
        <v>0</v>
      </c>
      <c r="BF129" s="159">
        <f t="shared" si="5"/>
        <v>0</v>
      </c>
      <c r="BG129" s="159">
        <f t="shared" si="6"/>
        <v>0</v>
      </c>
      <c r="BH129" s="159">
        <f t="shared" si="7"/>
        <v>0</v>
      </c>
      <c r="BI129" s="159">
        <f t="shared" si="8"/>
        <v>0</v>
      </c>
      <c r="BJ129" s="17" t="s">
        <v>89</v>
      </c>
      <c r="BK129" s="159">
        <f t="shared" si="9"/>
        <v>0</v>
      </c>
      <c r="BL129" s="17" t="s">
        <v>313</v>
      </c>
      <c r="BM129" s="158" t="s">
        <v>6039</v>
      </c>
    </row>
    <row r="130" spans="2:65" s="1" customFormat="1" ht="21.75" customHeight="1">
      <c r="B130" s="145"/>
      <c r="C130" s="188" t="s">
        <v>444</v>
      </c>
      <c r="D130" s="188" t="s">
        <v>507</v>
      </c>
      <c r="E130" s="189" t="s">
        <v>6040</v>
      </c>
      <c r="F130" s="190" t="s">
        <v>6041</v>
      </c>
      <c r="G130" s="191" t="s">
        <v>693</v>
      </c>
      <c r="H130" s="192">
        <v>3</v>
      </c>
      <c r="I130" s="193"/>
      <c r="J130" s="194">
        <f t="shared" si="0"/>
        <v>0</v>
      </c>
      <c r="K130" s="195"/>
      <c r="L130" s="196"/>
      <c r="M130" s="197" t="s">
        <v>1</v>
      </c>
      <c r="N130" s="198" t="s">
        <v>42</v>
      </c>
      <c r="P130" s="156">
        <f t="shared" si="1"/>
        <v>0</v>
      </c>
      <c r="Q130" s="156">
        <v>1.2999999999999999E-4</v>
      </c>
      <c r="R130" s="156">
        <f t="shared" si="2"/>
        <v>3.8999999999999994E-4</v>
      </c>
      <c r="S130" s="156">
        <v>0</v>
      </c>
      <c r="T130" s="157">
        <f t="shared" si="3"/>
        <v>0</v>
      </c>
      <c r="AR130" s="158" t="s">
        <v>449</v>
      </c>
      <c r="AT130" s="158" t="s">
        <v>507</v>
      </c>
      <c r="AU130" s="158" t="s">
        <v>89</v>
      </c>
      <c r="AY130" s="17" t="s">
        <v>307</v>
      </c>
      <c r="BE130" s="159">
        <f t="shared" si="4"/>
        <v>0</v>
      </c>
      <c r="BF130" s="159">
        <f t="shared" si="5"/>
        <v>0</v>
      </c>
      <c r="BG130" s="159">
        <f t="shared" si="6"/>
        <v>0</v>
      </c>
      <c r="BH130" s="159">
        <f t="shared" si="7"/>
        <v>0</v>
      </c>
      <c r="BI130" s="159">
        <f t="shared" si="8"/>
        <v>0</v>
      </c>
      <c r="BJ130" s="17" t="s">
        <v>89</v>
      </c>
      <c r="BK130" s="159">
        <f t="shared" si="9"/>
        <v>0</v>
      </c>
      <c r="BL130" s="17" t="s">
        <v>313</v>
      </c>
      <c r="BM130" s="158" t="s">
        <v>6042</v>
      </c>
    </row>
    <row r="131" spans="2:65" s="1" customFormat="1" ht="21.75" customHeight="1">
      <c r="B131" s="145"/>
      <c r="C131" s="146" t="s">
        <v>449</v>
      </c>
      <c r="D131" s="146" t="s">
        <v>309</v>
      </c>
      <c r="E131" s="147" t="s">
        <v>6043</v>
      </c>
      <c r="F131" s="148" t="s">
        <v>6044</v>
      </c>
      <c r="G131" s="149" t="s">
        <v>693</v>
      </c>
      <c r="H131" s="150">
        <v>1</v>
      </c>
      <c r="I131" s="151"/>
      <c r="J131" s="152">
        <f t="shared" si="0"/>
        <v>0</v>
      </c>
      <c r="K131" s="153"/>
      <c r="L131" s="32"/>
      <c r="M131" s="154" t="s">
        <v>1</v>
      </c>
      <c r="N131" s="155" t="s">
        <v>42</v>
      </c>
      <c r="P131" s="156">
        <f t="shared" si="1"/>
        <v>0</v>
      </c>
      <c r="Q131" s="156">
        <v>0</v>
      </c>
      <c r="R131" s="156">
        <f t="shared" si="2"/>
        <v>0</v>
      </c>
      <c r="S131" s="156">
        <v>0</v>
      </c>
      <c r="T131" s="157">
        <f t="shared" si="3"/>
        <v>0</v>
      </c>
      <c r="AR131" s="158" t="s">
        <v>313</v>
      </c>
      <c r="AT131" s="158" t="s">
        <v>309</v>
      </c>
      <c r="AU131" s="158" t="s">
        <v>89</v>
      </c>
      <c r="AY131" s="17" t="s">
        <v>307</v>
      </c>
      <c r="BE131" s="159">
        <f t="shared" si="4"/>
        <v>0</v>
      </c>
      <c r="BF131" s="159">
        <f t="shared" si="5"/>
        <v>0</v>
      </c>
      <c r="BG131" s="159">
        <f t="shared" si="6"/>
        <v>0</v>
      </c>
      <c r="BH131" s="159">
        <f t="shared" si="7"/>
        <v>0</v>
      </c>
      <c r="BI131" s="159">
        <f t="shared" si="8"/>
        <v>0</v>
      </c>
      <c r="BJ131" s="17" t="s">
        <v>89</v>
      </c>
      <c r="BK131" s="159">
        <f t="shared" si="9"/>
        <v>0</v>
      </c>
      <c r="BL131" s="17" t="s">
        <v>313</v>
      </c>
      <c r="BM131" s="158" t="s">
        <v>6045</v>
      </c>
    </row>
    <row r="132" spans="2:65" s="1" customFormat="1" ht="37.9" customHeight="1">
      <c r="B132" s="145"/>
      <c r="C132" s="188" t="s">
        <v>506</v>
      </c>
      <c r="D132" s="188" t="s">
        <v>507</v>
      </c>
      <c r="E132" s="189" t="s">
        <v>6046</v>
      </c>
      <c r="F132" s="190" t="s">
        <v>6047</v>
      </c>
      <c r="G132" s="191" t="s">
        <v>693</v>
      </c>
      <c r="H132" s="192">
        <v>1</v>
      </c>
      <c r="I132" s="193"/>
      <c r="J132" s="194">
        <f t="shared" si="0"/>
        <v>0</v>
      </c>
      <c r="K132" s="195"/>
      <c r="L132" s="196"/>
      <c r="M132" s="197" t="s">
        <v>1</v>
      </c>
      <c r="N132" s="198" t="s">
        <v>42</v>
      </c>
      <c r="P132" s="156">
        <f t="shared" si="1"/>
        <v>0</v>
      </c>
      <c r="Q132" s="156">
        <v>0.03</v>
      </c>
      <c r="R132" s="156">
        <f t="shared" si="2"/>
        <v>0.03</v>
      </c>
      <c r="S132" s="156">
        <v>0</v>
      </c>
      <c r="T132" s="157">
        <f t="shared" si="3"/>
        <v>0</v>
      </c>
      <c r="AR132" s="158" t="s">
        <v>1584</v>
      </c>
      <c r="AT132" s="158" t="s">
        <v>507</v>
      </c>
      <c r="AU132" s="158" t="s">
        <v>89</v>
      </c>
      <c r="AY132" s="17" t="s">
        <v>307</v>
      </c>
      <c r="BE132" s="159">
        <f t="shared" si="4"/>
        <v>0</v>
      </c>
      <c r="BF132" s="159">
        <f t="shared" si="5"/>
        <v>0</v>
      </c>
      <c r="BG132" s="159">
        <f t="shared" si="6"/>
        <v>0</v>
      </c>
      <c r="BH132" s="159">
        <f t="shared" si="7"/>
        <v>0</v>
      </c>
      <c r="BI132" s="159">
        <f t="shared" si="8"/>
        <v>0</v>
      </c>
      <c r="BJ132" s="17" t="s">
        <v>89</v>
      </c>
      <c r="BK132" s="159">
        <f t="shared" si="9"/>
        <v>0</v>
      </c>
      <c r="BL132" s="17" t="s">
        <v>1584</v>
      </c>
      <c r="BM132" s="158" t="s">
        <v>6048</v>
      </c>
    </row>
    <row r="133" spans="2:65" s="1" customFormat="1" ht="24.2" customHeight="1">
      <c r="B133" s="145"/>
      <c r="C133" s="146" t="s">
        <v>514</v>
      </c>
      <c r="D133" s="146" t="s">
        <v>309</v>
      </c>
      <c r="E133" s="147" t="s">
        <v>4757</v>
      </c>
      <c r="F133" s="148" t="s">
        <v>4758</v>
      </c>
      <c r="G133" s="149" t="s">
        <v>1071</v>
      </c>
      <c r="H133" s="150">
        <v>5</v>
      </c>
      <c r="I133" s="151"/>
      <c r="J133" s="152">
        <f t="shared" si="0"/>
        <v>0</v>
      </c>
      <c r="K133" s="153"/>
      <c r="L133" s="32"/>
      <c r="M133" s="154" t="s">
        <v>1</v>
      </c>
      <c r="N133" s="155" t="s">
        <v>42</v>
      </c>
      <c r="P133" s="156">
        <f t="shared" si="1"/>
        <v>0</v>
      </c>
      <c r="Q133" s="156">
        <v>0</v>
      </c>
      <c r="R133" s="156">
        <f t="shared" si="2"/>
        <v>0</v>
      </c>
      <c r="S133" s="156">
        <v>0</v>
      </c>
      <c r="T133" s="157">
        <f t="shared" si="3"/>
        <v>0</v>
      </c>
      <c r="AR133" s="158" t="s">
        <v>313</v>
      </c>
      <c r="AT133" s="158" t="s">
        <v>309</v>
      </c>
      <c r="AU133" s="158" t="s">
        <v>89</v>
      </c>
      <c r="AY133" s="17" t="s">
        <v>307</v>
      </c>
      <c r="BE133" s="159">
        <f t="shared" si="4"/>
        <v>0</v>
      </c>
      <c r="BF133" s="159">
        <f t="shared" si="5"/>
        <v>0</v>
      </c>
      <c r="BG133" s="159">
        <f t="shared" si="6"/>
        <v>0</v>
      </c>
      <c r="BH133" s="159">
        <f t="shared" si="7"/>
        <v>0</v>
      </c>
      <c r="BI133" s="159">
        <f t="shared" si="8"/>
        <v>0</v>
      </c>
      <c r="BJ133" s="17" t="s">
        <v>89</v>
      </c>
      <c r="BK133" s="159">
        <f t="shared" si="9"/>
        <v>0</v>
      </c>
      <c r="BL133" s="17" t="s">
        <v>313</v>
      </c>
      <c r="BM133" s="158" t="s">
        <v>6049</v>
      </c>
    </row>
    <row r="134" spans="2:65" s="1" customFormat="1" ht="16.5" customHeight="1">
      <c r="B134" s="145"/>
      <c r="C134" s="188" t="s">
        <v>520</v>
      </c>
      <c r="D134" s="188" t="s">
        <v>507</v>
      </c>
      <c r="E134" s="189" t="s">
        <v>4760</v>
      </c>
      <c r="F134" s="190" t="s">
        <v>4761</v>
      </c>
      <c r="G134" s="191" t="s">
        <v>1513</v>
      </c>
      <c r="H134" s="192">
        <v>5</v>
      </c>
      <c r="I134" s="193"/>
      <c r="J134" s="194">
        <f t="shared" si="0"/>
        <v>0</v>
      </c>
      <c r="K134" s="195"/>
      <c r="L134" s="196"/>
      <c r="M134" s="197" t="s">
        <v>1</v>
      </c>
      <c r="N134" s="198" t="s">
        <v>42</v>
      </c>
      <c r="P134" s="156">
        <f t="shared" si="1"/>
        <v>0</v>
      </c>
      <c r="Q134" s="156">
        <v>1E-3</v>
      </c>
      <c r="R134" s="156">
        <f t="shared" si="2"/>
        <v>5.0000000000000001E-3</v>
      </c>
      <c r="S134" s="156">
        <v>0</v>
      </c>
      <c r="T134" s="157">
        <f t="shared" si="3"/>
        <v>0</v>
      </c>
      <c r="AR134" s="158" t="s">
        <v>1584</v>
      </c>
      <c r="AT134" s="158" t="s">
        <v>507</v>
      </c>
      <c r="AU134" s="158" t="s">
        <v>89</v>
      </c>
      <c r="AY134" s="17" t="s">
        <v>307</v>
      </c>
      <c r="BE134" s="159">
        <f t="shared" si="4"/>
        <v>0</v>
      </c>
      <c r="BF134" s="159">
        <f t="shared" si="5"/>
        <v>0</v>
      </c>
      <c r="BG134" s="159">
        <f t="shared" si="6"/>
        <v>0</v>
      </c>
      <c r="BH134" s="159">
        <f t="shared" si="7"/>
        <v>0</v>
      </c>
      <c r="BI134" s="159">
        <f t="shared" si="8"/>
        <v>0</v>
      </c>
      <c r="BJ134" s="17" t="s">
        <v>89</v>
      </c>
      <c r="BK134" s="159">
        <f t="shared" si="9"/>
        <v>0</v>
      </c>
      <c r="BL134" s="17" t="s">
        <v>1584</v>
      </c>
      <c r="BM134" s="158" t="s">
        <v>6050</v>
      </c>
    </row>
    <row r="135" spans="2:65" s="1" customFormat="1" ht="21.75" customHeight="1">
      <c r="B135" s="145"/>
      <c r="C135" s="146" t="s">
        <v>526</v>
      </c>
      <c r="D135" s="146" t="s">
        <v>309</v>
      </c>
      <c r="E135" s="147" t="s">
        <v>4818</v>
      </c>
      <c r="F135" s="148" t="s">
        <v>4819</v>
      </c>
      <c r="G135" s="149" t="s">
        <v>693</v>
      </c>
      <c r="H135" s="150">
        <v>2</v>
      </c>
      <c r="I135" s="151"/>
      <c r="J135" s="152">
        <f t="shared" si="0"/>
        <v>0</v>
      </c>
      <c r="K135" s="153"/>
      <c r="L135" s="32"/>
      <c r="M135" s="154" t="s">
        <v>1</v>
      </c>
      <c r="N135" s="155" t="s">
        <v>42</v>
      </c>
      <c r="P135" s="156">
        <f t="shared" si="1"/>
        <v>0</v>
      </c>
      <c r="Q135" s="156">
        <v>0</v>
      </c>
      <c r="R135" s="156">
        <f t="shared" si="2"/>
        <v>0</v>
      </c>
      <c r="S135" s="156">
        <v>0</v>
      </c>
      <c r="T135" s="157">
        <f t="shared" si="3"/>
        <v>0</v>
      </c>
      <c r="AR135" s="158" t="s">
        <v>313</v>
      </c>
      <c r="AT135" s="158" t="s">
        <v>309</v>
      </c>
      <c r="AU135" s="158" t="s">
        <v>89</v>
      </c>
      <c r="AY135" s="17" t="s">
        <v>307</v>
      </c>
      <c r="BE135" s="159">
        <f t="shared" si="4"/>
        <v>0</v>
      </c>
      <c r="BF135" s="159">
        <f t="shared" si="5"/>
        <v>0</v>
      </c>
      <c r="BG135" s="159">
        <f t="shared" si="6"/>
        <v>0</v>
      </c>
      <c r="BH135" s="159">
        <f t="shared" si="7"/>
        <v>0</v>
      </c>
      <c r="BI135" s="159">
        <f t="shared" si="8"/>
        <v>0</v>
      </c>
      <c r="BJ135" s="17" t="s">
        <v>89</v>
      </c>
      <c r="BK135" s="159">
        <f t="shared" si="9"/>
        <v>0</v>
      </c>
      <c r="BL135" s="17" t="s">
        <v>313</v>
      </c>
      <c r="BM135" s="158" t="s">
        <v>6051</v>
      </c>
    </row>
    <row r="136" spans="2:65" s="1" customFormat="1" ht="21.75" customHeight="1">
      <c r="B136" s="145"/>
      <c r="C136" s="188" t="s">
        <v>572</v>
      </c>
      <c r="D136" s="188" t="s">
        <v>507</v>
      </c>
      <c r="E136" s="189" t="s">
        <v>5534</v>
      </c>
      <c r="F136" s="190" t="s">
        <v>5535</v>
      </c>
      <c r="G136" s="191" t="s">
        <v>693</v>
      </c>
      <c r="H136" s="192">
        <v>2</v>
      </c>
      <c r="I136" s="193"/>
      <c r="J136" s="194">
        <f t="shared" si="0"/>
        <v>0</v>
      </c>
      <c r="K136" s="195"/>
      <c r="L136" s="196"/>
      <c r="M136" s="197" t="s">
        <v>1</v>
      </c>
      <c r="N136" s="198" t="s">
        <v>42</v>
      </c>
      <c r="P136" s="156">
        <f t="shared" si="1"/>
        <v>0</v>
      </c>
      <c r="Q136" s="156">
        <v>4.0000000000000002E-4</v>
      </c>
      <c r="R136" s="156">
        <f t="shared" si="2"/>
        <v>8.0000000000000004E-4</v>
      </c>
      <c r="S136" s="156">
        <v>0</v>
      </c>
      <c r="T136" s="157">
        <f t="shared" si="3"/>
        <v>0</v>
      </c>
      <c r="AR136" s="158" t="s">
        <v>449</v>
      </c>
      <c r="AT136" s="158" t="s">
        <v>507</v>
      </c>
      <c r="AU136" s="158" t="s">
        <v>89</v>
      </c>
      <c r="AY136" s="17" t="s">
        <v>307</v>
      </c>
      <c r="BE136" s="159">
        <f t="shared" si="4"/>
        <v>0</v>
      </c>
      <c r="BF136" s="159">
        <f t="shared" si="5"/>
        <v>0</v>
      </c>
      <c r="BG136" s="159">
        <f t="shared" si="6"/>
        <v>0</v>
      </c>
      <c r="BH136" s="159">
        <f t="shared" si="7"/>
        <v>0</v>
      </c>
      <c r="BI136" s="159">
        <f t="shared" si="8"/>
        <v>0</v>
      </c>
      <c r="BJ136" s="17" t="s">
        <v>89</v>
      </c>
      <c r="BK136" s="159">
        <f t="shared" si="9"/>
        <v>0</v>
      </c>
      <c r="BL136" s="17" t="s">
        <v>313</v>
      </c>
      <c r="BM136" s="158" t="s">
        <v>6052</v>
      </c>
    </row>
    <row r="137" spans="2:65" s="1" customFormat="1" ht="16.5" customHeight="1">
      <c r="B137" s="145"/>
      <c r="C137" s="146" t="s">
        <v>578</v>
      </c>
      <c r="D137" s="146" t="s">
        <v>309</v>
      </c>
      <c r="E137" s="147" t="s">
        <v>5536</v>
      </c>
      <c r="F137" s="148" t="s">
        <v>5537</v>
      </c>
      <c r="G137" s="149" t="s">
        <v>693</v>
      </c>
      <c r="H137" s="150">
        <v>1</v>
      </c>
      <c r="I137" s="151"/>
      <c r="J137" s="152">
        <f t="shared" si="0"/>
        <v>0</v>
      </c>
      <c r="K137" s="153"/>
      <c r="L137" s="32"/>
      <c r="M137" s="154" t="s">
        <v>1</v>
      </c>
      <c r="N137" s="155" t="s">
        <v>42</v>
      </c>
      <c r="P137" s="156">
        <f t="shared" si="1"/>
        <v>0</v>
      </c>
      <c r="Q137" s="156">
        <v>0</v>
      </c>
      <c r="R137" s="156">
        <f t="shared" si="2"/>
        <v>0</v>
      </c>
      <c r="S137" s="156">
        <v>0</v>
      </c>
      <c r="T137" s="157">
        <f t="shared" si="3"/>
        <v>0</v>
      </c>
      <c r="AR137" s="158" t="s">
        <v>313</v>
      </c>
      <c r="AT137" s="158" t="s">
        <v>309</v>
      </c>
      <c r="AU137" s="158" t="s">
        <v>89</v>
      </c>
      <c r="AY137" s="17" t="s">
        <v>307</v>
      </c>
      <c r="BE137" s="159">
        <f t="shared" si="4"/>
        <v>0</v>
      </c>
      <c r="BF137" s="159">
        <f t="shared" si="5"/>
        <v>0</v>
      </c>
      <c r="BG137" s="159">
        <f t="shared" si="6"/>
        <v>0</v>
      </c>
      <c r="BH137" s="159">
        <f t="shared" si="7"/>
        <v>0</v>
      </c>
      <c r="BI137" s="159">
        <f t="shared" si="8"/>
        <v>0</v>
      </c>
      <c r="BJ137" s="17" t="s">
        <v>89</v>
      </c>
      <c r="BK137" s="159">
        <f t="shared" si="9"/>
        <v>0</v>
      </c>
      <c r="BL137" s="17" t="s">
        <v>313</v>
      </c>
      <c r="BM137" s="158" t="s">
        <v>6053</v>
      </c>
    </row>
    <row r="138" spans="2:65" s="1" customFormat="1" ht="16.5" customHeight="1">
      <c r="B138" s="145"/>
      <c r="C138" s="188" t="s">
        <v>583</v>
      </c>
      <c r="D138" s="188" t="s">
        <v>507</v>
      </c>
      <c r="E138" s="189" t="s">
        <v>5538</v>
      </c>
      <c r="F138" s="190" t="s">
        <v>5539</v>
      </c>
      <c r="G138" s="191" t="s">
        <v>693</v>
      </c>
      <c r="H138" s="192">
        <v>1</v>
      </c>
      <c r="I138" s="193"/>
      <c r="J138" s="194">
        <f t="shared" si="0"/>
        <v>0</v>
      </c>
      <c r="K138" s="195"/>
      <c r="L138" s="196"/>
      <c r="M138" s="197" t="s">
        <v>1</v>
      </c>
      <c r="N138" s="198" t="s">
        <v>42</v>
      </c>
      <c r="P138" s="156">
        <f t="shared" si="1"/>
        <v>0</v>
      </c>
      <c r="Q138" s="156">
        <v>1.4999999999999999E-4</v>
      </c>
      <c r="R138" s="156">
        <f t="shared" si="2"/>
        <v>1.4999999999999999E-4</v>
      </c>
      <c r="S138" s="156">
        <v>0</v>
      </c>
      <c r="T138" s="157">
        <f t="shared" si="3"/>
        <v>0</v>
      </c>
      <c r="AR138" s="158" t="s">
        <v>449</v>
      </c>
      <c r="AT138" s="158" t="s">
        <v>507</v>
      </c>
      <c r="AU138" s="158" t="s">
        <v>89</v>
      </c>
      <c r="AY138" s="17" t="s">
        <v>307</v>
      </c>
      <c r="BE138" s="159">
        <f t="shared" si="4"/>
        <v>0</v>
      </c>
      <c r="BF138" s="159">
        <f t="shared" si="5"/>
        <v>0</v>
      </c>
      <c r="BG138" s="159">
        <f t="shared" si="6"/>
        <v>0</v>
      </c>
      <c r="BH138" s="159">
        <f t="shared" si="7"/>
        <v>0</v>
      </c>
      <c r="BI138" s="159">
        <f t="shared" si="8"/>
        <v>0</v>
      </c>
      <c r="BJ138" s="17" t="s">
        <v>89</v>
      </c>
      <c r="BK138" s="159">
        <f t="shared" si="9"/>
        <v>0</v>
      </c>
      <c r="BL138" s="17" t="s">
        <v>313</v>
      </c>
      <c r="BM138" s="158" t="s">
        <v>6054</v>
      </c>
    </row>
    <row r="139" spans="2:65" s="1" customFormat="1" ht="16.5" customHeight="1">
      <c r="B139" s="145"/>
      <c r="C139" s="146" t="s">
        <v>587</v>
      </c>
      <c r="D139" s="146" t="s">
        <v>309</v>
      </c>
      <c r="E139" s="147" t="s">
        <v>5540</v>
      </c>
      <c r="F139" s="148" t="s">
        <v>5541</v>
      </c>
      <c r="G139" s="149" t="s">
        <v>1071</v>
      </c>
      <c r="H139" s="150">
        <v>4</v>
      </c>
      <c r="I139" s="151"/>
      <c r="J139" s="152">
        <f t="shared" si="0"/>
        <v>0</v>
      </c>
      <c r="K139" s="153"/>
      <c r="L139" s="32"/>
      <c r="M139" s="154" t="s">
        <v>1</v>
      </c>
      <c r="N139" s="155" t="s">
        <v>42</v>
      </c>
      <c r="P139" s="156">
        <f t="shared" si="1"/>
        <v>0</v>
      </c>
      <c r="Q139" s="156">
        <v>0</v>
      </c>
      <c r="R139" s="156">
        <f t="shared" si="2"/>
        <v>0</v>
      </c>
      <c r="S139" s="156">
        <v>0</v>
      </c>
      <c r="T139" s="157">
        <f t="shared" si="3"/>
        <v>0</v>
      </c>
      <c r="AR139" s="158" t="s">
        <v>313</v>
      </c>
      <c r="AT139" s="158" t="s">
        <v>309</v>
      </c>
      <c r="AU139" s="158" t="s">
        <v>89</v>
      </c>
      <c r="AY139" s="17" t="s">
        <v>307</v>
      </c>
      <c r="BE139" s="159">
        <f t="shared" si="4"/>
        <v>0</v>
      </c>
      <c r="BF139" s="159">
        <f t="shared" si="5"/>
        <v>0</v>
      </c>
      <c r="BG139" s="159">
        <f t="shared" si="6"/>
        <v>0</v>
      </c>
      <c r="BH139" s="159">
        <f t="shared" si="7"/>
        <v>0</v>
      </c>
      <c r="BI139" s="159">
        <f t="shared" si="8"/>
        <v>0</v>
      </c>
      <c r="BJ139" s="17" t="s">
        <v>89</v>
      </c>
      <c r="BK139" s="159">
        <f t="shared" si="9"/>
        <v>0</v>
      </c>
      <c r="BL139" s="17" t="s">
        <v>313</v>
      </c>
      <c r="BM139" s="158" t="s">
        <v>6055</v>
      </c>
    </row>
    <row r="140" spans="2:65" s="1" customFormat="1" ht="16.5" customHeight="1">
      <c r="B140" s="145"/>
      <c r="C140" s="188" t="s">
        <v>592</v>
      </c>
      <c r="D140" s="188" t="s">
        <v>507</v>
      </c>
      <c r="E140" s="189" t="s">
        <v>5542</v>
      </c>
      <c r="F140" s="190" t="s">
        <v>5543</v>
      </c>
      <c r="G140" s="191" t="s">
        <v>693</v>
      </c>
      <c r="H140" s="192">
        <v>2</v>
      </c>
      <c r="I140" s="193"/>
      <c r="J140" s="194">
        <f t="shared" si="0"/>
        <v>0</v>
      </c>
      <c r="K140" s="195"/>
      <c r="L140" s="196"/>
      <c r="M140" s="197" t="s">
        <v>1</v>
      </c>
      <c r="N140" s="198" t="s">
        <v>42</v>
      </c>
      <c r="P140" s="156">
        <f t="shared" si="1"/>
        <v>0</v>
      </c>
      <c r="Q140" s="156">
        <v>7.9299999999999995E-3</v>
      </c>
      <c r="R140" s="156">
        <f t="shared" si="2"/>
        <v>1.5859999999999999E-2</v>
      </c>
      <c r="S140" s="156">
        <v>0</v>
      </c>
      <c r="T140" s="157">
        <f t="shared" si="3"/>
        <v>0</v>
      </c>
      <c r="AR140" s="158" t="s">
        <v>449</v>
      </c>
      <c r="AT140" s="158" t="s">
        <v>507</v>
      </c>
      <c r="AU140" s="158" t="s">
        <v>89</v>
      </c>
      <c r="AY140" s="17" t="s">
        <v>307</v>
      </c>
      <c r="BE140" s="159">
        <f t="shared" si="4"/>
        <v>0</v>
      </c>
      <c r="BF140" s="159">
        <f t="shared" si="5"/>
        <v>0</v>
      </c>
      <c r="BG140" s="159">
        <f t="shared" si="6"/>
        <v>0</v>
      </c>
      <c r="BH140" s="159">
        <f t="shared" si="7"/>
        <v>0</v>
      </c>
      <c r="BI140" s="159">
        <f t="shared" si="8"/>
        <v>0</v>
      </c>
      <c r="BJ140" s="17" t="s">
        <v>89</v>
      </c>
      <c r="BK140" s="159">
        <f t="shared" si="9"/>
        <v>0</v>
      </c>
      <c r="BL140" s="17" t="s">
        <v>313</v>
      </c>
      <c r="BM140" s="158" t="s">
        <v>6056</v>
      </c>
    </row>
    <row r="141" spans="2:65" s="1" customFormat="1" ht="24.2" customHeight="1">
      <c r="B141" s="145"/>
      <c r="C141" s="146" t="s">
        <v>597</v>
      </c>
      <c r="D141" s="146" t="s">
        <v>309</v>
      </c>
      <c r="E141" s="147" t="s">
        <v>6057</v>
      </c>
      <c r="F141" s="148" t="s">
        <v>6058</v>
      </c>
      <c r="G141" s="149" t="s">
        <v>1071</v>
      </c>
      <c r="H141" s="150">
        <v>160</v>
      </c>
      <c r="I141" s="151"/>
      <c r="J141" s="152">
        <f t="shared" si="0"/>
        <v>0</v>
      </c>
      <c r="K141" s="153"/>
      <c r="L141" s="32"/>
      <c r="M141" s="154" t="s">
        <v>1</v>
      </c>
      <c r="N141" s="155" t="s">
        <v>42</v>
      </c>
      <c r="P141" s="156">
        <f t="shared" si="1"/>
        <v>0</v>
      </c>
      <c r="Q141" s="156">
        <v>0</v>
      </c>
      <c r="R141" s="156">
        <f t="shared" si="2"/>
        <v>0</v>
      </c>
      <c r="S141" s="156">
        <v>0</v>
      </c>
      <c r="T141" s="157">
        <f t="shared" si="3"/>
        <v>0</v>
      </c>
      <c r="AR141" s="158" t="s">
        <v>313</v>
      </c>
      <c r="AT141" s="158" t="s">
        <v>309</v>
      </c>
      <c r="AU141" s="158" t="s">
        <v>89</v>
      </c>
      <c r="AY141" s="17" t="s">
        <v>307</v>
      </c>
      <c r="BE141" s="159">
        <f t="shared" si="4"/>
        <v>0</v>
      </c>
      <c r="BF141" s="159">
        <f t="shared" si="5"/>
        <v>0</v>
      </c>
      <c r="BG141" s="159">
        <f t="shared" si="6"/>
        <v>0</v>
      </c>
      <c r="BH141" s="159">
        <f t="shared" si="7"/>
        <v>0</v>
      </c>
      <c r="BI141" s="159">
        <f t="shared" si="8"/>
        <v>0</v>
      </c>
      <c r="BJ141" s="17" t="s">
        <v>89</v>
      </c>
      <c r="BK141" s="159">
        <f t="shared" si="9"/>
        <v>0</v>
      </c>
      <c r="BL141" s="17" t="s">
        <v>313</v>
      </c>
      <c r="BM141" s="158" t="s">
        <v>6059</v>
      </c>
    </row>
    <row r="142" spans="2:65" s="1" customFormat="1" ht="16.5" customHeight="1">
      <c r="B142" s="145"/>
      <c r="C142" s="188" t="s">
        <v>601</v>
      </c>
      <c r="D142" s="188" t="s">
        <v>507</v>
      </c>
      <c r="E142" s="189" t="s">
        <v>6060</v>
      </c>
      <c r="F142" s="190" t="s">
        <v>6061</v>
      </c>
      <c r="G142" s="191" t="s">
        <v>1071</v>
      </c>
      <c r="H142" s="192">
        <v>160</v>
      </c>
      <c r="I142" s="193"/>
      <c r="J142" s="194">
        <f t="shared" si="0"/>
        <v>0</v>
      </c>
      <c r="K142" s="195"/>
      <c r="L142" s="196"/>
      <c r="M142" s="197" t="s">
        <v>1</v>
      </c>
      <c r="N142" s="198" t="s">
        <v>42</v>
      </c>
      <c r="P142" s="156">
        <f t="shared" si="1"/>
        <v>0</v>
      </c>
      <c r="Q142" s="156">
        <v>1.91E-3</v>
      </c>
      <c r="R142" s="156">
        <f t="shared" si="2"/>
        <v>0.30559999999999998</v>
      </c>
      <c r="S142" s="156">
        <v>0</v>
      </c>
      <c r="T142" s="157">
        <f t="shared" si="3"/>
        <v>0</v>
      </c>
      <c r="AR142" s="158" t="s">
        <v>1584</v>
      </c>
      <c r="AT142" s="158" t="s">
        <v>507</v>
      </c>
      <c r="AU142" s="158" t="s">
        <v>89</v>
      </c>
      <c r="AY142" s="17" t="s">
        <v>307</v>
      </c>
      <c r="BE142" s="159">
        <f t="shared" si="4"/>
        <v>0</v>
      </c>
      <c r="BF142" s="159">
        <f t="shared" si="5"/>
        <v>0</v>
      </c>
      <c r="BG142" s="159">
        <f t="shared" si="6"/>
        <v>0</v>
      </c>
      <c r="BH142" s="159">
        <f t="shared" si="7"/>
        <v>0</v>
      </c>
      <c r="BI142" s="159">
        <f t="shared" si="8"/>
        <v>0</v>
      </c>
      <c r="BJ142" s="17" t="s">
        <v>89</v>
      </c>
      <c r="BK142" s="159">
        <f t="shared" si="9"/>
        <v>0</v>
      </c>
      <c r="BL142" s="17" t="s">
        <v>1584</v>
      </c>
      <c r="BM142" s="158" t="s">
        <v>6062</v>
      </c>
    </row>
    <row r="143" spans="2:65" s="11" customFormat="1" ht="22.9" customHeight="1">
      <c r="B143" s="133"/>
      <c r="D143" s="134" t="s">
        <v>75</v>
      </c>
      <c r="E143" s="143" t="s">
        <v>4882</v>
      </c>
      <c r="F143" s="143" t="s">
        <v>4883</v>
      </c>
      <c r="I143" s="136"/>
      <c r="J143" s="144">
        <f>BK143</f>
        <v>0</v>
      </c>
      <c r="L143" s="133"/>
      <c r="M143" s="138"/>
      <c r="P143" s="139">
        <f>SUM(P144:P153)</f>
        <v>0</v>
      </c>
      <c r="R143" s="139">
        <f>SUM(R144:R153)</f>
        <v>1.4325000000000001</v>
      </c>
      <c r="T143" s="140">
        <f>SUM(T144:T153)</f>
        <v>0</v>
      </c>
      <c r="AR143" s="134" t="s">
        <v>83</v>
      </c>
      <c r="AT143" s="141" t="s">
        <v>75</v>
      </c>
      <c r="AU143" s="141" t="s">
        <v>83</v>
      </c>
      <c r="AY143" s="134" t="s">
        <v>307</v>
      </c>
      <c r="BK143" s="142">
        <f>SUM(BK144:BK153)</f>
        <v>0</v>
      </c>
    </row>
    <row r="144" spans="2:65" s="1" customFormat="1" ht="24.2" customHeight="1">
      <c r="B144" s="145"/>
      <c r="C144" s="146" t="s">
        <v>637</v>
      </c>
      <c r="D144" s="146" t="s">
        <v>309</v>
      </c>
      <c r="E144" s="147" t="s">
        <v>5564</v>
      </c>
      <c r="F144" s="148" t="s">
        <v>5565</v>
      </c>
      <c r="G144" s="149" t="s">
        <v>1071</v>
      </c>
      <c r="H144" s="150">
        <v>140</v>
      </c>
      <c r="I144" s="151"/>
      <c r="J144" s="152">
        <f t="shared" ref="J144:J153" si="10">ROUND(I144*H144,2)</f>
        <v>0</v>
      </c>
      <c r="K144" s="153"/>
      <c r="L144" s="32"/>
      <c r="M144" s="154" t="s">
        <v>1</v>
      </c>
      <c r="N144" s="155" t="s">
        <v>42</v>
      </c>
      <c r="P144" s="156">
        <f t="shared" ref="P144:P153" si="11">O144*H144</f>
        <v>0</v>
      </c>
      <c r="Q144" s="156">
        <v>0</v>
      </c>
      <c r="R144" s="156">
        <f t="shared" ref="R144:R153" si="12">Q144*H144</f>
        <v>0</v>
      </c>
      <c r="S144" s="156">
        <v>0</v>
      </c>
      <c r="T144" s="157">
        <f t="shared" ref="T144:T153" si="13">S144*H144</f>
        <v>0</v>
      </c>
      <c r="AR144" s="158" t="s">
        <v>313</v>
      </c>
      <c r="AT144" s="158" t="s">
        <v>309</v>
      </c>
      <c r="AU144" s="158" t="s">
        <v>89</v>
      </c>
      <c r="AY144" s="17" t="s">
        <v>307</v>
      </c>
      <c r="BE144" s="159">
        <f t="shared" ref="BE144:BE153" si="14">IF(N144="základná",J144,0)</f>
        <v>0</v>
      </c>
      <c r="BF144" s="159">
        <f t="shared" ref="BF144:BF153" si="15">IF(N144="znížená",J144,0)</f>
        <v>0</v>
      </c>
      <c r="BG144" s="159">
        <f t="shared" ref="BG144:BG153" si="16">IF(N144="zákl. prenesená",J144,0)</f>
        <v>0</v>
      </c>
      <c r="BH144" s="159">
        <f t="shared" ref="BH144:BH153" si="17">IF(N144="zníž. prenesená",J144,0)</f>
        <v>0</v>
      </c>
      <c r="BI144" s="159">
        <f t="shared" ref="BI144:BI153" si="18">IF(N144="nulová",J144,0)</f>
        <v>0</v>
      </c>
      <c r="BJ144" s="17" t="s">
        <v>89</v>
      </c>
      <c r="BK144" s="159">
        <f t="shared" ref="BK144:BK153" si="19">ROUND(I144*H144,2)</f>
        <v>0</v>
      </c>
      <c r="BL144" s="17" t="s">
        <v>313</v>
      </c>
      <c r="BM144" s="158" t="s">
        <v>6063</v>
      </c>
    </row>
    <row r="145" spans="2:65" s="1" customFormat="1" ht="33" customHeight="1">
      <c r="B145" s="145"/>
      <c r="C145" s="146" t="s">
        <v>644</v>
      </c>
      <c r="D145" s="146" t="s">
        <v>309</v>
      </c>
      <c r="E145" s="147" t="s">
        <v>6064</v>
      </c>
      <c r="F145" s="148" t="s">
        <v>6065</v>
      </c>
      <c r="G145" s="149" t="s">
        <v>1071</v>
      </c>
      <c r="H145" s="150">
        <v>140</v>
      </c>
      <c r="I145" s="151"/>
      <c r="J145" s="152">
        <f t="shared" si="10"/>
        <v>0</v>
      </c>
      <c r="K145" s="153"/>
      <c r="L145" s="32"/>
      <c r="M145" s="154" t="s">
        <v>1</v>
      </c>
      <c r="N145" s="155" t="s">
        <v>42</v>
      </c>
      <c r="P145" s="156">
        <f t="shared" si="11"/>
        <v>0</v>
      </c>
      <c r="Q145" s="156">
        <v>0</v>
      </c>
      <c r="R145" s="156">
        <f t="shared" si="12"/>
        <v>0</v>
      </c>
      <c r="S145" s="156">
        <v>0</v>
      </c>
      <c r="T145" s="157">
        <f t="shared" si="13"/>
        <v>0</v>
      </c>
      <c r="AR145" s="158" t="s">
        <v>313</v>
      </c>
      <c r="AT145" s="158" t="s">
        <v>309</v>
      </c>
      <c r="AU145" s="158" t="s">
        <v>89</v>
      </c>
      <c r="AY145" s="17" t="s">
        <v>307</v>
      </c>
      <c r="BE145" s="159">
        <f t="shared" si="14"/>
        <v>0</v>
      </c>
      <c r="BF145" s="159">
        <f t="shared" si="15"/>
        <v>0</v>
      </c>
      <c r="BG145" s="159">
        <f t="shared" si="16"/>
        <v>0</v>
      </c>
      <c r="BH145" s="159">
        <f t="shared" si="17"/>
        <v>0</v>
      </c>
      <c r="BI145" s="159">
        <f t="shared" si="18"/>
        <v>0</v>
      </c>
      <c r="BJ145" s="17" t="s">
        <v>89</v>
      </c>
      <c r="BK145" s="159">
        <f t="shared" si="19"/>
        <v>0</v>
      </c>
      <c r="BL145" s="17" t="s">
        <v>313</v>
      </c>
      <c r="BM145" s="158" t="s">
        <v>6066</v>
      </c>
    </row>
    <row r="146" spans="2:65" s="1" customFormat="1" ht="16.5" customHeight="1">
      <c r="B146" s="145"/>
      <c r="C146" s="188" t="s">
        <v>648</v>
      </c>
      <c r="D146" s="188" t="s">
        <v>507</v>
      </c>
      <c r="E146" s="189" t="s">
        <v>6067</v>
      </c>
      <c r="F146" s="190" t="s">
        <v>6068</v>
      </c>
      <c r="G146" s="191" t="s">
        <v>510</v>
      </c>
      <c r="H146" s="192">
        <v>1.4</v>
      </c>
      <c r="I146" s="193"/>
      <c r="J146" s="194">
        <f t="shared" si="10"/>
        <v>0</v>
      </c>
      <c r="K146" s="195"/>
      <c r="L146" s="196"/>
      <c r="M146" s="197" t="s">
        <v>1</v>
      </c>
      <c r="N146" s="198" t="s">
        <v>42</v>
      </c>
      <c r="P146" s="156">
        <f t="shared" si="11"/>
        <v>0</v>
      </c>
      <c r="Q146" s="156">
        <v>1</v>
      </c>
      <c r="R146" s="156">
        <f t="shared" si="12"/>
        <v>1.4</v>
      </c>
      <c r="S146" s="156">
        <v>0</v>
      </c>
      <c r="T146" s="157">
        <f t="shared" si="13"/>
        <v>0</v>
      </c>
      <c r="AR146" s="158" t="s">
        <v>1584</v>
      </c>
      <c r="AT146" s="158" t="s">
        <v>507</v>
      </c>
      <c r="AU146" s="158" t="s">
        <v>89</v>
      </c>
      <c r="AY146" s="17" t="s">
        <v>307</v>
      </c>
      <c r="BE146" s="159">
        <f t="shared" si="14"/>
        <v>0</v>
      </c>
      <c r="BF146" s="159">
        <f t="shared" si="15"/>
        <v>0</v>
      </c>
      <c r="BG146" s="159">
        <f t="shared" si="16"/>
        <v>0</v>
      </c>
      <c r="BH146" s="159">
        <f t="shared" si="17"/>
        <v>0</v>
      </c>
      <c r="BI146" s="159">
        <f t="shared" si="18"/>
        <v>0</v>
      </c>
      <c r="BJ146" s="17" t="s">
        <v>89</v>
      </c>
      <c r="BK146" s="159">
        <f t="shared" si="19"/>
        <v>0</v>
      </c>
      <c r="BL146" s="17" t="s">
        <v>1584</v>
      </c>
      <c r="BM146" s="158" t="s">
        <v>6069</v>
      </c>
    </row>
    <row r="147" spans="2:65" s="1" customFormat="1" ht="24.2" customHeight="1">
      <c r="B147" s="145"/>
      <c r="C147" s="146" t="s">
        <v>7</v>
      </c>
      <c r="D147" s="146" t="s">
        <v>309</v>
      </c>
      <c r="E147" s="147" t="s">
        <v>6070</v>
      </c>
      <c r="F147" s="148" t="s">
        <v>6071</v>
      </c>
      <c r="G147" s="149" t="s">
        <v>1071</v>
      </c>
      <c r="H147" s="150">
        <v>140</v>
      </c>
      <c r="I147" s="151"/>
      <c r="J147" s="152">
        <f t="shared" si="10"/>
        <v>0</v>
      </c>
      <c r="K147" s="153"/>
      <c r="L147" s="32"/>
      <c r="M147" s="154" t="s">
        <v>1</v>
      </c>
      <c r="N147" s="155" t="s">
        <v>42</v>
      </c>
      <c r="P147" s="156">
        <f t="shared" si="11"/>
        <v>0</v>
      </c>
      <c r="Q147" s="156">
        <v>0</v>
      </c>
      <c r="R147" s="156">
        <f t="shared" si="12"/>
        <v>0</v>
      </c>
      <c r="S147" s="156">
        <v>0</v>
      </c>
      <c r="T147" s="157">
        <f t="shared" si="13"/>
        <v>0</v>
      </c>
      <c r="AR147" s="158" t="s">
        <v>313</v>
      </c>
      <c r="AT147" s="158" t="s">
        <v>309</v>
      </c>
      <c r="AU147" s="158" t="s">
        <v>89</v>
      </c>
      <c r="AY147" s="17" t="s">
        <v>307</v>
      </c>
      <c r="BE147" s="159">
        <f t="shared" si="14"/>
        <v>0</v>
      </c>
      <c r="BF147" s="159">
        <f t="shared" si="15"/>
        <v>0</v>
      </c>
      <c r="BG147" s="159">
        <f t="shared" si="16"/>
        <v>0</v>
      </c>
      <c r="BH147" s="159">
        <f t="shared" si="17"/>
        <v>0</v>
      </c>
      <c r="BI147" s="159">
        <f t="shared" si="18"/>
        <v>0</v>
      </c>
      <c r="BJ147" s="17" t="s">
        <v>89</v>
      </c>
      <c r="BK147" s="159">
        <f t="shared" si="19"/>
        <v>0</v>
      </c>
      <c r="BL147" s="17" t="s">
        <v>313</v>
      </c>
      <c r="BM147" s="158" t="s">
        <v>6072</v>
      </c>
    </row>
    <row r="148" spans="2:65" s="1" customFormat="1" ht="16.5" customHeight="1">
      <c r="B148" s="145"/>
      <c r="C148" s="188" t="s">
        <v>659</v>
      </c>
      <c r="D148" s="188" t="s">
        <v>507</v>
      </c>
      <c r="E148" s="189" t="s">
        <v>6073</v>
      </c>
      <c r="F148" s="190" t="s">
        <v>6074</v>
      </c>
      <c r="G148" s="191" t="s">
        <v>1071</v>
      </c>
      <c r="H148" s="192">
        <v>140</v>
      </c>
      <c r="I148" s="193"/>
      <c r="J148" s="194">
        <f t="shared" si="10"/>
        <v>0</v>
      </c>
      <c r="K148" s="195"/>
      <c r="L148" s="196"/>
      <c r="M148" s="197" t="s">
        <v>1</v>
      </c>
      <c r="N148" s="198" t="s">
        <v>42</v>
      </c>
      <c r="P148" s="156">
        <f t="shared" si="11"/>
        <v>0</v>
      </c>
      <c r="Q148" s="156">
        <v>2.1000000000000001E-4</v>
      </c>
      <c r="R148" s="156">
        <f t="shared" si="12"/>
        <v>2.9400000000000003E-2</v>
      </c>
      <c r="S148" s="156">
        <v>0</v>
      </c>
      <c r="T148" s="157">
        <f t="shared" si="13"/>
        <v>0</v>
      </c>
      <c r="AR148" s="158" t="s">
        <v>1584</v>
      </c>
      <c r="AT148" s="158" t="s">
        <v>507</v>
      </c>
      <c r="AU148" s="158" t="s">
        <v>89</v>
      </c>
      <c r="AY148" s="17" t="s">
        <v>307</v>
      </c>
      <c r="BE148" s="159">
        <f t="shared" si="14"/>
        <v>0</v>
      </c>
      <c r="BF148" s="159">
        <f t="shared" si="15"/>
        <v>0</v>
      </c>
      <c r="BG148" s="159">
        <f t="shared" si="16"/>
        <v>0</v>
      </c>
      <c r="BH148" s="159">
        <f t="shared" si="17"/>
        <v>0</v>
      </c>
      <c r="BI148" s="159">
        <f t="shared" si="18"/>
        <v>0</v>
      </c>
      <c r="BJ148" s="17" t="s">
        <v>89</v>
      </c>
      <c r="BK148" s="159">
        <f t="shared" si="19"/>
        <v>0</v>
      </c>
      <c r="BL148" s="17" t="s">
        <v>1584</v>
      </c>
      <c r="BM148" s="158" t="s">
        <v>6075</v>
      </c>
    </row>
    <row r="149" spans="2:65" s="1" customFormat="1" ht="33" customHeight="1">
      <c r="B149" s="145"/>
      <c r="C149" s="146" t="s">
        <v>666</v>
      </c>
      <c r="D149" s="146" t="s">
        <v>309</v>
      </c>
      <c r="E149" s="147" t="s">
        <v>5566</v>
      </c>
      <c r="F149" s="148" t="s">
        <v>5567</v>
      </c>
      <c r="G149" s="149" t="s">
        <v>1071</v>
      </c>
      <c r="H149" s="150">
        <v>140</v>
      </c>
      <c r="I149" s="151"/>
      <c r="J149" s="152">
        <f t="shared" si="10"/>
        <v>0</v>
      </c>
      <c r="K149" s="153"/>
      <c r="L149" s="32"/>
      <c r="M149" s="154" t="s">
        <v>1</v>
      </c>
      <c r="N149" s="155" t="s">
        <v>42</v>
      </c>
      <c r="P149" s="156">
        <f t="shared" si="11"/>
        <v>0</v>
      </c>
      <c r="Q149" s="156">
        <v>0</v>
      </c>
      <c r="R149" s="156">
        <f t="shared" si="12"/>
        <v>0</v>
      </c>
      <c r="S149" s="156">
        <v>0</v>
      </c>
      <c r="T149" s="157">
        <f t="shared" si="13"/>
        <v>0</v>
      </c>
      <c r="AR149" s="158" t="s">
        <v>313</v>
      </c>
      <c r="AT149" s="158" t="s">
        <v>309</v>
      </c>
      <c r="AU149" s="158" t="s">
        <v>89</v>
      </c>
      <c r="AY149" s="17" t="s">
        <v>307</v>
      </c>
      <c r="BE149" s="159">
        <f t="shared" si="14"/>
        <v>0</v>
      </c>
      <c r="BF149" s="159">
        <f t="shared" si="15"/>
        <v>0</v>
      </c>
      <c r="BG149" s="159">
        <f t="shared" si="16"/>
        <v>0</v>
      </c>
      <c r="BH149" s="159">
        <f t="shared" si="17"/>
        <v>0</v>
      </c>
      <c r="BI149" s="159">
        <f t="shared" si="18"/>
        <v>0</v>
      </c>
      <c r="BJ149" s="17" t="s">
        <v>89</v>
      </c>
      <c r="BK149" s="159">
        <f t="shared" si="19"/>
        <v>0</v>
      </c>
      <c r="BL149" s="17" t="s">
        <v>313</v>
      </c>
      <c r="BM149" s="158" t="s">
        <v>6076</v>
      </c>
    </row>
    <row r="150" spans="2:65" s="1" customFormat="1" ht="33" customHeight="1">
      <c r="B150" s="145"/>
      <c r="C150" s="146" t="s">
        <v>673</v>
      </c>
      <c r="D150" s="146" t="s">
        <v>309</v>
      </c>
      <c r="E150" s="147" t="s">
        <v>4890</v>
      </c>
      <c r="F150" s="148" t="s">
        <v>4891</v>
      </c>
      <c r="G150" s="149" t="s">
        <v>517</v>
      </c>
      <c r="H150" s="150">
        <v>98</v>
      </c>
      <c r="I150" s="151"/>
      <c r="J150" s="152">
        <f t="shared" si="10"/>
        <v>0</v>
      </c>
      <c r="K150" s="153"/>
      <c r="L150" s="32"/>
      <c r="M150" s="154" t="s">
        <v>1</v>
      </c>
      <c r="N150" s="155" t="s">
        <v>42</v>
      </c>
      <c r="P150" s="156">
        <f t="shared" si="11"/>
        <v>0</v>
      </c>
      <c r="Q150" s="156">
        <v>0</v>
      </c>
      <c r="R150" s="156">
        <f t="shared" si="12"/>
        <v>0</v>
      </c>
      <c r="S150" s="156">
        <v>0</v>
      </c>
      <c r="T150" s="157">
        <f t="shared" si="13"/>
        <v>0</v>
      </c>
      <c r="AR150" s="158" t="s">
        <v>313</v>
      </c>
      <c r="AT150" s="158" t="s">
        <v>309</v>
      </c>
      <c r="AU150" s="158" t="s">
        <v>89</v>
      </c>
      <c r="AY150" s="17" t="s">
        <v>307</v>
      </c>
      <c r="BE150" s="159">
        <f t="shared" si="14"/>
        <v>0</v>
      </c>
      <c r="BF150" s="159">
        <f t="shared" si="15"/>
        <v>0</v>
      </c>
      <c r="BG150" s="159">
        <f t="shared" si="16"/>
        <v>0</v>
      </c>
      <c r="BH150" s="159">
        <f t="shared" si="17"/>
        <v>0</v>
      </c>
      <c r="BI150" s="159">
        <f t="shared" si="18"/>
        <v>0</v>
      </c>
      <c r="BJ150" s="17" t="s">
        <v>89</v>
      </c>
      <c r="BK150" s="159">
        <f t="shared" si="19"/>
        <v>0</v>
      </c>
      <c r="BL150" s="17" t="s">
        <v>313</v>
      </c>
      <c r="BM150" s="158" t="s">
        <v>6077</v>
      </c>
    </row>
    <row r="151" spans="2:65" s="1" customFormat="1" ht="24.2" customHeight="1">
      <c r="B151" s="145"/>
      <c r="C151" s="146" t="s">
        <v>681</v>
      </c>
      <c r="D151" s="146" t="s">
        <v>309</v>
      </c>
      <c r="E151" s="147" t="s">
        <v>6078</v>
      </c>
      <c r="F151" s="148" t="s">
        <v>6079</v>
      </c>
      <c r="G151" s="149" t="s">
        <v>693</v>
      </c>
      <c r="H151" s="150">
        <v>2</v>
      </c>
      <c r="I151" s="151"/>
      <c r="J151" s="152">
        <f t="shared" si="10"/>
        <v>0</v>
      </c>
      <c r="K151" s="153"/>
      <c r="L151" s="32"/>
      <c r="M151" s="154" t="s">
        <v>1</v>
      </c>
      <c r="N151" s="155" t="s">
        <v>42</v>
      </c>
      <c r="P151" s="156">
        <f t="shared" si="11"/>
        <v>0</v>
      </c>
      <c r="Q151" s="156">
        <v>0</v>
      </c>
      <c r="R151" s="156">
        <f t="shared" si="12"/>
        <v>0</v>
      </c>
      <c r="S151" s="156">
        <v>0</v>
      </c>
      <c r="T151" s="157">
        <f t="shared" si="13"/>
        <v>0</v>
      </c>
      <c r="AR151" s="158" t="s">
        <v>313</v>
      </c>
      <c r="AT151" s="158" t="s">
        <v>309</v>
      </c>
      <c r="AU151" s="158" t="s">
        <v>89</v>
      </c>
      <c r="AY151" s="17" t="s">
        <v>307</v>
      </c>
      <c r="BE151" s="159">
        <f t="shared" si="14"/>
        <v>0</v>
      </c>
      <c r="BF151" s="159">
        <f t="shared" si="15"/>
        <v>0</v>
      </c>
      <c r="BG151" s="159">
        <f t="shared" si="16"/>
        <v>0</v>
      </c>
      <c r="BH151" s="159">
        <f t="shared" si="17"/>
        <v>0</v>
      </c>
      <c r="BI151" s="159">
        <f t="shared" si="18"/>
        <v>0</v>
      </c>
      <c r="BJ151" s="17" t="s">
        <v>89</v>
      </c>
      <c r="BK151" s="159">
        <f t="shared" si="19"/>
        <v>0</v>
      </c>
      <c r="BL151" s="17" t="s">
        <v>313</v>
      </c>
      <c r="BM151" s="158" t="s">
        <v>6080</v>
      </c>
    </row>
    <row r="152" spans="2:65" s="1" customFormat="1" ht="37.9" customHeight="1">
      <c r="B152" s="145"/>
      <c r="C152" s="146" t="s">
        <v>685</v>
      </c>
      <c r="D152" s="146" t="s">
        <v>309</v>
      </c>
      <c r="E152" s="147" t="s">
        <v>6081</v>
      </c>
      <c r="F152" s="148" t="s">
        <v>6082</v>
      </c>
      <c r="G152" s="149" t="s">
        <v>1071</v>
      </c>
      <c r="H152" s="150">
        <v>10</v>
      </c>
      <c r="I152" s="151"/>
      <c r="J152" s="152">
        <f t="shared" si="10"/>
        <v>0</v>
      </c>
      <c r="K152" s="153"/>
      <c r="L152" s="32"/>
      <c r="M152" s="154" t="s">
        <v>1</v>
      </c>
      <c r="N152" s="155" t="s">
        <v>42</v>
      </c>
      <c r="P152" s="156">
        <f t="shared" si="11"/>
        <v>0</v>
      </c>
      <c r="Q152" s="156">
        <v>0</v>
      </c>
      <c r="R152" s="156">
        <f t="shared" si="12"/>
        <v>0</v>
      </c>
      <c r="S152" s="156">
        <v>0</v>
      </c>
      <c r="T152" s="157">
        <f t="shared" si="13"/>
        <v>0</v>
      </c>
      <c r="AR152" s="158" t="s">
        <v>313</v>
      </c>
      <c r="AT152" s="158" t="s">
        <v>309</v>
      </c>
      <c r="AU152" s="158" t="s">
        <v>89</v>
      </c>
      <c r="AY152" s="17" t="s">
        <v>307</v>
      </c>
      <c r="BE152" s="159">
        <f t="shared" si="14"/>
        <v>0</v>
      </c>
      <c r="BF152" s="159">
        <f t="shared" si="15"/>
        <v>0</v>
      </c>
      <c r="BG152" s="159">
        <f t="shared" si="16"/>
        <v>0</v>
      </c>
      <c r="BH152" s="159">
        <f t="shared" si="17"/>
        <v>0</v>
      </c>
      <c r="BI152" s="159">
        <f t="shared" si="18"/>
        <v>0</v>
      </c>
      <c r="BJ152" s="17" t="s">
        <v>89</v>
      </c>
      <c r="BK152" s="159">
        <f t="shared" si="19"/>
        <v>0</v>
      </c>
      <c r="BL152" s="17" t="s">
        <v>313</v>
      </c>
      <c r="BM152" s="158" t="s">
        <v>6083</v>
      </c>
    </row>
    <row r="153" spans="2:65" s="1" customFormat="1" ht="37.9" customHeight="1">
      <c r="B153" s="145"/>
      <c r="C153" s="188" t="s">
        <v>690</v>
      </c>
      <c r="D153" s="188" t="s">
        <v>507</v>
      </c>
      <c r="E153" s="189" t="s">
        <v>6084</v>
      </c>
      <c r="F153" s="190" t="s">
        <v>6085</v>
      </c>
      <c r="G153" s="191" t="s">
        <v>1071</v>
      </c>
      <c r="H153" s="192">
        <v>10</v>
      </c>
      <c r="I153" s="193"/>
      <c r="J153" s="194">
        <f t="shared" si="10"/>
        <v>0</v>
      </c>
      <c r="K153" s="195"/>
      <c r="L153" s="196"/>
      <c r="M153" s="197" t="s">
        <v>1</v>
      </c>
      <c r="N153" s="198" t="s">
        <v>42</v>
      </c>
      <c r="P153" s="156">
        <f t="shared" si="11"/>
        <v>0</v>
      </c>
      <c r="Q153" s="156">
        <v>3.1E-4</v>
      </c>
      <c r="R153" s="156">
        <f t="shared" si="12"/>
        <v>3.0999999999999999E-3</v>
      </c>
      <c r="S153" s="156">
        <v>0</v>
      </c>
      <c r="T153" s="157">
        <f t="shared" si="13"/>
        <v>0</v>
      </c>
      <c r="AR153" s="158" t="s">
        <v>1584</v>
      </c>
      <c r="AT153" s="158" t="s">
        <v>507</v>
      </c>
      <c r="AU153" s="158" t="s">
        <v>89</v>
      </c>
      <c r="AY153" s="17" t="s">
        <v>307</v>
      </c>
      <c r="BE153" s="159">
        <f t="shared" si="14"/>
        <v>0</v>
      </c>
      <c r="BF153" s="159">
        <f t="shared" si="15"/>
        <v>0</v>
      </c>
      <c r="BG153" s="159">
        <f t="shared" si="16"/>
        <v>0</v>
      </c>
      <c r="BH153" s="159">
        <f t="shared" si="17"/>
        <v>0</v>
      </c>
      <c r="BI153" s="159">
        <f t="shared" si="18"/>
        <v>0</v>
      </c>
      <c r="BJ153" s="17" t="s">
        <v>89</v>
      </c>
      <c r="BK153" s="159">
        <f t="shared" si="19"/>
        <v>0</v>
      </c>
      <c r="BL153" s="17" t="s">
        <v>1584</v>
      </c>
      <c r="BM153" s="158" t="s">
        <v>6086</v>
      </c>
    </row>
    <row r="154" spans="2:65" s="11" customFormat="1" ht="22.9" customHeight="1">
      <c r="B154" s="133"/>
      <c r="D154" s="134" t="s">
        <v>75</v>
      </c>
      <c r="E154" s="143" t="s">
        <v>4686</v>
      </c>
      <c r="F154" s="143" t="s">
        <v>4687</v>
      </c>
      <c r="I154" s="136"/>
      <c r="J154" s="144">
        <f>BK154</f>
        <v>0</v>
      </c>
      <c r="L154" s="133"/>
      <c r="M154" s="138"/>
      <c r="P154" s="139">
        <f>P155</f>
        <v>0</v>
      </c>
      <c r="R154" s="139">
        <f>R155</f>
        <v>0</v>
      </c>
      <c r="T154" s="140">
        <f>T155</f>
        <v>0</v>
      </c>
      <c r="AR154" s="134" t="s">
        <v>83</v>
      </c>
      <c r="AT154" s="141" t="s">
        <v>75</v>
      </c>
      <c r="AU154" s="141" t="s">
        <v>83</v>
      </c>
      <c r="AY154" s="134" t="s">
        <v>307</v>
      </c>
      <c r="BK154" s="142">
        <f>BK155</f>
        <v>0</v>
      </c>
    </row>
    <row r="155" spans="2:65" s="1" customFormat="1" ht="37.9" customHeight="1">
      <c r="B155" s="145"/>
      <c r="C155" s="146" t="s">
        <v>174</v>
      </c>
      <c r="D155" s="146" t="s">
        <v>309</v>
      </c>
      <c r="E155" s="147" t="s">
        <v>6087</v>
      </c>
      <c r="F155" s="148" t="s">
        <v>6088</v>
      </c>
      <c r="G155" s="149" t="s">
        <v>3095</v>
      </c>
      <c r="H155" s="150">
        <v>1</v>
      </c>
      <c r="I155" s="151"/>
      <c r="J155" s="152">
        <f>ROUND(I155*H155,2)</f>
        <v>0</v>
      </c>
      <c r="K155" s="153"/>
      <c r="L155" s="32"/>
      <c r="M155" s="154" t="s">
        <v>1</v>
      </c>
      <c r="N155" s="155" t="s">
        <v>42</v>
      </c>
      <c r="P155" s="156">
        <f>O155*H155</f>
        <v>0</v>
      </c>
      <c r="Q155" s="156">
        <v>0</v>
      </c>
      <c r="R155" s="156">
        <f>Q155*H155</f>
        <v>0</v>
      </c>
      <c r="S155" s="156">
        <v>0</v>
      </c>
      <c r="T155" s="157">
        <f>S155*H155</f>
        <v>0</v>
      </c>
      <c r="AR155" s="158" t="s">
        <v>313</v>
      </c>
      <c r="AT155" s="158" t="s">
        <v>309</v>
      </c>
      <c r="AU155" s="158" t="s">
        <v>89</v>
      </c>
      <c r="AY155" s="17" t="s">
        <v>307</v>
      </c>
      <c r="BE155" s="159">
        <f>IF(N155="základná",J155,0)</f>
        <v>0</v>
      </c>
      <c r="BF155" s="159">
        <f>IF(N155="znížená",J155,0)</f>
        <v>0</v>
      </c>
      <c r="BG155" s="159">
        <f>IF(N155="zákl. prenesená",J155,0)</f>
        <v>0</v>
      </c>
      <c r="BH155" s="159">
        <f>IF(N155="zníž. prenesená",J155,0)</f>
        <v>0</v>
      </c>
      <c r="BI155" s="159">
        <f>IF(N155="nulová",J155,0)</f>
        <v>0</v>
      </c>
      <c r="BJ155" s="17" t="s">
        <v>89</v>
      </c>
      <c r="BK155" s="159">
        <f>ROUND(I155*H155,2)</f>
        <v>0</v>
      </c>
      <c r="BL155" s="17" t="s">
        <v>313</v>
      </c>
      <c r="BM155" s="158" t="s">
        <v>6089</v>
      </c>
    </row>
    <row r="156" spans="2:65" s="11" customFormat="1" ht="25.9" customHeight="1">
      <c r="B156" s="133"/>
      <c r="D156" s="134" t="s">
        <v>75</v>
      </c>
      <c r="E156" s="135" t="s">
        <v>3090</v>
      </c>
      <c r="F156" s="135" t="s">
        <v>4739</v>
      </c>
      <c r="I156" s="136"/>
      <c r="J156" s="137">
        <f>BK156</f>
        <v>0</v>
      </c>
      <c r="L156" s="133"/>
      <c r="M156" s="138"/>
      <c r="P156" s="139">
        <f>P157</f>
        <v>0</v>
      </c>
      <c r="R156" s="139">
        <f>R157</f>
        <v>0</v>
      </c>
      <c r="T156" s="140">
        <f>T157</f>
        <v>0</v>
      </c>
      <c r="AR156" s="134" t="s">
        <v>433</v>
      </c>
      <c r="AT156" s="141" t="s">
        <v>75</v>
      </c>
      <c r="AU156" s="141" t="s">
        <v>76</v>
      </c>
      <c r="AY156" s="134" t="s">
        <v>307</v>
      </c>
      <c r="BK156" s="142">
        <f>BK157</f>
        <v>0</v>
      </c>
    </row>
    <row r="157" spans="2:65" s="1" customFormat="1" ht="24.2" customHeight="1">
      <c r="B157" s="145"/>
      <c r="C157" s="146" t="s">
        <v>704</v>
      </c>
      <c r="D157" s="146" t="s">
        <v>309</v>
      </c>
      <c r="E157" s="147" t="s">
        <v>4740</v>
      </c>
      <c r="F157" s="148" t="s">
        <v>6090</v>
      </c>
      <c r="G157" s="149" t="s">
        <v>3095</v>
      </c>
      <c r="H157" s="150">
        <v>1</v>
      </c>
      <c r="I157" s="151"/>
      <c r="J157" s="152">
        <f>ROUND(I157*H157,2)</f>
        <v>0</v>
      </c>
      <c r="K157" s="153"/>
      <c r="L157" s="32"/>
      <c r="M157" s="200" t="s">
        <v>1</v>
      </c>
      <c r="N157" s="201" t="s">
        <v>42</v>
      </c>
      <c r="O157" s="202"/>
      <c r="P157" s="203">
        <f>O157*H157</f>
        <v>0</v>
      </c>
      <c r="Q157" s="203">
        <v>0</v>
      </c>
      <c r="R157" s="203">
        <f>Q157*H157</f>
        <v>0</v>
      </c>
      <c r="S157" s="203">
        <v>0</v>
      </c>
      <c r="T157" s="204">
        <f>S157*H157</f>
        <v>0</v>
      </c>
      <c r="AR157" s="158" t="s">
        <v>3096</v>
      </c>
      <c r="AT157" s="158" t="s">
        <v>309</v>
      </c>
      <c r="AU157" s="158" t="s">
        <v>83</v>
      </c>
      <c r="AY157" s="17" t="s">
        <v>307</v>
      </c>
      <c r="BE157" s="159">
        <f>IF(N157="základná",J157,0)</f>
        <v>0</v>
      </c>
      <c r="BF157" s="159">
        <f>IF(N157="znížená",J157,0)</f>
        <v>0</v>
      </c>
      <c r="BG157" s="159">
        <f>IF(N157="zákl. prenesená",J157,0)</f>
        <v>0</v>
      </c>
      <c r="BH157" s="159">
        <f>IF(N157="zníž. prenesená",J157,0)</f>
        <v>0</v>
      </c>
      <c r="BI157" s="159">
        <f>IF(N157="nulová",J157,0)</f>
        <v>0</v>
      </c>
      <c r="BJ157" s="17" t="s">
        <v>89</v>
      </c>
      <c r="BK157" s="159">
        <f>ROUND(I157*H157,2)</f>
        <v>0</v>
      </c>
      <c r="BL157" s="17" t="s">
        <v>3096</v>
      </c>
      <c r="BM157" s="158" t="s">
        <v>6091</v>
      </c>
    </row>
    <row r="158" spans="2:65" s="1" customFormat="1" ht="6.95" customHeight="1">
      <c r="B158" s="47"/>
      <c r="C158" s="48"/>
      <c r="D158" s="48"/>
      <c r="E158" s="48"/>
      <c r="F158" s="48"/>
      <c r="G158" s="48"/>
      <c r="H158" s="48"/>
      <c r="I158" s="48"/>
      <c r="J158" s="48"/>
      <c r="K158" s="48"/>
      <c r="L158" s="32"/>
    </row>
  </sheetData>
  <autoFilter ref="C120:K157" xr:uid="{00000000-0009-0000-0000-000010000000}"/>
  <mergeCells count="9">
    <mergeCell ref="E87:H87"/>
    <mergeCell ref="E111:H111"/>
    <mergeCell ref="E113:H113"/>
    <mergeCell ref="L2:V2"/>
    <mergeCell ref="E7:H7"/>
    <mergeCell ref="E9:H9"/>
    <mergeCell ref="E18:H18"/>
    <mergeCell ref="E27:H27"/>
    <mergeCell ref="E85:H85"/>
  </mergeCells>
  <pageMargins left="0.39374999999999999" right="0.39374999999999999" top="0.39374999999999999" bottom="0.39374999999999999" header="0" footer="0"/>
  <pageSetup paperSize="9" scale="88" fitToHeight="100" orientation="portrait" blackAndWhite="1" r:id="rId1"/>
  <headerFooter>
    <oddFooter>&amp;CStrana &amp;P z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2:BM364"/>
  <sheetViews>
    <sheetView showGridLines="0" workbookViewId="0">
      <selection activeCell="E33" sqref="E33:J34"/>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56" ht="36.950000000000003" customHeight="1">
      <c r="L2" s="222" t="s">
        <v>5</v>
      </c>
      <c r="M2" s="266"/>
      <c r="N2" s="266"/>
      <c r="O2" s="266"/>
      <c r="P2" s="266"/>
      <c r="Q2" s="266"/>
      <c r="R2" s="266"/>
      <c r="S2" s="266"/>
      <c r="T2" s="266"/>
      <c r="U2" s="266"/>
      <c r="V2" s="266"/>
      <c r="AT2" s="17" t="s">
        <v>146</v>
      </c>
      <c r="AZ2" s="96" t="s">
        <v>152</v>
      </c>
      <c r="BA2" s="96" t="s">
        <v>1</v>
      </c>
      <c r="BB2" s="96" t="s">
        <v>1</v>
      </c>
      <c r="BC2" s="96" t="s">
        <v>6092</v>
      </c>
      <c r="BD2" s="96" t="s">
        <v>89</v>
      </c>
    </row>
    <row r="3" spans="2:56" ht="6.95" customHeight="1">
      <c r="B3" s="18"/>
      <c r="C3" s="19"/>
      <c r="D3" s="19"/>
      <c r="E3" s="19"/>
      <c r="F3" s="19"/>
      <c r="G3" s="19"/>
      <c r="H3" s="19"/>
      <c r="I3" s="19"/>
      <c r="J3" s="19"/>
      <c r="K3" s="19"/>
      <c r="L3" s="20"/>
      <c r="AT3" s="17" t="s">
        <v>76</v>
      </c>
      <c r="AZ3" s="96" t="s">
        <v>170</v>
      </c>
      <c r="BA3" s="96" t="s">
        <v>1</v>
      </c>
      <c r="BB3" s="96" t="s">
        <v>1</v>
      </c>
      <c r="BC3" s="96" t="s">
        <v>6093</v>
      </c>
      <c r="BD3" s="96" t="s">
        <v>89</v>
      </c>
    </row>
    <row r="4" spans="2:56" ht="24.95" customHeight="1">
      <c r="B4" s="20"/>
      <c r="D4" s="21" t="s">
        <v>154</v>
      </c>
      <c r="L4" s="20"/>
      <c r="M4" s="97" t="s">
        <v>9</v>
      </c>
      <c r="AT4" s="17" t="s">
        <v>3</v>
      </c>
      <c r="AZ4" s="96" t="s">
        <v>6094</v>
      </c>
      <c r="BA4" s="96" t="s">
        <v>1</v>
      </c>
      <c r="BB4" s="96" t="s">
        <v>1</v>
      </c>
      <c r="BC4" s="96" t="s">
        <v>6095</v>
      </c>
      <c r="BD4" s="96" t="s">
        <v>89</v>
      </c>
    </row>
    <row r="5" spans="2:56" ht="6.95" customHeight="1">
      <c r="B5" s="20"/>
      <c r="L5" s="20"/>
      <c r="AZ5" s="96" t="s">
        <v>6096</v>
      </c>
      <c r="BA5" s="96" t="s">
        <v>1</v>
      </c>
      <c r="BB5" s="96" t="s">
        <v>1</v>
      </c>
      <c r="BC5" s="96" t="s">
        <v>1725</v>
      </c>
      <c r="BD5" s="96" t="s">
        <v>89</v>
      </c>
    </row>
    <row r="6" spans="2:56" ht="12" customHeight="1">
      <c r="B6" s="20"/>
      <c r="D6" s="27" t="s">
        <v>15</v>
      </c>
      <c r="L6" s="20"/>
      <c r="AZ6" s="96" t="s">
        <v>6097</v>
      </c>
      <c r="BA6" s="96" t="s">
        <v>1</v>
      </c>
      <c r="BB6" s="96" t="s">
        <v>1</v>
      </c>
      <c r="BC6" s="96" t="s">
        <v>6098</v>
      </c>
      <c r="BD6" s="96" t="s">
        <v>89</v>
      </c>
    </row>
    <row r="7" spans="2:56" ht="16.5" customHeight="1">
      <c r="B7" s="20"/>
      <c r="E7" s="263" t="str">
        <f>'Rekapitulácia stavby'!K6</f>
        <v>DD a DSS Terany - novostavba ubytovacieho bloku - CÚ 2025/II</v>
      </c>
      <c r="F7" s="264"/>
      <c r="G7" s="264"/>
      <c r="H7" s="264"/>
      <c r="L7" s="20"/>
      <c r="AZ7" s="96" t="s">
        <v>6099</v>
      </c>
      <c r="BA7" s="96" t="s">
        <v>1</v>
      </c>
      <c r="BB7" s="96" t="s">
        <v>1</v>
      </c>
      <c r="BC7" s="96" t="s">
        <v>6100</v>
      </c>
      <c r="BD7" s="96" t="s">
        <v>89</v>
      </c>
    </row>
    <row r="8" spans="2:56" s="1" customFormat="1" ht="12" customHeight="1">
      <c r="B8" s="32"/>
      <c r="D8" s="27" t="s">
        <v>163</v>
      </c>
      <c r="L8" s="32"/>
      <c r="AZ8" s="96" t="s">
        <v>243</v>
      </c>
      <c r="BA8" s="96" t="s">
        <v>1</v>
      </c>
      <c r="BB8" s="96" t="s">
        <v>1</v>
      </c>
      <c r="BC8" s="96" t="s">
        <v>6101</v>
      </c>
      <c r="BD8" s="96" t="s">
        <v>89</v>
      </c>
    </row>
    <row r="9" spans="2:56" s="1" customFormat="1" ht="16.5" customHeight="1">
      <c r="B9" s="32"/>
      <c r="E9" s="234" t="s">
        <v>6102</v>
      </c>
      <c r="F9" s="262"/>
      <c r="G9" s="262"/>
      <c r="H9" s="262"/>
      <c r="L9" s="32"/>
      <c r="AZ9" s="96" t="s">
        <v>247</v>
      </c>
      <c r="BA9" s="96" t="s">
        <v>1</v>
      </c>
      <c r="BB9" s="96" t="s">
        <v>1</v>
      </c>
      <c r="BC9" s="96" t="s">
        <v>6103</v>
      </c>
      <c r="BD9" s="96" t="s">
        <v>89</v>
      </c>
    </row>
    <row r="10" spans="2:56" s="1" customFormat="1">
      <c r="B10" s="32"/>
      <c r="L10" s="32"/>
      <c r="AZ10" s="96" t="s">
        <v>6104</v>
      </c>
      <c r="BA10" s="96" t="s">
        <v>1</v>
      </c>
      <c r="BB10" s="96" t="s">
        <v>1</v>
      </c>
      <c r="BC10" s="96" t="s">
        <v>1083</v>
      </c>
      <c r="BD10" s="96" t="s">
        <v>89</v>
      </c>
    </row>
    <row r="11" spans="2:56" s="1" customFormat="1" ht="12" customHeight="1">
      <c r="B11" s="32"/>
      <c r="D11" s="27" t="s">
        <v>17</v>
      </c>
      <c r="F11" s="25" t="s">
        <v>1</v>
      </c>
      <c r="I11" s="27" t="s">
        <v>18</v>
      </c>
      <c r="J11" s="25" t="s">
        <v>1</v>
      </c>
      <c r="L11" s="32"/>
    </row>
    <row r="12" spans="2:56" s="1" customFormat="1" ht="12" customHeight="1">
      <c r="B12" s="32"/>
      <c r="D12" s="27" t="s">
        <v>19</v>
      </c>
      <c r="F12" s="25" t="s">
        <v>20</v>
      </c>
      <c r="I12" s="27" t="s">
        <v>21</v>
      </c>
      <c r="J12" s="55" t="str">
        <f>'Rekapitulácia stavby'!AN8</f>
        <v>5. 12. 2025</v>
      </c>
      <c r="L12" s="32"/>
    </row>
    <row r="13" spans="2:56" s="1" customFormat="1" ht="10.9" customHeight="1">
      <c r="B13" s="32"/>
      <c r="L13" s="32"/>
    </row>
    <row r="14" spans="2:56" s="1" customFormat="1" ht="12" customHeight="1">
      <c r="B14" s="32"/>
      <c r="D14" s="27" t="s">
        <v>23</v>
      </c>
      <c r="I14" s="27" t="s">
        <v>24</v>
      </c>
      <c r="J14" s="25" t="s">
        <v>1</v>
      </c>
      <c r="L14" s="32"/>
    </row>
    <row r="15" spans="2:56" s="1" customFormat="1" ht="18" customHeight="1">
      <c r="B15" s="32"/>
      <c r="E15" s="25" t="s">
        <v>25</v>
      </c>
      <c r="I15" s="27" t="s">
        <v>26</v>
      </c>
      <c r="J15" s="25" t="s">
        <v>1</v>
      </c>
      <c r="L15" s="32"/>
    </row>
    <row r="16" spans="2:56" s="1" customFormat="1" ht="6.95" customHeight="1">
      <c r="B16" s="32"/>
      <c r="L16" s="32"/>
    </row>
    <row r="17" spans="2:12" s="1" customFormat="1" ht="12" customHeight="1">
      <c r="B17" s="32"/>
      <c r="D17" s="27" t="s">
        <v>27</v>
      </c>
      <c r="I17" s="27" t="s">
        <v>24</v>
      </c>
      <c r="J17" s="28" t="str">
        <f>'Rekapitulácia stavby'!AN13</f>
        <v>Vyplň údaj</v>
      </c>
      <c r="L17" s="32"/>
    </row>
    <row r="18" spans="2:12" s="1" customFormat="1" ht="18" customHeight="1">
      <c r="B18" s="32"/>
      <c r="E18" s="265" t="str">
        <f>'Rekapitulácia stavby'!E14</f>
        <v>Vyplň údaj</v>
      </c>
      <c r="F18" s="250"/>
      <c r="G18" s="250"/>
      <c r="H18" s="250"/>
      <c r="I18" s="27" t="s">
        <v>26</v>
      </c>
      <c r="J18" s="28" t="str">
        <f>'Rekapitulácia stavby'!AN14</f>
        <v>Vyplň údaj</v>
      </c>
      <c r="L18" s="32"/>
    </row>
    <row r="19" spans="2:12" s="1" customFormat="1" ht="6.95" customHeight="1">
      <c r="B19" s="32"/>
      <c r="L19" s="32"/>
    </row>
    <row r="20" spans="2:12" s="1" customFormat="1" ht="12" customHeight="1">
      <c r="B20" s="32"/>
      <c r="D20" s="27" t="s">
        <v>29</v>
      </c>
      <c r="I20" s="27" t="s">
        <v>24</v>
      </c>
      <c r="J20" s="25" t="s">
        <v>1</v>
      </c>
      <c r="L20" s="32"/>
    </row>
    <row r="21" spans="2:12" s="1" customFormat="1" ht="18" customHeight="1">
      <c r="B21" s="32"/>
      <c r="E21" s="25" t="s">
        <v>30</v>
      </c>
      <c r="I21" s="27" t="s">
        <v>26</v>
      </c>
      <c r="J21" s="25" t="s">
        <v>1</v>
      </c>
      <c r="L21" s="32"/>
    </row>
    <row r="22" spans="2:12" s="1" customFormat="1" ht="6.95" customHeight="1">
      <c r="B22" s="32"/>
      <c r="L22" s="32"/>
    </row>
    <row r="23" spans="2:12" s="1" customFormat="1" ht="12" customHeight="1">
      <c r="B23" s="32"/>
      <c r="D23" s="27" t="s">
        <v>32</v>
      </c>
      <c r="I23" s="27" t="s">
        <v>24</v>
      </c>
      <c r="J23" s="25" t="s">
        <v>1</v>
      </c>
      <c r="L23" s="32"/>
    </row>
    <row r="24" spans="2:12" s="1" customFormat="1" ht="18" customHeight="1">
      <c r="B24" s="32"/>
      <c r="E24" s="25" t="s">
        <v>33</v>
      </c>
      <c r="I24" s="27" t="s">
        <v>26</v>
      </c>
      <c r="J24" s="25" t="s">
        <v>1</v>
      </c>
      <c r="L24" s="32"/>
    </row>
    <row r="25" spans="2:12" s="1" customFormat="1" ht="6.95" customHeight="1">
      <c r="B25" s="32"/>
      <c r="L25" s="32"/>
    </row>
    <row r="26" spans="2:12" s="1" customFormat="1" ht="12" customHeight="1">
      <c r="B26" s="32"/>
      <c r="D26" s="27" t="s">
        <v>34</v>
      </c>
      <c r="L26" s="32"/>
    </row>
    <row r="27" spans="2:12" s="7" customFormat="1" ht="16.5" customHeight="1">
      <c r="B27" s="98"/>
      <c r="E27" s="254" t="s">
        <v>1</v>
      </c>
      <c r="F27" s="254"/>
      <c r="G27" s="254"/>
      <c r="H27" s="254"/>
      <c r="L27" s="98"/>
    </row>
    <row r="28" spans="2:12" s="1" customFormat="1" ht="6.95" customHeight="1">
      <c r="B28" s="32"/>
      <c r="L28" s="32"/>
    </row>
    <row r="29" spans="2:12" s="1" customFormat="1" ht="6.95" customHeight="1">
      <c r="B29" s="32"/>
      <c r="D29" s="56"/>
      <c r="E29" s="56"/>
      <c r="F29" s="56"/>
      <c r="G29" s="56"/>
      <c r="H29" s="56"/>
      <c r="I29" s="56"/>
      <c r="J29" s="56"/>
      <c r="K29" s="56"/>
      <c r="L29" s="32"/>
    </row>
    <row r="30" spans="2:12" s="1" customFormat="1" ht="25.35" customHeight="1">
      <c r="B30" s="32"/>
      <c r="D30" s="100" t="s">
        <v>36</v>
      </c>
      <c r="J30" s="69">
        <f>ROUND(J129, 2)</f>
        <v>0</v>
      </c>
      <c r="L30" s="32"/>
    </row>
    <row r="31" spans="2:12" s="1" customFormat="1" ht="6.95" customHeight="1">
      <c r="B31" s="32"/>
      <c r="D31" s="56"/>
      <c r="E31" s="56"/>
      <c r="F31" s="56"/>
      <c r="G31" s="56"/>
      <c r="H31" s="56"/>
      <c r="I31" s="56"/>
      <c r="J31" s="56"/>
      <c r="K31" s="56"/>
      <c r="L31" s="32"/>
    </row>
    <row r="32" spans="2:12" s="1" customFormat="1" ht="14.45" customHeight="1">
      <c r="B32" s="32"/>
      <c r="F32" s="35" t="s">
        <v>38</v>
      </c>
      <c r="I32" s="35" t="s">
        <v>37</v>
      </c>
      <c r="J32" s="35" t="s">
        <v>39</v>
      </c>
      <c r="L32" s="32"/>
    </row>
    <row r="33" spans="2:12" s="1" customFormat="1" ht="14.45" customHeight="1">
      <c r="B33" s="32"/>
      <c r="D33" s="58" t="s">
        <v>40</v>
      </c>
      <c r="E33" s="25" t="s">
        <v>41</v>
      </c>
      <c r="F33" s="211">
        <f>ROUND((SUM(BE129:BE363)),  2)</f>
        <v>0</v>
      </c>
      <c r="G33" s="212"/>
      <c r="H33" s="212"/>
      <c r="I33" s="213">
        <v>0.23</v>
      </c>
      <c r="J33" s="211">
        <f>ROUND(((SUM(BE129:BE363))*I33),  2)</f>
        <v>0</v>
      </c>
      <c r="L33" s="32"/>
    </row>
    <row r="34" spans="2:12" s="1" customFormat="1" ht="14.45" customHeight="1">
      <c r="B34" s="32"/>
      <c r="E34" s="25" t="s">
        <v>42</v>
      </c>
      <c r="F34" s="211">
        <f>ROUND((SUM(BF129:BF363)),  2)</f>
        <v>0</v>
      </c>
      <c r="G34" s="212"/>
      <c r="H34" s="212"/>
      <c r="I34" s="213">
        <v>0.23</v>
      </c>
      <c r="J34" s="211">
        <f>ROUND(((SUM(BF129:BF363))*I34),  2)</f>
        <v>0</v>
      </c>
      <c r="L34" s="32"/>
    </row>
    <row r="35" spans="2:12" s="1" customFormat="1" ht="14.45" hidden="1" customHeight="1">
      <c r="B35" s="32"/>
      <c r="E35" s="27" t="s">
        <v>43</v>
      </c>
      <c r="F35" s="89">
        <f>ROUND((SUM(BG129:BG363)),  2)</f>
        <v>0</v>
      </c>
      <c r="I35" s="104">
        <v>0.23</v>
      </c>
      <c r="J35" s="89">
        <f>0</f>
        <v>0</v>
      </c>
      <c r="L35" s="32"/>
    </row>
    <row r="36" spans="2:12" s="1" customFormat="1" ht="14.45" hidden="1" customHeight="1">
      <c r="B36" s="32"/>
      <c r="E36" s="27" t="s">
        <v>44</v>
      </c>
      <c r="F36" s="89">
        <f>ROUND((SUM(BH129:BH363)),  2)</f>
        <v>0</v>
      </c>
      <c r="I36" s="104">
        <v>0.23</v>
      </c>
      <c r="J36" s="89">
        <f>0</f>
        <v>0</v>
      </c>
      <c r="L36" s="32"/>
    </row>
    <row r="37" spans="2:12" s="1" customFormat="1" ht="14.45" hidden="1" customHeight="1">
      <c r="B37" s="32"/>
      <c r="E37" s="37" t="s">
        <v>45</v>
      </c>
      <c r="F37" s="101">
        <f>ROUND((SUM(BI129:BI363)),  2)</f>
        <v>0</v>
      </c>
      <c r="G37" s="102"/>
      <c r="H37" s="102"/>
      <c r="I37" s="103">
        <v>0</v>
      </c>
      <c r="J37" s="101">
        <f>0</f>
        <v>0</v>
      </c>
      <c r="L37" s="32"/>
    </row>
    <row r="38" spans="2:12" s="1" customFormat="1" ht="6.95" customHeight="1">
      <c r="B38" s="32"/>
      <c r="L38" s="32"/>
    </row>
    <row r="39" spans="2:12" s="1" customFormat="1" ht="25.35" customHeight="1">
      <c r="B39" s="32"/>
      <c r="C39" s="105"/>
      <c r="D39" s="106" t="s">
        <v>46</v>
      </c>
      <c r="E39" s="60"/>
      <c r="F39" s="60"/>
      <c r="G39" s="107" t="s">
        <v>47</v>
      </c>
      <c r="H39" s="108" t="s">
        <v>48</v>
      </c>
      <c r="I39" s="60"/>
      <c r="J39" s="109">
        <f>SUM(J30:J37)</f>
        <v>0</v>
      </c>
      <c r="K39" s="110"/>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47" s="1" customFormat="1" ht="6.95" customHeight="1">
      <c r="B81" s="49"/>
      <c r="C81" s="50"/>
      <c r="D81" s="50"/>
      <c r="E81" s="50"/>
      <c r="F81" s="50"/>
      <c r="G81" s="50"/>
      <c r="H81" s="50"/>
      <c r="I81" s="50"/>
      <c r="J81" s="50"/>
      <c r="K81" s="50"/>
      <c r="L81" s="32"/>
    </row>
    <row r="82" spans="2:47" s="1" customFormat="1" ht="24.95" customHeight="1">
      <c r="B82" s="32"/>
      <c r="C82" s="21" t="s">
        <v>257</v>
      </c>
      <c r="L82" s="32"/>
    </row>
    <row r="83" spans="2:47" s="1" customFormat="1" ht="6.95" customHeight="1">
      <c r="B83" s="32"/>
      <c r="L83" s="32"/>
    </row>
    <row r="84" spans="2:47" s="1" customFormat="1" ht="12" customHeight="1">
      <c r="B84" s="32"/>
      <c r="C84" s="27" t="s">
        <v>15</v>
      </c>
      <c r="L84" s="32"/>
    </row>
    <row r="85" spans="2:47" s="1" customFormat="1" ht="16.5" customHeight="1">
      <c r="B85" s="32"/>
      <c r="E85" s="263" t="str">
        <f>E7</f>
        <v>DD a DSS Terany - novostavba ubytovacieho bloku - CÚ 2025/II</v>
      </c>
      <c r="F85" s="264"/>
      <c r="G85" s="264"/>
      <c r="H85" s="264"/>
      <c r="L85" s="32"/>
    </row>
    <row r="86" spans="2:47" s="1" customFormat="1" ht="12" customHeight="1">
      <c r="B86" s="32"/>
      <c r="C86" s="27" t="s">
        <v>163</v>
      </c>
      <c r="L86" s="32"/>
    </row>
    <row r="87" spans="2:47" s="1" customFormat="1" ht="16.5" customHeight="1">
      <c r="B87" s="32"/>
      <c r="E87" s="234" t="str">
        <f>E9</f>
        <v>SO 08 - Sadové úpravy</v>
      </c>
      <c r="F87" s="262"/>
      <c r="G87" s="262"/>
      <c r="H87" s="262"/>
      <c r="L87" s="32"/>
    </row>
    <row r="88" spans="2:47" s="1" customFormat="1" ht="6.95" customHeight="1">
      <c r="B88" s="32"/>
      <c r="L88" s="32"/>
    </row>
    <row r="89" spans="2:47" s="1" customFormat="1" ht="12" customHeight="1">
      <c r="B89" s="32"/>
      <c r="C89" s="27" t="s">
        <v>19</v>
      </c>
      <c r="F89" s="25" t="str">
        <f>F12</f>
        <v>Terany</v>
      </c>
      <c r="I89" s="27" t="s">
        <v>21</v>
      </c>
      <c r="J89" s="55" t="str">
        <f>IF(J12="","",J12)</f>
        <v>5. 12. 2025</v>
      </c>
      <c r="L89" s="32"/>
    </row>
    <row r="90" spans="2:47" s="1" customFormat="1" ht="6.95" customHeight="1">
      <c r="B90" s="32"/>
      <c r="L90" s="32"/>
    </row>
    <row r="91" spans="2:47" s="1" customFormat="1" ht="15.2" customHeight="1">
      <c r="B91" s="32"/>
      <c r="C91" s="27" t="s">
        <v>23</v>
      </c>
      <c r="F91" s="25" t="str">
        <f>E15</f>
        <v>DD DSS Terany 1, Hontianske Tesáre</v>
      </c>
      <c r="I91" s="27" t="s">
        <v>29</v>
      </c>
      <c r="J91" s="30" t="str">
        <f>E21</f>
        <v>Ing.Attila Farkaš</v>
      </c>
      <c r="L91" s="32"/>
    </row>
    <row r="92" spans="2:47" s="1" customFormat="1" ht="15.2" customHeight="1">
      <c r="B92" s="32"/>
      <c r="C92" s="27" t="s">
        <v>27</v>
      </c>
      <c r="F92" s="25" t="str">
        <f>IF(E18="","",E18)</f>
        <v>Vyplň údaj</v>
      </c>
      <c r="I92" s="27" t="s">
        <v>32</v>
      </c>
      <c r="J92" s="30" t="str">
        <f>E24</f>
        <v>Arteco spol.s r.o.</v>
      </c>
      <c r="L92" s="32"/>
    </row>
    <row r="93" spans="2:47" s="1" customFormat="1" ht="10.35" customHeight="1">
      <c r="B93" s="32"/>
      <c r="L93" s="32"/>
    </row>
    <row r="94" spans="2:47" s="1" customFormat="1" ht="29.25" customHeight="1">
      <c r="B94" s="32"/>
      <c r="C94" s="113" t="s">
        <v>258</v>
      </c>
      <c r="D94" s="105"/>
      <c r="E94" s="105"/>
      <c r="F94" s="105"/>
      <c r="G94" s="105"/>
      <c r="H94" s="105"/>
      <c r="I94" s="105"/>
      <c r="J94" s="114" t="s">
        <v>259</v>
      </c>
      <c r="K94" s="105"/>
      <c r="L94" s="32"/>
    </row>
    <row r="95" spans="2:47" s="1" customFormat="1" ht="10.35" customHeight="1">
      <c r="B95" s="32"/>
      <c r="L95" s="32"/>
    </row>
    <row r="96" spans="2:47" s="1" customFormat="1" ht="22.9" customHeight="1">
      <c r="B96" s="32"/>
      <c r="C96" s="115" t="s">
        <v>260</v>
      </c>
      <c r="J96" s="69">
        <f>J129</f>
        <v>0</v>
      </c>
      <c r="L96" s="32"/>
      <c r="AU96" s="17" t="s">
        <v>261</v>
      </c>
    </row>
    <row r="97" spans="2:12" s="8" customFormat="1" ht="24.95" customHeight="1">
      <c r="B97" s="116"/>
      <c r="D97" s="117" t="s">
        <v>262</v>
      </c>
      <c r="E97" s="118"/>
      <c r="F97" s="118"/>
      <c r="G97" s="118"/>
      <c r="H97" s="118"/>
      <c r="I97" s="118"/>
      <c r="J97" s="119">
        <f>J130</f>
        <v>0</v>
      </c>
      <c r="L97" s="116"/>
    </row>
    <row r="98" spans="2:12" s="9" customFormat="1" ht="19.899999999999999" customHeight="1">
      <c r="B98" s="120"/>
      <c r="D98" s="121" t="s">
        <v>263</v>
      </c>
      <c r="E98" s="122"/>
      <c r="F98" s="122"/>
      <c r="G98" s="122"/>
      <c r="H98" s="122"/>
      <c r="I98" s="122"/>
      <c r="J98" s="123">
        <f>J131</f>
        <v>0</v>
      </c>
      <c r="L98" s="120"/>
    </row>
    <row r="99" spans="2:12" s="9" customFormat="1" ht="19.899999999999999" customHeight="1">
      <c r="B99" s="120"/>
      <c r="D99" s="121" t="s">
        <v>264</v>
      </c>
      <c r="E99" s="122"/>
      <c r="F99" s="122"/>
      <c r="G99" s="122"/>
      <c r="H99" s="122"/>
      <c r="I99" s="122"/>
      <c r="J99" s="123">
        <f>J269</f>
        <v>0</v>
      </c>
      <c r="L99" s="120"/>
    </row>
    <row r="100" spans="2:12" s="9" customFormat="1" ht="19.899999999999999" customHeight="1">
      <c r="B100" s="120"/>
      <c r="D100" s="121" t="s">
        <v>265</v>
      </c>
      <c r="E100" s="122"/>
      <c r="F100" s="122"/>
      <c r="G100" s="122"/>
      <c r="H100" s="122"/>
      <c r="I100" s="122"/>
      <c r="J100" s="123">
        <f>J298</f>
        <v>0</v>
      </c>
      <c r="L100" s="120"/>
    </row>
    <row r="101" spans="2:12" s="9" customFormat="1" ht="19.899999999999999" customHeight="1">
      <c r="B101" s="120"/>
      <c r="D101" s="121" t="s">
        <v>268</v>
      </c>
      <c r="E101" s="122"/>
      <c r="F101" s="122"/>
      <c r="G101" s="122"/>
      <c r="H101" s="122"/>
      <c r="I101" s="122"/>
      <c r="J101" s="123">
        <f>J308</f>
        <v>0</v>
      </c>
      <c r="L101" s="120"/>
    </row>
    <row r="102" spans="2:12" s="9" customFormat="1" ht="19.899999999999999" customHeight="1">
      <c r="B102" s="120"/>
      <c r="D102" s="121" t="s">
        <v>269</v>
      </c>
      <c r="E102" s="122"/>
      <c r="F102" s="122"/>
      <c r="G102" s="122"/>
      <c r="H102" s="122"/>
      <c r="I102" s="122"/>
      <c r="J102" s="123">
        <f>J312</f>
        <v>0</v>
      </c>
      <c r="L102" s="120"/>
    </row>
    <row r="103" spans="2:12" s="9" customFormat="1" ht="19.899999999999999" customHeight="1">
      <c r="B103" s="120"/>
      <c r="D103" s="121" t="s">
        <v>270</v>
      </c>
      <c r="E103" s="122"/>
      <c r="F103" s="122"/>
      <c r="G103" s="122"/>
      <c r="H103" s="122"/>
      <c r="I103" s="122"/>
      <c r="J103" s="123">
        <f>J333</f>
        <v>0</v>
      </c>
      <c r="L103" s="120"/>
    </row>
    <row r="104" spans="2:12" s="8" customFormat="1" ht="24.95" customHeight="1">
      <c r="B104" s="116"/>
      <c r="D104" s="117" t="s">
        <v>271</v>
      </c>
      <c r="E104" s="118"/>
      <c r="F104" s="118"/>
      <c r="G104" s="118"/>
      <c r="H104" s="118"/>
      <c r="I104" s="118"/>
      <c r="J104" s="119">
        <f>J335</f>
        <v>0</v>
      </c>
      <c r="L104" s="116"/>
    </row>
    <row r="105" spans="2:12" s="9" customFormat="1" ht="19.899999999999999" customHeight="1">
      <c r="B105" s="120"/>
      <c r="D105" s="121" t="s">
        <v>6105</v>
      </c>
      <c r="E105" s="122"/>
      <c r="F105" s="122"/>
      <c r="G105" s="122"/>
      <c r="H105" s="122"/>
      <c r="I105" s="122"/>
      <c r="J105" s="123">
        <f>J336</f>
        <v>0</v>
      </c>
      <c r="L105" s="120"/>
    </row>
    <row r="106" spans="2:12" s="9" customFormat="1" ht="19.899999999999999" customHeight="1">
      <c r="B106" s="120"/>
      <c r="D106" s="121" t="s">
        <v>281</v>
      </c>
      <c r="E106" s="122"/>
      <c r="F106" s="122"/>
      <c r="G106" s="122"/>
      <c r="H106" s="122"/>
      <c r="I106" s="122"/>
      <c r="J106" s="123">
        <f>J339</f>
        <v>0</v>
      </c>
      <c r="L106" s="120"/>
    </row>
    <row r="107" spans="2:12" s="8" customFormat="1" ht="24.95" customHeight="1">
      <c r="B107" s="116"/>
      <c r="D107" s="117" t="s">
        <v>290</v>
      </c>
      <c r="E107" s="118"/>
      <c r="F107" s="118"/>
      <c r="G107" s="118"/>
      <c r="H107" s="118"/>
      <c r="I107" s="118"/>
      <c r="J107" s="119">
        <f>J357</f>
        <v>0</v>
      </c>
      <c r="L107" s="116"/>
    </row>
    <row r="108" spans="2:12" s="8" customFormat="1" ht="24.95" customHeight="1">
      <c r="B108" s="116"/>
      <c r="D108" s="117" t="s">
        <v>291</v>
      </c>
      <c r="E108" s="118"/>
      <c r="F108" s="118"/>
      <c r="G108" s="118"/>
      <c r="H108" s="118"/>
      <c r="I108" s="118"/>
      <c r="J108" s="119">
        <f>J361</f>
        <v>0</v>
      </c>
      <c r="L108" s="116"/>
    </row>
    <row r="109" spans="2:12" s="9" customFormat="1" ht="19.899999999999999" customHeight="1">
      <c r="B109" s="120"/>
      <c r="D109" s="121" t="s">
        <v>292</v>
      </c>
      <c r="E109" s="122"/>
      <c r="F109" s="122"/>
      <c r="G109" s="122"/>
      <c r="H109" s="122"/>
      <c r="I109" s="122"/>
      <c r="J109" s="123">
        <f>J362</f>
        <v>0</v>
      </c>
      <c r="L109" s="120"/>
    </row>
    <row r="110" spans="2:12" s="1" customFormat="1" ht="21.75" customHeight="1">
      <c r="B110" s="32"/>
      <c r="L110" s="32"/>
    </row>
    <row r="111" spans="2:12" s="1" customFormat="1" ht="6.95" customHeight="1">
      <c r="B111" s="47"/>
      <c r="C111" s="48"/>
      <c r="D111" s="48"/>
      <c r="E111" s="48"/>
      <c r="F111" s="48"/>
      <c r="G111" s="48"/>
      <c r="H111" s="48"/>
      <c r="I111" s="48"/>
      <c r="J111" s="48"/>
      <c r="K111" s="48"/>
      <c r="L111" s="32"/>
    </row>
    <row r="115" spans="2:20" s="1" customFormat="1" ht="6.95" customHeight="1">
      <c r="B115" s="49"/>
      <c r="C115" s="50"/>
      <c r="D115" s="50"/>
      <c r="E115" s="50"/>
      <c r="F115" s="50"/>
      <c r="G115" s="50"/>
      <c r="H115" s="50"/>
      <c r="I115" s="50"/>
      <c r="J115" s="50"/>
      <c r="K115" s="50"/>
      <c r="L115" s="32"/>
    </row>
    <row r="116" spans="2:20" s="1" customFormat="1" ht="24.95" customHeight="1">
      <c r="B116" s="32"/>
      <c r="C116" s="21" t="s">
        <v>293</v>
      </c>
      <c r="L116" s="32"/>
    </row>
    <row r="117" spans="2:20" s="1" customFormat="1" ht="6.95" customHeight="1">
      <c r="B117" s="32"/>
      <c r="L117" s="32"/>
    </row>
    <row r="118" spans="2:20" s="1" customFormat="1" ht="12" customHeight="1">
      <c r="B118" s="32"/>
      <c r="C118" s="27" t="s">
        <v>15</v>
      </c>
      <c r="L118" s="32"/>
    </row>
    <row r="119" spans="2:20" s="1" customFormat="1" ht="16.5" customHeight="1">
      <c r="B119" s="32"/>
      <c r="E119" s="263" t="str">
        <f>E7</f>
        <v>DD a DSS Terany - novostavba ubytovacieho bloku - CÚ 2025/II</v>
      </c>
      <c r="F119" s="264"/>
      <c r="G119" s="264"/>
      <c r="H119" s="264"/>
      <c r="L119" s="32"/>
    </row>
    <row r="120" spans="2:20" s="1" customFormat="1" ht="12" customHeight="1">
      <c r="B120" s="32"/>
      <c r="C120" s="27" t="s">
        <v>163</v>
      </c>
      <c r="L120" s="32"/>
    </row>
    <row r="121" spans="2:20" s="1" customFormat="1" ht="16.5" customHeight="1">
      <c r="B121" s="32"/>
      <c r="E121" s="234" t="str">
        <f>E9</f>
        <v>SO 08 - Sadové úpravy</v>
      </c>
      <c r="F121" s="262"/>
      <c r="G121" s="262"/>
      <c r="H121" s="262"/>
      <c r="L121" s="32"/>
    </row>
    <row r="122" spans="2:20" s="1" customFormat="1" ht="6.95" customHeight="1">
      <c r="B122" s="32"/>
      <c r="L122" s="32"/>
    </row>
    <row r="123" spans="2:20" s="1" customFormat="1" ht="12" customHeight="1">
      <c r="B123" s="32"/>
      <c r="C123" s="27" t="s">
        <v>19</v>
      </c>
      <c r="F123" s="25" t="str">
        <f>F12</f>
        <v>Terany</v>
      </c>
      <c r="I123" s="27" t="s">
        <v>21</v>
      </c>
      <c r="J123" s="55" t="str">
        <f>IF(J12="","",J12)</f>
        <v>5. 12. 2025</v>
      </c>
      <c r="L123" s="32"/>
    </row>
    <row r="124" spans="2:20" s="1" customFormat="1" ht="6.95" customHeight="1">
      <c r="B124" s="32"/>
      <c r="L124" s="32"/>
    </row>
    <row r="125" spans="2:20" s="1" customFormat="1" ht="15.2" customHeight="1">
      <c r="B125" s="32"/>
      <c r="C125" s="27" t="s">
        <v>23</v>
      </c>
      <c r="F125" s="25" t="str">
        <f>E15</f>
        <v>DD DSS Terany 1, Hontianske Tesáre</v>
      </c>
      <c r="I125" s="27" t="s">
        <v>29</v>
      </c>
      <c r="J125" s="30" t="str">
        <f>E21</f>
        <v>Ing.Attila Farkaš</v>
      </c>
      <c r="L125" s="32"/>
    </row>
    <row r="126" spans="2:20" s="1" customFormat="1" ht="15.2" customHeight="1">
      <c r="B126" s="32"/>
      <c r="C126" s="27" t="s">
        <v>27</v>
      </c>
      <c r="F126" s="25" t="str">
        <f>IF(E18="","",E18)</f>
        <v>Vyplň údaj</v>
      </c>
      <c r="I126" s="27" t="s">
        <v>32</v>
      </c>
      <c r="J126" s="30" t="str">
        <f>E24</f>
        <v>Arteco spol.s r.o.</v>
      </c>
      <c r="L126" s="32"/>
    </row>
    <row r="127" spans="2:20" s="1" customFormat="1" ht="10.35" customHeight="1">
      <c r="B127" s="32"/>
      <c r="L127" s="32"/>
    </row>
    <row r="128" spans="2:20" s="10" customFormat="1" ht="29.25" customHeight="1">
      <c r="B128" s="124"/>
      <c r="C128" s="125" t="s">
        <v>294</v>
      </c>
      <c r="D128" s="126" t="s">
        <v>61</v>
      </c>
      <c r="E128" s="126" t="s">
        <v>57</v>
      </c>
      <c r="F128" s="126" t="s">
        <v>58</v>
      </c>
      <c r="G128" s="126" t="s">
        <v>295</v>
      </c>
      <c r="H128" s="126" t="s">
        <v>296</v>
      </c>
      <c r="I128" s="126" t="s">
        <v>297</v>
      </c>
      <c r="J128" s="127" t="s">
        <v>259</v>
      </c>
      <c r="K128" s="128" t="s">
        <v>298</v>
      </c>
      <c r="L128" s="124"/>
      <c r="M128" s="62" t="s">
        <v>1</v>
      </c>
      <c r="N128" s="63" t="s">
        <v>40</v>
      </c>
      <c r="O128" s="63" t="s">
        <v>299</v>
      </c>
      <c r="P128" s="63" t="s">
        <v>300</v>
      </c>
      <c r="Q128" s="63" t="s">
        <v>301</v>
      </c>
      <c r="R128" s="63" t="s">
        <v>302</v>
      </c>
      <c r="S128" s="63" t="s">
        <v>303</v>
      </c>
      <c r="T128" s="64" t="s">
        <v>304</v>
      </c>
    </row>
    <row r="129" spans="2:65" s="1" customFormat="1" ht="22.9" customHeight="1">
      <c r="B129" s="32"/>
      <c r="C129" s="67" t="s">
        <v>260</v>
      </c>
      <c r="J129" s="129">
        <f>BK129</f>
        <v>0</v>
      </c>
      <c r="L129" s="32"/>
      <c r="M129" s="65"/>
      <c r="N129" s="56"/>
      <c r="O129" s="56"/>
      <c r="P129" s="130">
        <f>P130+P335+P357+P361</f>
        <v>0</v>
      </c>
      <c r="Q129" s="56"/>
      <c r="R129" s="130">
        <f>R130+R335+R357+R361</f>
        <v>97.397187202319998</v>
      </c>
      <c r="S129" s="56"/>
      <c r="T129" s="131">
        <f>T130+T335+T357+T361</f>
        <v>157.16129999999998</v>
      </c>
      <c r="AT129" s="17" t="s">
        <v>75</v>
      </c>
      <c r="AU129" s="17" t="s">
        <v>261</v>
      </c>
      <c r="BK129" s="132">
        <f>BK130+BK335+BK357+BK361</f>
        <v>0</v>
      </c>
    </row>
    <row r="130" spans="2:65" s="11" customFormat="1" ht="25.9" customHeight="1">
      <c r="B130" s="133"/>
      <c r="D130" s="134" t="s">
        <v>75</v>
      </c>
      <c r="E130" s="135" t="s">
        <v>305</v>
      </c>
      <c r="F130" s="135" t="s">
        <v>306</v>
      </c>
      <c r="I130" s="136"/>
      <c r="J130" s="137">
        <f>BK130</f>
        <v>0</v>
      </c>
      <c r="L130" s="133"/>
      <c r="M130" s="138"/>
      <c r="P130" s="139">
        <f>P131+P269+P298+P308+P312+P333</f>
        <v>0</v>
      </c>
      <c r="R130" s="139">
        <f>R131+R269+R298+R308+R312+R333</f>
        <v>96.14468720232</v>
      </c>
      <c r="T130" s="140">
        <f>T131+T269+T298+T308+T312+T333</f>
        <v>155.6103</v>
      </c>
      <c r="AR130" s="134" t="s">
        <v>83</v>
      </c>
      <c r="AT130" s="141" t="s">
        <v>75</v>
      </c>
      <c r="AU130" s="141" t="s">
        <v>76</v>
      </c>
      <c r="AY130" s="134" t="s">
        <v>307</v>
      </c>
      <c r="BK130" s="142">
        <f>BK131+BK269+BK298+BK308+BK312+BK333</f>
        <v>0</v>
      </c>
    </row>
    <row r="131" spans="2:65" s="11" customFormat="1" ht="22.9" customHeight="1">
      <c r="B131" s="133"/>
      <c r="D131" s="134" t="s">
        <v>75</v>
      </c>
      <c r="E131" s="143" t="s">
        <v>83</v>
      </c>
      <c r="F131" s="143" t="s">
        <v>308</v>
      </c>
      <c r="I131" s="136"/>
      <c r="J131" s="144">
        <f>BK131</f>
        <v>0</v>
      </c>
      <c r="L131" s="133"/>
      <c r="M131" s="138"/>
      <c r="P131" s="139">
        <f>SUM(P132:P268)</f>
        <v>0</v>
      </c>
      <c r="R131" s="139">
        <f>SUM(R132:R268)</f>
        <v>4.2286209999999995</v>
      </c>
      <c r="T131" s="140">
        <f>SUM(T132:T268)</f>
        <v>120.51750000000001</v>
      </c>
      <c r="AR131" s="134" t="s">
        <v>83</v>
      </c>
      <c r="AT131" s="141" t="s">
        <v>75</v>
      </c>
      <c r="AU131" s="141" t="s">
        <v>83</v>
      </c>
      <c r="AY131" s="134" t="s">
        <v>307</v>
      </c>
      <c r="BK131" s="142">
        <f>SUM(BK132:BK268)</f>
        <v>0</v>
      </c>
    </row>
    <row r="132" spans="2:65" s="1" customFormat="1" ht="24.2" customHeight="1">
      <c r="B132" s="145"/>
      <c r="C132" s="146" t="s">
        <v>83</v>
      </c>
      <c r="D132" s="146" t="s">
        <v>309</v>
      </c>
      <c r="E132" s="147" t="s">
        <v>6106</v>
      </c>
      <c r="F132" s="148" t="s">
        <v>6107</v>
      </c>
      <c r="G132" s="149" t="s">
        <v>6108</v>
      </c>
      <c r="H132" s="150">
        <v>0.13300000000000001</v>
      </c>
      <c r="I132" s="151"/>
      <c r="J132" s="152">
        <f>ROUND(I132*H132,2)</f>
        <v>0</v>
      </c>
      <c r="K132" s="153"/>
      <c r="L132" s="32"/>
      <c r="M132" s="154" t="s">
        <v>1</v>
      </c>
      <c r="N132" s="155" t="s">
        <v>42</v>
      </c>
      <c r="P132" s="156">
        <f>O132*H132</f>
        <v>0</v>
      </c>
      <c r="Q132" s="156">
        <v>0.247</v>
      </c>
      <c r="R132" s="156">
        <f>Q132*H132</f>
        <v>3.2850999999999998E-2</v>
      </c>
      <c r="S132" s="156">
        <v>0</v>
      </c>
      <c r="T132" s="157">
        <f>S132*H132</f>
        <v>0</v>
      </c>
      <c r="AR132" s="158" t="s">
        <v>313</v>
      </c>
      <c r="AT132" s="158" t="s">
        <v>309</v>
      </c>
      <c r="AU132" s="158" t="s">
        <v>89</v>
      </c>
      <c r="AY132" s="17" t="s">
        <v>307</v>
      </c>
      <c r="BE132" s="159">
        <f>IF(N132="základná",J132,0)</f>
        <v>0</v>
      </c>
      <c r="BF132" s="159">
        <f>IF(N132="znížená",J132,0)</f>
        <v>0</v>
      </c>
      <c r="BG132" s="159">
        <f>IF(N132="zákl. prenesená",J132,0)</f>
        <v>0</v>
      </c>
      <c r="BH132" s="159">
        <f>IF(N132="zníž. prenesená",J132,0)</f>
        <v>0</v>
      </c>
      <c r="BI132" s="159">
        <f>IF(N132="nulová",J132,0)</f>
        <v>0</v>
      </c>
      <c r="BJ132" s="17" t="s">
        <v>89</v>
      </c>
      <c r="BK132" s="159">
        <f>ROUND(I132*H132,2)</f>
        <v>0</v>
      </c>
      <c r="BL132" s="17" t="s">
        <v>313</v>
      </c>
      <c r="BM132" s="158" t="s">
        <v>6109</v>
      </c>
    </row>
    <row r="133" spans="2:65" s="13" customFormat="1">
      <c r="B133" s="167"/>
      <c r="D133" s="161" t="s">
        <v>315</v>
      </c>
      <c r="E133" s="168" t="s">
        <v>1</v>
      </c>
      <c r="F133" s="169" t="s">
        <v>6110</v>
      </c>
      <c r="H133" s="170">
        <v>0.13300000000000001</v>
      </c>
      <c r="I133" s="171"/>
      <c r="L133" s="167"/>
      <c r="M133" s="172"/>
      <c r="T133" s="173"/>
      <c r="AT133" s="168" t="s">
        <v>315</v>
      </c>
      <c r="AU133" s="168" t="s">
        <v>89</v>
      </c>
      <c r="AV133" s="13" t="s">
        <v>89</v>
      </c>
      <c r="AW133" s="13" t="s">
        <v>31</v>
      </c>
      <c r="AX133" s="13" t="s">
        <v>83</v>
      </c>
      <c r="AY133" s="168" t="s">
        <v>307</v>
      </c>
    </row>
    <row r="134" spans="2:65" s="1" customFormat="1" ht="24.2" customHeight="1">
      <c r="B134" s="145"/>
      <c r="C134" s="146" t="s">
        <v>89</v>
      </c>
      <c r="D134" s="146" t="s">
        <v>309</v>
      </c>
      <c r="E134" s="147" t="s">
        <v>6111</v>
      </c>
      <c r="F134" s="148" t="s">
        <v>6112</v>
      </c>
      <c r="G134" s="149" t="s">
        <v>693</v>
      </c>
      <c r="H134" s="150">
        <v>7</v>
      </c>
      <c r="I134" s="151"/>
      <c r="J134" s="152">
        <f>ROUND(I134*H134,2)</f>
        <v>0</v>
      </c>
      <c r="K134" s="153"/>
      <c r="L134" s="32"/>
      <c r="M134" s="154" t="s">
        <v>1</v>
      </c>
      <c r="N134" s="155" t="s">
        <v>42</v>
      </c>
      <c r="P134" s="156">
        <f>O134*H134</f>
        <v>0</v>
      </c>
      <c r="Q134" s="156">
        <v>0</v>
      </c>
      <c r="R134" s="156">
        <f>Q134*H134</f>
        <v>0</v>
      </c>
      <c r="S134" s="156">
        <v>0</v>
      </c>
      <c r="T134" s="157">
        <f>S134*H134</f>
        <v>0</v>
      </c>
      <c r="AR134" s="158" t="s">
        <v>313</v>
      </c>
      <c r="AT134" s="158" t="s">
        <v>309</v>
      </c>
      <c r="AU134" s="158" t="s">
        <v>89</v>
      </c>
      <c r="AY134" s="17" t="s">
        <v>307</v>
      </c>
      <c r="BE134" s="159">
        <f>IF(N134="základná",J134,0)</f>
        <v>0</v>
      </c>
      <c r="BF134" s="159">
        <f>IF(N134="znížená",J134,0)</f>
        <v>0</v>
      </c>
      <c r="BG134" s="159">
        <f>IF(N134="zákl. prenesená",J134,0)</f>
        <v>0</v>
      </c>
      <c r="BH134" s="159">
        <f>IF(N134="zníž. prenesená",J134,0)</f>
        <v>0</v>
      </c>
      <c r="BI134" s="159">
        <f>IF(N134="nulová",J134,0)</f>
        <v>0</v>
      </c>
      <c r="BJ134" s="17" t="s">
        <v>89</v>
      </c>
      <c r="BK134" s="159">
        <f>ROUND(I134*H134,2)</f>
        <v>0</v>
      </c>
      <c r="BL134" s="17" t="s">
        <v>313</v>
      </c>
      <c r="BM134" s="158" t="s">
        <v>6113</v>
      </c>
    </row>
    <row r="135" spans="2:65" s="13" customFormat="1">
      <c r="B135" s="167"/>
      <c r="D135" s="161" t="s">
        <v>315</v>
      </c>
      <c r="E135" s="168" t="s">
        <v>1</v>
      </c>
      <c r="F135" s="169" t="s">
        <v>6114</v>
      </c>
      <c r="H135" s="170">
        <v>7</v>
      </c>
      <c r="I135" s="171"/>
      <c r="L135" s="167"/>
      <c r="M135" s="172"/>
      <c r="T135" s="173"/>
      <c r="AT135" s="168" t="s">
        <v>315</v>
      </c>
      <c r="AU135" s="168" t="s">
        <v>89</v>
      </c>
      <c r="AV135" s="13" t="s">
        <v>89</v>
      </c>
      <c r="AW135" s="13" t="s">
        <v>31</v>
      </c>
      <c r="AX135" s="13" t="s">
        <v>83</v>
      </c>
      <c r="AY135" s="168" t="s">
        <v>307</v>
      </c>
    </row>
    <row r="136" spans="2:65" s="1" customFormat="1" ht="24.2" customHeight="1">
      <c r="B136" s="145"/>
      <c r="C136" s="146" t="s">
        <v>107</v>
      </c>
      <c r="D136" s="146" t="s">
        <v>309</v>
      </c>
      <c r="E136" s="147" t="s">
        <v>6115</v>
      </c>
      <c r="F136" s="148" t="s">
        <v>6116</v>
      </c>
      <c r="G136" s="149" t="s">
        <v>693</v>
      </c>
      <c r="H136" s="150">
        <v>1</v>
      </c>
      <c r="I136" s="151"/>
      <c r="J136" s="152">
        <f>ROUND(I136*H136,2)</f>
        <v>0</v>
      </c>
      <c r="K136" s="153"/>
      <c r="L136" s="32"/>
      <c r="M136" s="154" t="s">
        <v>1</v>
      </c>
      <c r="N136" s="155" t="s">
        <v>42</v>
      </c>
      <c r="P136" s="156">
        <f>O136*H136</f>
        <v>0</v>
      </c>
      <c r="Q136" s="156">
        <v>0</v>
      </c>
      <c r="R136" s="156">
        <f>Q136*H136</f>
        <v>0</v>
      </c>
      <c r="S136" s="156">
        <v>0</v>
      </c>
      <c r="T136" s="157">
        <f>S136*H136</f>
        <v>0</v>
      </c>
      <c r="AR136" s="158" t="s">
        <v>313</v>
      </c>
      <c r="AT136" s="158" t="s">
        <v>309</v>
      </c>
      <c r="AU136" s="158" t="s">
        <v>89</v>
      </c>
      <c r="AY136" s="17" t="s">
        <v>307</v>
      </c>
      <c r="BE136" s="159">
        <f>IF(N136="základná",J136,0)</f>
        <v>0</v>
      </c>
      <c r="BF136" s="159">
        <f>IF(N136="znížená",J136,0)</f>
        <v>0</v>
      </c>
      <c r="BG136" s="159">
        <f>IF(N136="zákl. prenesená",J136,0)</f>
        <v>0</v>
      </c>
      <c r="BH136" s="159">
        <f>IF(N136="zníž. prenesená",J136,0)</f>
        <v>0</v>
      </c>
      <c r="BI136" s="159">
        <f>IF(N136="nulová",J136,0)</f>
        <v>0</v>
      </c>
      <c r="BJ136" s="17" t="s">
        <v>89</v>
      </c>
      <c r="BK136" s="159">
        <f>ROUND(I136*H136,2)</f>
        <v>0</v>
      </c>
      <c r="BL136" s="17" t="s">
        <v>313</v>
      </c>
      <c r="BM136" s="158" t="s">
        <v>6117</v>
      </c>
    </row>
    <row r="137" spans="2:65" s="1" customFormat="1" ht="24.2" customHeight="1">
      <c r="B137" s="145"/>
      <c r="C137" s="146" t="s">
        <v>313</v>
      </c>
      <c r="D137" s="146" t="s">
        <v>309</v>
      </c>
      <c r="E137" s="147" t="s">
        <v>6118</v>
      </c>
      <c r="F137" s="148" t="s">
        <v>6119</v>
      </c>
      <c r="G137" s="149" t="s">
        <v>693</v>
      </c>
      <c r="H137" s="150">
        <v>7</v>
      </c>
      <c r="I137" s="151"/>
      <c r="J137" s="152">
        <f>ROUND(I137*H137,2)</f>
        <v>0</v>
      </c>
      <c r="K137" s="153"/>
      <c r="L137" s="32"/>
      <c r="M137" s="154" t="s">
        <v>1</v>
      </c>
      <c r="N137" s="155" t="s">
        <v>42</v>
      </c>
      <c r="P137" s="156">
        <f>O137*H137</f>
        <v>0</v>
      </c>
      <c r="Q137" s="156">
        <v>0</v>
      </c>
      <c r="R137" s="156">
        <f>Q137*H137</f>
        <v>0</v>
      </c>
      <c r="S137" s="156">
        <v>0</v>
      </c>
      <c r="T137" s="157">
        <f>S137*H137</f>
        <v>0</v>
      </c>
      <c r="AR137" s="158" t="s">
        <v>313</v>
      </c>
      <c r="AT137" s="158" t="s">
        <v>309</v>
      </c>
      <c r="AU137" s="158" t="s">
        <v>89</v>
      </c>
      <c r="AY137" s="17" t="s">
        <v>307</v>
      </c>
      <c r="BE137" s="159">
        <f>IF(N137="základná",J137,0)</f>
        <v>0</v>
      </c>
      <c r="BF137" s="159">
        <f>IF(N137="znížená",J137,0)</f>
        <v>0</v>
      </c>
      <c r="BG137" s="159">
        <f>IF(N137="zákl. prenesená",J137,0)</f>
        <v>0</v>
      </c>
      <c r="BH137" s="159">
        <f>IF(N137="zníž. prenesená",J137,0)</f>
        <v>0</v>
      </c>
      <c r="BI137" s="159">
        <f>IF(N137="nulová",J137,0)</f>
        <v>0</v>
      </c>
      <c r="BJ137" s="17" t="s">
        <v>89</v>
      </c>
      <c r="BK137" s="159">
        <f>ROUND(I137*H137,2)</f>
        <v>0</v>
      </c>
      <c r="BL137" s="17" t="s">
        <v>313</v>
      </c>
      <c r="BM137" s="158" t="s">
        <v>6120</v>
      </c>
    </row>
    <row r="138" spans="2:65" s="13" customFormat="1">
      <c r="B138" s="167"/>
      <c r="D138" s="161" t="s">
        <v>315</v>
      </c>
      <c r="E138" s="168" t="s">
        <v>1</v>
      </c>
      <c r="F138" s="169" t="s">
        <v>444</v>
      </c>
      <c r="H138" s="170">
        <v>7</v>
      </c>
      <c r="I138" s="171"/>
      <c r="L138" s="167"/>
      <c r="M138" s="172"/>
      <c r="T138" s="173"/>
      <c r="AT138" s="168" t="s">
        <v>315</v>
      </c>
      <c r="AU138" s="168" t="s">
        <v>89</v>
      </c>
      <c r="AV138" s="13" t="s">
        <v>89</v>
      </c>
      <c r="AW138" s="13" t="s">
        <v>31</v>
      </c>
      <c r="AX138" s="13" t="s">
        <v>83</v>
      </c>
      <c r="AY138" s="168" t="s">
        <v>307</v>
      </c>
    </row>
    <row r="139" spans="2:65" s="1" customFormat="1" ht="24.2" customHeight="1">
      <c r="B139" s="145"/>
      <c r="C139" s="146" t="s">
        <v>433</v>
      </c>
      <c r="D139" s="146" t="s">
        <v>309</v>
      </c>
      <c r="E139" s="147" t="s">
        <v>6121</v>
      </c>
      <c r="F139" s="148" t="s">
        <v>6122</v>
      </c>
      <c r="G139" s="149" t="s">
        <v>693</v>
      </c>
      <c r="H139" s="150">
        <v>1</v>
      </c>
      <c r="I139" s="151"/>
      <c r="J139" s="152">
        <f>ROUND(I139*H139,2)</f>
        <v>0</v>
      </c>
      <c r="K139" s="153"/>
      <c r="L139" s="32"/>
      <c r="M139" s="154" t="s">
        <v>1</v>
      </c>
      <c r="N139" s="155" t="s">
        <v>42</v>
      </c>
      <c r="P139" s="156">
        <f>O139*H139</f>
        <v>0</v>
      </c>
      <c r="Q139" s="156">
        <v>0</v>
      </c>
      <c r="R139" s="156">
        <f>Q139*H139</f>
        <v>0</v>
      </c>
      <c r="S139" s="156">
        <v>0</v>
      </c>
      <c r="T139" s="157">
        <f>S139*H139</f>
        <v>0</v>
      </c>
      <c r="AR139" s="158" t="s">
        <v>313</v>
      </c>
      <c r="AT139" s="158" t="s">
        <v>309</v>
      </c>
      <c r="AU139" s="158" t="s">
        <v>89</v>
      </c>
      <c r="AY139" s="17" t="s">
        <v>307</v>
      </c>
      <c r="BE139" s="159">
        <f>IF(N139="základná",J139,0)</f>
        <v>0</v>
      </c>
      <c r="BF139" s="159">
        <f>IF(N139="znížená",J139,0)</f>
        <v>0</v>
      </c>
      <c r="BG139" s="159">
        <f>IF(N139="zákl. prenesená",J139,0)</f>
        <v>0</v>
      </c>
      <c r="BH139" s="159">
        <f>IF(N139="zníž. prenesená",J139,0)</f>
        <v>0</v>
      </c>
      <c r="BI139" s="159">
        <f>IF(N139="nulová",J139,0)</f>
        <v>0</v>
      </c>
      <c r="BJ139" s="17" t="s">
        <v>89</v>
      </c>
      <c r="BK139" s="159">
        <f>ROUND(I139*H139,2)</f>
        <v>0</v>
      </c>
      <c r="BL139" s="17" t="s">
        <v>313</v>
      </c>
      <c r="BM139" s="158" t="s">
        <v>6123</v>
      </c>
    </row>
    <row r="140" spans="2:65" s="1" customFormat="1" ht="24.2" customHeight="1">
      <c r="B140" s="145"/>
      <c r="C140" s="146" t="s">
        <v>439</v>
      </c>
      <c r="D140" s="146" t="s">
        <v>309</v>
      </c>
      <c r="E140" s="147" t="s">
        <v>6124</v>
      </c>
      <c r="F140" s="148" t="s">
        <v>6125</v>
      </c>
      <c r="G140" s="149" t="s">
        <v>517</v>
      </c>
      <c r="H140" s="150">
        <v>226.5</v>
      </c>
      <c r="I140" s="151"/>
      <c r="J140" s="152">
        <f>ROUND(I140*H140,2)</f>
        <v>0</v>
      </c>
      <c r="K140" s="153"/>
      <c r="L140" s="32"/>
      <c r="M140" s="154" t="s">
        <v>1</v>
      </c>
      <c r="N140" s="155" t="s">
        <v>42</v>
      </c>
      <c r="P140" s="156">
        <f>O140*H140</f>
        <v>0</v>
      </c>
      <c r="Q140" s="156">
        <v>0</v>
      </c>
      <c r="R140" s="156">
        <f>Q140*H140</f>
        <v>0</v>
      </c>
      <c r="S140" s="156">
        <v>0.26</v>
      </c>
      <c r="T140" s="157">
        <f>S140*H140</f>
        <v>58.89</v>
      </c>
      <c r="AR140" s="158" t="s">
        <v>313</v>
      </c>
      <c r="AT140" s="158" t="s">
        <v>309</v>
      </c>
      <c r="AU140" s="158" t="s">
        <v>89</v>
      </c>
      <c r="AY140" s="17" t="s">
        <v>307</v>
      </c>
      <c r="BE140" s="159">
        <f>IF(N140="základná",J140,0)</f>
        <v>0</v>
      </c>
      <c r="BF140" s="159">
        <f>IF(N140="znížená",J140,0)</f>
        <v>0</v>
      </c>
      <c r="BG140" s="159">
        <f>IF(N140="zákl. prenesená",J140,0)</f>
        <v>0</v>
      </c>
      <c r="BH140" s="159">
        <f>IF(N140="zníž. prenesená",J140,0)</f>
        <v>0</v>
      </c>
      <c r="BI140" s="159">
        <f>IF(N140="nulová",J140,0)</f>
        <v>0</v>
      </c>
      <c r="BJ140" s="17" t="s">
        <v>89</v>
      </c>
      <c r="BK140" s="159">
        <f>ROUND(I140*H140,2)</f>
        <v>0</v>
      </c>
      <c r="BL140" s="17" t="s">
        <v>313</v>
      </c>
      <c r="BM140" s="158" t="s">
        <v>6126</v>
      </c>
    </row>
    <row r="141" spans="2:65" s="13" customFormat="1">
      <c r="B141" s="167"/>
      <c r="D141" s="161" t="s">
        <v>315</v>
      </c>
      <c r="E141" s="168" t="s">
        <v>1</v>
      </c>
      <c r="F141" s="169" t="s">
        <v>6127</v>
      </c>
      <c r="H141" s="170">
        <v>226.5</v>
      </c>
      <c r="I141" s="171"/>
      <c r="L141" s="167"/>
      <c r="M141" s="172"/>
      <c r="T141" s="173"/>
      <c r="AT141" s="168" t="s">
        <v>315</v>
      </c>
      <c r="AU141" s="168" t="s">
        <v>89</v>
      </c>
      <c r="AV141" s="13" t="s">
        <v>89</v>
      </c>
      <c r="AW141" s="13" t="s">
        <v>31</v>
      </c>
      <c r="AX141" s="13" t="s">
        <v>83</v>
      </c>
      <c r="AY141" s="168" t="s">
        <v>307</v>
      </c>
    </row>
    <row r="142" spans="2:65" s="1" customFormat="1" ht="24.2" customHeight="1">
      <c r="B142" s="145"/>
      <c r="C142" s="146" t="s">
        <v>444</v>
      </c>
      <c r="D142" s="146" t="s">
        <v>309</v>
      </c>
      <c r="E142" s="147" t="s">
        <v>6128</v>
      </c>
      <c r="F142" s="148" t="s">
        <v>6129</v>
      </c>
      <c r="G142" s="149" t="s">
        <v>1071</v>
      </c>
      <c r="H142" s="150">
        <v>210</v>
      </c>
      <c r="I142" s="151"/>
      <c r="J142" s="152">
        <f>ROUND(I142*H142,2)</f>
        <v>0</v>
      </c>
      <c r="K142" s="153"/>
      <c r="L142" s="32"/>
      <c r="M142" s="154" t="s">
        <v>1</v>
      </c>
      <c r="N142" s="155" t="s">
        <v>42</v>
      </c>
      <c r="P142" s="156">
        <f>O142*H142</f>
        <v>0</v>
      </c>
      <c r="Q142" s="156">
        <v>0</v>
      </c>
      <c r="R142" s="156">
        <f>Q142*H142</f>
        <v>0</v>
      </c>
      <c r="S142" s="156">
        <v>0.04</v>
      </c>
      <c r="T142" s="157">
        <f>S142*H142</f>
        <v>8.4</v>
      </c>
      <c r="AR142" s="158" t="s">
        <v>313</v>
      </c>
      <c r="AT142" s="158" t="s">
        <v>309</v>
      </c>
      <c r="AU142" s="158" t="s">
        <v>89</v>
      </c>
      <c r="AY142" s="17" t="s">
        <v>307</v>
      </c>
      <c r="BE142" s="159">
        <f>IF(N142="základná",J142,0)</f>
        <v>0</v>
      </c>
      <c r="BF142" s="159">
        <f>IF(N142="znížená",J142,0)</f>
        <v>0</v>
      </c>
      <c r="BG142" s="159">
        <f>IF(N142="zákl. prenesená",J142,0)</f>
        <v>0</v>
      </c>
      <c r="BH142" s="159">
        <f>IF(N142="zníž. prenesená",J142,0)</f>
        <v>0</v>
      </c>
      <c r="BI142" s="159">
        <f>IF(N142="nulová",J142,0)</f>
        <v>0</v>
      </c>
      <c r="BJ142" s="17" t="s">
        <v>89</v>
      </c>
      <c r="BK142" s="159">
        <f>ROUND(I142*H142,2)</f>
        <v>0</v>
      </c>
      <c r="BL142" s="17" t="s">
        <v>313</v>
      </c>
      <c r="BM142" s="158" t="s">
        <v>6130</v>
      </c>
    </row>
    <row r="143" spans="2:65" s="13" customFormat="1">
      <c r="B143" s="167"/>
      <c r="D143" s="161" t="s">
        <v>315</v>
      </c>
      <c r="E143" s="168" t="s">
        <v>1</v>
      </c>
      <c r="F143" s="169" t="s">
        <v>6131</v>
      </c>
      <c r="H143" s="170">
        <v>210</v>
      </c>
      <c r="I143" s="171"/>
      <c r="L143" s="167"/>
      <c r="M143" s="172"/>
      <c r="T143" s="173"/>
      <c r="AT143" s="168" t="s">
        <v>315</v>
      </c>
      <c r="AU143" s="168" t="s">
        <v>89</v>
      </c>
      <c r="AV143" s="13" t="s">
        <v>89</v>
      </c>
      <c r="AW143" s="13" t="s">
        <v>31</v>
      </c>
      <c r="AX143" s="13" t="s">
        <v>83</v>
      </c>
      <c r="AY143" s="168" t="s">
        <v>307</v>
      </c>
    </row>
    <row r="144" spans="2:65" s="1" customFormat="1" ht="33" customHeight="1">
      <c r="B144" s="145"/>
      <c r="C144" s="146" t="s">
        <v>449</v>
      </c>
      <c r="D144" s="146" t="s">
        <v>309</v>
      </c>
      <c r="E144" s="147" t="s">
        <v>6132</v>
      </c>
      <c r="F144" s="148" t="s">
        <v>6133</v>
      </c>
      <c r="G144" s="149" t="s">
        <v>517</v>
      </c>
      <c r="H144" s="150">
        <v>226.5</v>
      </c>
      <c r="I144" s="151"/>
      <c r="J144" s="152">
        <f>ROUND(I144*H144,2)</f>
        <v>0</v>
      </c>
      <c r="K144" s="153"/>
      <c r="L144" s="32"/>
      <c r="M144" s="154" t="s">
        <v>1</v>
      </c>
      <c r="N144" s="155" t="s">
        <v>42</v>
      </c>
      <c r="P144" s="156">
        <f>O144*H144</f>
        <v>0</v>
      </c>
      <c r="Q144" s="156">
        <v>0</v>
      </c>
      <c r="R144" s="156">
        <f>Q144*H144</f>
        <v>0</v>
      </c>
      <c r="S144" s="156">
        <v>0.23499999999999999</v>
      </c>
      <c r="T144" s="157">
        <f>S144*H144</f>
        <v>53.227499999999999</v>
      </c>
      <c r="AR144" s="158" t="s">
        <v>313</v>
      </c>
      <c r="AT144" s="158" t="s">
        <v>309</v>
      </c>
      <c r="AU144" s="158" t="s">
        <v>89</v>
      </c>
      <c r="AY144" s="17" t="s">
        <v>307</v>
      </c>
      <c r="BE144" s="159">
        <f>IF(N144="základná",J144,0)</f>
        <v>0</v>
      </c>
      <c r="BF144" s="159">
        <f>IF(N144="znížená",J144,0)</f>
        <v>0</v>
      </c>
      <c r="BG144" s="159">
        <f>IF(N144="zákl. prenesená",J144,0)</f>
        <v>0</v>
      </c>
      <c r="BH144" s="159">
        <f>IF(N144="zníž. prenesená",J144,0)</f>
        <v>0</v>
      </c>
      <c r="BI144" s="159">
        <f>IF(N144="nulová",J144,0)</f>
        <v>0</v>
      </c>
      <c r="BJ144" s="17" t="s">
        <v>89</v>
      </c>
      <c r="BK144" s="159">
        <f>ROUND(I144*H144,2)</f>
        <v>0</v>
      </c>
      <c r="BL144" s="17" t="s">
        <v>313</v>
      </c>
      <c r="BM144" s="158" t="s">
        <v>6134</v>
      </c>
    </row>
    <row r="145" spans="2:65" s="13" customFormat="1">
      <c r="B145" s="167"/>
      <c r="D145" s="161" t="s">
        <v>315</v>
      </c>
      <c r="E145" s="168" t="s">
        <v>1</v>
      </c>
      <c r="F145" s="169" t="s">
        <v>6127</v>
      </c>
      <c r="H145" s="170">
        <v>226.5</v>
      </c>
      <c r="I145" s="171"/>
      <c r="L145" s="167"/>
      <c r="M145" s="172"/>
      <c r="T145" s="173"/>
      <c r="AT145" s="168" t="s">
        <v>315</v>
      </c>
      <c r="AU145" s="168" t="s">
        <v>89</v>
      </c>
      <c r="AV145" s="13" t="s">
        <v>89</v>
      </c>
      <c r="AW145" s="13" t="s">
        <v>31</v>
      </c>
      <c r="AX145" s="13" t="s">
        <v>83</v>
      </c>
      <c r="AY145" s="168" t="s">
        <v>307</v>
      </c>
    </row>
    <row r="146" spans="2:65" s="1" customFormat="1" ht="24.2" customHeight="1">
      <c r="B146" s="145"/>
      <c r="C146" s="146" t="s">
        <v>506</v>
      </c>
      <c r="D146" s="146" t="s">
        <v>309</v>
      </c>
      <c r="E146" s="147" t="s">
        <v>6135</v>
      </c>
      <c r="F146" s="148" t="s">
        <v>6136</v>
      </c>
      <c r="G146" s="149" t="s">
        <v>3085</v>
      </c>
      <c r="H146" s="150">
        <v>12.516999999999999</v>
      </c>
      <c r="I146" s="151"/>
      <c r="J146" s="152">
        <f>ROUND(I146*H146,2)</f>
        <v>0</v>
      </c>
      <c r="K146" s="153"/>
      <c r="L146" s="32"/>
      <c r="M146" s="154" t="s">
        <v>1</v>
      </c>
      <c r="N146" s="155" t="s">
        <v>42</v>
      </c>
      <c r="P146" s="156">
        <f>O146*H146</f>
        <v>0</v>
      </c>
      <c r="Q146" s="156">
        <v>0</v>
      </c>
      <c r="R146" s="156">
        <f>Q146*H146</f>
        <v>0</v>
      </c>
      <c r="S146" s="156">
        <v>0</v>
      </c>
      <c r="T146" s="157">
        <f>S146*H146</f>
        <v>0</v>
      </c>
      <c r="AR146" s="158" t="s">
        <v>313</v>
      </c>
      <c r="AT146" s="158" t="s">
        <v>309</v>
      </c>
      <c r="AU146" s="158" t="s">
        <v>89</v>
      </c>
      <c r="AY146" s="17" t="s">
        <v>307</v>
      </c>
      <c r="BE146" s="159">
        <f>IF(N146="základná",J146,0)</f>
        <v>0</v>
      </c>
      <c r="BF146" s="159">
        <f>IF(N146="znížená",J146,0)</f>
        <v>0</v>
      </c>
      <c r="BG146" s="159">
        <f>IF(N146="zákl. prenesená",J146,0)</f>
        <v>0</v>
      </c>
      <c r="BH146" s="159">
        <f>IF(N146="zníž. prenesená",J146,0)</f>
        <v>0</v>
      </c>
      <c r="BI146" s="159">
        <f>IF(N146="nulová",J146,0)</f>
        <v>0</v>
      </c>
      <c r="BJ146" s="17" t="s">
        <v>89</v>
      </c>
      <c r="BK146" s="159">
        <f>ROUND(I146*H146,2)</f>
        <v>0</v>
      </c>
      <c r="BL146" s="17" t="s">
        <v>313</v>
      </c>
      <c r="BM146" s="158" t="s">
        <v>6137</v>
      </c>
    </row>
    <row r="147" spans="2:65" s="13" customFormat="1">
      <c r="B147" s="167"/>
      <c r="D147" s="161" t="s">
        <v>315</v>
      </c>
      <c r="E147" s="168" t="s">
        <v>1</v>
      </c>
      <c r="F147" s="169" t="s">
        <v>6138</v>
      </c>
      <c r="H147" s="170">
        <v>12.516999999999999</v>
      </c>
      <c r="I147" s="171"/>
      <c r="L147" s="167"/>
      <c r="M147" s="172"/>
      <c r="T147" s="173"/>
      <c r="AT147" s="168" t="s">
        <v>315</v>
      </c>
      <c r="AU147" s="168" t="s">
        <v>89</v>
      </c>
      <c r="AV147" s="13" t="s">
        <v>89</v>
      </c>
      <c r="AW147" s="13" t="s">
        <v>31</v>
      </c>
      <c r="AX147" s="13" t="s">
        <v>83</v>
      </c>
      <c r="AY147" s="168" t="s">
        <v>307</v>
      </c>
    </row>
    <row r="148" spans="2:65" s="1" customFormat="1" ht="33" customHeight="1">
      <c r="B148" s="145"/>
      <c r="C148" s="146" t="s">
        <v>514</v>
      </c>
      <c r="D148" s="146" t="s">
        <v>309</v>
      </c>
      <c r="E148" s="147" t="s">
        <v>6139</v>
      </c>
      <c r="F148" s="148" t="s">
        <v>6140</v>
      </c>
      <c r="G148" s="149" t="s">
        <v>312</v>
      </c>
      <c r="H148" s="150">
        <v>523.5</v>
      </c>
      <c r="I148" s="151"/>
      <c r="J148" s="152">
        <f>ROUND(I148*H148,2)</f>
        <v>0</v>
      </c>
      <c r="K148" s="153"/>
      <c r="L148" s="32"/>
      <c r="M148" s="154" t="s">
        <v>1</v>
      </c>
      <c r="N148" s="155" t="s">
        <v>42</v>
      </c>
      <c r="P148" s="156">
        <f>O148*H148</f>
        <v>0</v>
      </c>
      <c r="Q148" s="156">
        <v>0</v>
      </c>
      <c r="R148" s="156">
        <f>Q148*H148</f>
        <v>0</v>
      </c>
      <c r="S148" s="156">
        <v>0</v>
      </c>
      <c r="T148" s="157">
        <f>S148*H148</f>
        <v>0</v>
      </c>
      <c r="AR148" s="158" t="s">
        <v>313</v>
      </c>
      <c r="AT148" s="158" t="s">
        <v>309</v>
      </c>
      <c r="AU148" s="158" t="s">
        <v>89</v>
      </c>
      <c r="AY148" s="17" t="s">
        <v>307</v>
      </c>
      <c r="BE148" s="159">
        <f>IF(N148="základná",J148,0)</f>
        <v>0</v>
      </c>
      <c r="BF148" s="159">
        <f>IF(N148="znížená",J148,0)</f>
        <v>0</v>
      </c>
      <c r="BG148" s="159">
        <f>IF(N148="zákl. prenesená",J148,0)</f>
        <v>0</v>
      </c>
      <c r="BH148" s="159">
        <f>IF(N148="zníž. prenesená",J148,0)</f>
        <v>0</v>
      </c>
      <c r="BI148" s="159">
        <f>IF(N148="nulová",J148,0)</f>
        <v>0</v>
      </c>
      <c r="BJ148" s="17" t="s">
        <v>89</v>
      </c>
      <c r="BK148" s="159">
        <f>ROUND(I148*H148,2)</f>
        <v>0</v>
      </c>
      <c r="BL148" s="17" t="s">
        <v>313</v>
      </c>
      <c r="BM148" s="158" t="s">
        <v>6141</v>
      </c>
    </row>
    <row r="149" spans="2:65" s="13" customFormat="1">
      <c r="B149" s="167"/>
      <c r="D149" s="161" t="s">
        <v>315</v>
      </c>
      <c r="E149" s="168" t="s">
        <v>1</v>
      </c>
      <c r="F149" s="169" t="s">
        <v>6142</v>
      </c>
      <c r="H149" s="170">
        <v>523.5</v>
      </c>
      <c r="I149" s="171"/>
      <c r="L149" s="167"/>
      <c r="M149" s="172"/>
      <c r="T149" s="173"/>
      <c r="AT149" s="168" t="s">
        <v>315</v>
      </c>
      <c r="AU149" s="168" t="s">
        <v>89</v>
      </c>
      <c r="AV149" s="13" t="s">
        <v>89</v>
      </c>
      <c r="AW149" s="13" t="s">
        <v>31</v>
      </c>
      <c r="AX149" s="13" t="s">
        <v>76</v>
      </c>
      <c r="AY149" s="168" t="s">
        <v>307</v>
      </c>
    </row>
    <row r="150" spans="2:65" s="14" customFormat="1">
      <c r="B150" s="174"/>
      <c r="D150" s="161" t="s">
        <v>315</v>
      </c>
      <c r="E150" s="175" t="s">
        <v>6099</v>
      </c>
      <c r="F150" s="176" t="s">
        <v>415</v>
      </c>
      <c r="H150" s="177">
        <v>523.5</v>
      </c>
      <c r="I150" s="178"/>
      <c r="L150" s="174"/>
      <c r="M150" s="179"/>
      <c r="T150" s="180"/>
      <c r="AT150" s="175" t="s">
        <v>315</v>
      </c>
      <c r="AU150" s="175" t="s">
        <v>89</v>
      </c>
      <c r="AV150" s="14" t="s">
        <v>313</v>
      </c>
      <c r="AW150" s="14" t="s">
        <v>31</v>
      </c>
      <c r="AX150" s="14" t="s">
        <v>83</v>
      </c>
      <c r="AY150" s="175" t="s">
        <v>307</v>
      </c>
    </row>
    <row r="151" spans="2:65" s="1" customFormat="1" ht="24.2" customHeight="1">
      <c r="B151" s="145"/>
      <c r="C151" s="146" t="s">
        <v>520</v>
      </c>
      <c r="D151" s="146" t="s">
        <v>309</v>
      </c>
      <c r="E151" s="147" t="s">
        <v>6143</v>
      </c>
      <c r="F151" s="148" t="s">
        <v>6144</v>
      </c>
      <c r="G151" s="149" t="s">
        <v>312</v>
      </c>
      <c r="H151" s="150">
        <v>147</v>
      </c>
      <c r="I151" s="151"/>
      <c r="J151" s="152">
        <f>ROUND(I151*H151,2)</f>
        <v>0</v>
      </c>
      <c r="K151" s="153"/>
      <c r="L151" s="32"/>
      <c r="M151" s="154" t="s">
        <v>1</v>
      </c>
      <c r="N151" s="155" t="s">
        <v>42</v>
      </c>
      <c r="P151" s="156">
        <f>O151*H151</f>
        <v>0</v>
      </c>
      <c r="Q151" s="156">
        <v>0</v>
      </c>
      <c r="R151" s="156">
        <f>Q151*H151</f>
        <v>0</v>
      </c>
      <c r="S151" s="156">
        <v>0</v>
      </c>
      <c r="T151" s="157">
        <f>S151*H151</f>
        <v>0</v>
      </c>
      <c r="AR151" s="158" t="s">
        <v>313</v>
      </c>
      <c r="AT151" s="158" t="s">
        <v>309</v>
      </c>
      <c r="AU151" s="158" t="s">
        <v>89</v>
      </c>
      <c r="AY151" s="17" t="s">
        <v>307</v>
      </c>
      <c r="BE151" s="159">
        <f>IF(N151="základná",J151,0)</f>
        <v>0</v>
      </c>
      <c r="BF151" s="159">
        <f>IF(N151="znížená",J151,0)</f>
        <v>0</v>
      </c>
      <c r="BG151" s="159">
        <f>IF(N151="zákl. prenesená",J151,0)</f>
        <v>0</v>
      </c>
      <c r="BH151" s="159">
        <f>IF(N151="zníž. prenesená",J151,0)</f>
        <v>0</v>
      </c>
      <c r="BI151" s="159">
        <f>IF(N151="nulová",J151,0)</f>
        <v>0</v>
      </c>
      <c r="BJ151" s="17" t="s">
        <v>89</v>
      </c>
      <c r="BK151" s="159">
        <f>ROUND(I151*H151,2)</f>
        <v>0</v>
      </c>
      <c r="BL151" s="17" t="s">
        <v>313</v>
      </c>
      <c r="BM151" s="158" t="s">
        <v>6145</v>
      </c>
    </row>
    <row r="152" spans="2:65" s="13" customFormat="1">
      <c r="B152" s="167"/>
      <c r="D152" s="161" t="s">
        <v>315</v>
      </c>
      <c r="E152" s="168" t="s">
        <v>1</v>
      </c>
      <c r="F152" s="169" t="s">
        <v>6146</v>
      </c>
      <c r="H152" s="170">
        <v>147</v>
      </c>
      <c r="I152" s="171"/>
      <c r="L152" s="167"/>
      <c r="M152" s="172"/>
      <c r="T152" s="173"/>
      <c r="AT152" s="168" t="s">
        <v>315</v>
      </c>
      <c r="AU152" s="168" t="s">
        <v>89</v>
      </c>
      <c r="AV152" s="13" t="s">
        <v>89</v>
      </c>
      <c r="AW152" s="13" t="s">
        <v>31</v>
      </c>
      <c r="AX152" s="13" t="s">
        <v>76</v>
      </c>
      <c r="AY152" s="168" t="s">
        <v>307</v>
      </c>
    </row>
    <row r="153" spans="2:65" s="14" customFormat="1">
      <c r="B153" s="174"/>
      <c r="D153" s="161" t="s">
        <v>315</v>
      </c>
      <c r="E153" s="175" t="s">
        <v>6096</v>
      </c>
      <c r="F153" s="176" t="s">
        <v>415</v>
      </c>
      <c r="H153" s="177">
        <v>147</v>
      </c>
      <c r="I153" s="178"/>
      <c r="L153" s="174"/>
      <c r="M153" s="179"/>
      <c r="T153" s="180"/>
      <c r="AT153" s="175" t="s">
        <v>315</v>
      </c>
      <c r="AU153" s="175" t="s">
        <v>89</v>
      </c>
      <c r="AV153" s="14" t="s">
        <v>313</v>
      </c>
      <c r="AW153" s="14" t="s">
        <v>31</v>
      </c>
      <c r="AX153" s="14" t="s">
        <v>83</v>
      </c>
      <c r="AY153" s="175" t="s">
        <v>307</v>
      </c>
    </row>
    <row r="154" spans="2:65" s="1" customFormat="1" ht="21.75" customHeight="1">
      <c r="B154" s="145"/>
      <c r="C154" s="146" t="s">
        <v>526</v>
      </c>
      <c r="D154" s="146" t="s">
        <v>309</v>
      </c>
      <c r="E154" s="147" t="s">
        <v>5375</v>
      </c>
      <c r="F154" s="148" t="s">
        <v>5376</v>
      </c>
      <c r="G154" s="149" t="s">
        <v>312</v>
      </c>
      <c r="H154" s="150">
        <v>19.271000000000001</v>
      </c>
      <c r="I154" s="151"/>
      <c r="J154" s="152">
        <f>ROUND(I154*H154,2)</f>
        <v>0</v>
      </c>
      <c r="K154" s="153"/>
      <c r="L154" s="32"/>
      <c r="M154" s="154" t="s">
        <v>1</v>
      </c>
      <c r="N154" s="155" t="s">
        <v>42</v>
      </c>
      <c r="P154" s="156">
        <f>O154*H154</f>
        <v>0</v>
      </c>
      <c r="Q154" s="156">
        <v>0</v>
      </c>
      <c r="R154" s="156">
        <f>Q154*H154</f>
        <v>0</v>
      </c>
      <c r="S154" s="156">
        <v>0</v>
      </c>
      <c r="T154" s="157">
        <f>S154*H154</f>
        <v>0</v>
      </c>
      <c r="AR154" s="158" t="s">
        <v>313</v>
      </c>
      <c r="AT154" s="158" t="s">
        <v>309</v>
      </c>
      <c r="AU154" s="158" t="s">
        <v>89</v>
      </c>
      <c r="AY154" s="17" t="s">
        <v>307</v>
      </c>
      <c r="BE154" s="159">
        <f>IF(N154="základná",J154,0)</f>
        <v>0</v>
      </c>
      <c r="BF154" s="159">
        <f>IF(N154="znížená",J154,0)</f>
        <v>0</v>
      </c>
      <c r="BG154" s="159">
        <f>IF(N154="zákl. prenesená",J154,0)</f>
        <v>0</v>
      </c>
      <c r="BH154" s="159">
        <f>IF(N154="zníž. prenesená",J154,0)</f>
        <v>0</v>
      </c>
      <c r="BI154" s="159">
        <f>IF(N154="nulová",J154,0)</f>
        <v>0</v>
      </c>
      <c r="BJ154" s="17" t="s">
        <v>89</v>
      </c>
      <c r="BK154" s="159">
        <f>ROUND(I154*H154,2)</f>
        <v>0</v>
      </c>
      <c r="BL154" s="17" t="s">
        <v>313</v>
      </c>
      <c r="BM154" s="158" t="s">
        <v>6147</v>
      </c>
    </row>
    <row r="155" spans="2:65" s="12" customFormat="1">
      <c r="B155" s="160"/>
      <c r="D155" s="161" t="s">
        <v>315</v>
      </c>
      <c r="E155" s="162" t="s">
        <v>1</v>
      </c>
      <c r="F155" s="163" t="s">
        <v>6148</v>
      </c>
      <c r="H155" s="162" t="s">
        <v>1</v>
      </c>
      <c r="I155" s="164"/>
      <c r="L155" s="160"/>
      <c r="M155" s="165"/>
      <c r="T155" s="166"/>
      <c r="AT155" s="162" t="s">
        <v>315</v>
      </c>
      <c r="AU155" s="162" t="s">
        <v>89</v>
      </c>
      <c r="AV155" s="12" t="s">
        <v>83</v>
      </c>
      <c r="AW155" s="12" t="s">
        <v>31</v>
      </c>
      <c r="AX155" s="12" t="s">
        <v>76</v>
      </c>
      <c r="AY155" s="162" t="s">
        <v>307</v>
      </c>
    </row>
    <row r="156" spans="2:65" s="12" customFormat="1">
      <c r="B156" s="160"/>
      <c r="D156" s="161" t="s">
        <v>315</v>
      </c>
      <c r="E156" s="162" t="s">
        <v>1</v>
      </c>
      <c r="F156" s="163" t="s">
        <v>6149</v>
      </c>
      <c r="H156" s="162" t="s">
        <v>1</v>
      </c>
      <c r="I156" s="164"/>
      <c r="L156" s="160"/>
      <c r="M156" s="165"/>
      <c r="T156" s="166"/>
      <c r="AT156" s="162" t="s">
        <v>315</v>
      </c>
      <c r="AU156" s="162" t="s">
        <v>89</v>
      </c>
      <c r="AV156" s="12" t="s">
        <v>83</v>
      </c>
      <c r="AW156" s="12" t="s">
        <v>31</v>
      </c>
      <c r="AX156" s="12" t="s">
        <v>76</v>
      </c>
      <c r="AY156" s="162" t="s">
        <v>307</v>
      </c>
    </row>
    <row r="157" spans="2:65" s="13" customFormat="1">
      <c r="B157" s="167"/>
      <c r="D157" s="161" t="s">
        <v>315</v>
      </c>
      <c r="E157" s="168" t="s">
        <v>1</v>
      </c>
      <c r="F157" s="169" t="s">
        <v>6150</v>
      </c>
      <c r="H157" s="170">
        <v>16.678999999999998</v>
      </c>
      <c r="I157" s="171"/>
      <c r="L157" s="167"/>
      <c r="M157" s="172"/>
      <c r="T157" s="173"/>
      <c r="AT157" s="168" t="s">
        <v>315</v>
      </c>
      <c r="AU157" s="168" t="s">
        <v>89</v>
      </c>
      <c r="AV157" s="13" t="s">
        <v>89</v>
      </c>
      <c r="AW157" s="13" t="s">
        <v>31</v>
      </c>
      <c r="AX157" s="13" t="s">
        <v>76</v>
      </c>
      <c r="AY157" s="168" t="s">
        <v>307</v>
      </c>
    </row>
    <row r="158" spans="2:65" s="12" customFormat="1">
      <c r="B158" s="160"/>
      <c r="D158" s="161" t="s">
        <v>315</v>
      </c>
      <c r="E158" s="162" t="s">
        <v>1</v>
      </c>
      <c r="F158" s="163" t="s">
        <v>6151</v>
      </c>
      <c r="H158" s="162" t="s">
        <v>1</v>
      </c>
      <c r="I158" s="164"/>
      <c r="L158" s="160"/>
      <c r="M158" s="165"/>
      <c r="T158" s="166"/>
      <c r="AT158" s="162" t="s">
        <v>315</v>
      </c>
      <c r="AU158" s="162" t="s">
        <v>89</v>
      </c>
      <c r="AV158" s="12" t="s">
        <v>83</v>
      </c>
      <c r="AW158" s="12" t="s">
        <v>31</v>
      </c>
      <c r="AX158" s="12" t="s">
        <v>76</v>
      </c>
      <c r="AY158" s="162" t="s">
        <v>307</v>
      </c>
    </row>
    <row r="159" spans="2:65" s="13" customFormat="1">
      <c r="B159" s="167"/>
      <c r="D159" s="161" t="s">
        <v>315</v>
      </c>
      <c r="E159" s="168" t="s">
        <v>1</v>
      </c>
      <c r="F159" s="169" t="s">
        <v>6152</v>
      </c>
      <c r="H159" s="170">
        <v>2.5920000000000001</v>
      </c>
      <c r="I159" s="171"/>
      <c r="L159" s="167"/>
      <c r="M159" s="172"/>
      <c r="T159" s="173"/>
      <c r="AT159" s="168" t="s">
        <v>315</v>
      </c>
      <c r="AU159" s="168" t="s">
        <v>89</v>
      </c>
      <c r="AV159" s="13" t="s">
        <v>89</v>
      </c>
      <c r="AW159" s="13" t="s">
        <v>31</v>
      </c>
      <c r="AX159" s="13" t="s">
        <v>76</v>
      </c>
      <c r="AY159" s="168" t="s">
        <v>307</v>
      </c>
    </row>
    <row r="160" spans="2:65" s="14" customFormat="1">
      <c r="B160" s="174"/>
      <c r="D160" s="161" t="s">
        <v>315</v>
      </c>
      <c r="E160" s="175" t="s">
        <v>152</v>
      </c>
      <c r="F160" s="176" t="s">
        <v>415</v>
      </c>
      <c r="H160" s="177">
        <v>19.271000000000001</v>
      </c>
      <c r="I160" s="178"/>
      <c r="L160" s="174"/>
      <c r="M160" s="179"/>
      <c r="T160" s="180"/>
      <c r="AT160" s="175" t="s">
        <v>315</v>
      </c>
      <c r="AU160" s="175" t="s">
        <v>89</v>
      </c>
      <c r="AV160" s="14" t="s">
        <v>313</v>
      </c>
      <c r="AW160" s="14" t="s">
        <v>31</v>
      </c>
      <c r="AX160" s="14" t="s">
        <v>83</v>
      </c>
      <c r="AY160" s="175" t="s">
        <v>307</v>
      </c>
    </row>
    <row r="161" spans="2:65" s="1" customFormat="1" ht="37.9" customHeight="1">
      <c r="B161" s="145"/>
      <c r="C161" s="146" t="s">
        <v>572</v>
      </c>
      <c r="D161" s="146" t="s">
        <v>309</v>
      </c>
      <c r="E161" s="147" t="s">
        <v>416</v>
      </c>
      <c r="F161" s="148" t="s">
        <v>417</v>
      </c>
      <c r="G161" s="149" t="s">
        <v>312</v>
      </c>
      <c r="H161" s="150">
        <v>19.271000000000001</v>
      </c>
      <c r="I161" s="151"/>
      <c r="J161" s="152">
        <f>ROUND(I161*H161,2)</f>
        <v>0</v>
      </c>
      <c r="K161" s="153"/>
      <c r="L161" s="32"/>
      <c r="M161" s="154" t="s">
        <v>1</v>
      </c>
      <c r="N161" s="155" t="s">
        <v>42</v>
      </c>
      <c r="P161" s="156">
        <f>O161*H161</f>
        <v>0</v>
      </c>
      <c r="Q161" s="156">
        <v>0</v>
      </c>
      <c r="R161" s="156">
        <f>Q161*H161</f>
        <v>0</v>
      </c>
      <c r="S161" s="156">
        <v>0</v>
      </c>
      <c r="T161" s="157">
        <f>S161*H161</f>
        <v>0</v>
      </c>
      <c r="AR161" s="158" t="s">
        <v>313</v>
      </c>
      <c r="AT161" s="158" t="s">
        <v>309</v>
      </c>
      <c r="AU161" s="158" t="s">
        <v>89</v>
      </c>
      <c r="AY161" s="17" t="s">
        <v>307</v>
      </c>
      <c r="BE161" s="159">
        <f>IF(N161="základná",J161,0)</f>
        <v>0</v>
      </c>
      <c r="BF161" s="159">
        <f>IF(N161="znížená",J161,0)</f>
        <v>0</v>
      </c>
      <c r="BG161" s="159">
        <f>IF(N161="zákl. prenesená",J161,0)</f>
        <v>0</v>
      </c>
      <c r="BH161" s="159">
        <f>IF(N161="zníž. prenesená",J161,0)</f>
        <v>0</v>
      </c>
      <c r="BI161" s="159">
        <f>IF(N161="nulová",J161,0)</f>
        <v>0</v>
      </c>
      <c r="BJ161" s="17" t="s">
        <v>89</v>
      </c>
      <c r="BK161" s="159">
        <f>ROUND(I161*H161,2)</f>
        <v>0</v>
      </c>
      <c r="BL161" s="17" t="s">
        <v>313</v>
      </c>
      <c r="BM161" s="158" t="s">
        <v>6153</v>
      </c>
    </row>
    <row r="162" spans="2:65" s="13" customFormat="1">
      <c r="B162" s="167"/>
      <c r="D162" s="161" t="s">
        <v>315</v>
      </c>
      <c r="E162" s="168" t="s">
        <v>1</v>
      </c>
      <c r="F162" s="169" t="s">
        <v>152</v>
      </c>
      <c r="H162" s="170">
        <v>19.271000000000001</v>
      </c>
      <c r="I162" s="171"/>
      <c r="L162" s="167"/>
      <c r="M162" s="172"/>
      <c r="T162" s="173"/>
      <c r="AT162" s="168" t="s">
        <v>315</v>
      </c>
      <c r="AU162" s="168" t="s">
        <v>89</v>
      </c>
      <c r="AV162" s="13" t="s">
        <v>89</v>
      </c>
      <c r="AW162" s="13" t="s">
        <v>31</v>
      </c>
      <c r="AX162" s="13" t="s">
        <v>83</v>
      </c>
      <c r="AY162" s="168" t="s">
        <v>307</v>
      </c>
    </row>
    <row r="163" spans="2:65" s="1" customFormat="1" ht="16.5" customHeight="1">
      <c r="B163" s="145"/>
      <c r="C163" s="146" t="s">
        <v>578</v>
      </c>
      <c r="D163" s="146" t="s">
        <v>309</v>
      </c>
      <c r="E163" s="147" t="s">
        <v>5586</v>
      </c>
      <c r="F163" s="148" t="s">
        <v>5587</v>
      </c>
      <c r="G163" s="149" t="s">
        <v>312</v>
      </c>
      <c r="H163" s="150">
        <v>19.245000000000001</v>
      </c>
      <c r="I163" s="151"/>
      <c r="J163" s="152">
        <f>ROUND(I163*H163,2)</f>
        <v>0</v>
      </c>
      <c r="K163" s="153"/>
      <c r="L163" s="32"/>
      <c r="M163" s="154" t="s">
        <v>1</v>
      </c>
      <c r="N163" s="155" t="s">
        <v>42</v>
      </c>
      <c r="P163" s="156">
        <f>O163*H163</f>
        <v>0</v>
      </c>
      <c r="Q163" s="156">
        <v>0</v>
      </c>
      <c r="R163" s="156">
        <f>Q163*H163</f>
        <v>0</v>
      </c>
      <c r="S163" s="156">
        <v>0</v>
      </c>
      <c r="T163" s="157">
        <f>S163*H163</f>
        <v>0</v>
      </c>
      <c r="AR163" s="158" t="s">
        <v>313</v>
      </c>
      <c r="AT163" s="158" t="s">
        <v>309</v>
      </c>
      <c r="AU163" s="158" t="s">
        <v>89</v>
      </c>
      <c r="AY163" s="17" t="s">
        <v>307</v>
      </c>
      <c r="BE163" s="159">
        <f>IF(N163="základná",J163,0)</f>
        <v>0</v>
      </c>
      <c r="BF163" s="159">
        <f>IF(N163="znížená",J163,0)</f>
        <v>0</v>
      </c>
      <c r="BG163" s="159">
        <f>IF(N163="zákl. prenesená",J163,0)</f>
        <v>0</v>
      </c>
      <c r="BH163" s="159">
        <f>IF(N163="zníž. prenesená",J163,0)</f>
        <v>0</v>
      </c>
      <c r="BI163" s="159">
        <f>IF(N163="nulová",J163,0)</f>
        <v>0</v>
      </c>
      <c r="BJ163" s="17" t="s">
        <v>89</v>
      </c>
      <c r="BK163" s="159">
        <f>ROUND(I163*H163,2)</f>
        <v>0</v>
      </c>
      <c r="BL163" s="17" t="s">
        <v>313</v>
      </c>
      <c r="BM163" s="158" t="s">
        <v>6154</v>
      </c>
    </row>
    <row r="164" spans="2:65" s="12" customFormat="1">
      <c r="B164" s="160"/>
      <c r="D164" s="161" t="s">
        <v>315</v>
      </c>
      <c r="E164" s="162" t="s">
        <v>1</v>
      </c>
      <c r="F164" s="163" t="s">
        <v>6155</v>
      </c>
      <c r="H164" s="162" t="s">
        <v>1</v>
      </c>
      <c r="I164" s="164"/>
      <c r="L164" s="160"/>
      <c r="M164" s="165"/>
      <c r="T164" s="166"/>
      <c r="AT164" s="162" t="s">
        <v>315</v>
      </c>
      <c r="AU164" s="162" t="s">
        <v>89</v>
      </c>
      <c r="AV164" s="12" t="s">
        <v>83</v>
      </c>
      <c r="AW164" s="12" t="s">
        <v>31</v>
      </c>
      <c r="AX164" s="12" t="s">
        <v>76</v>
      </c>
      <c r="AY164" s="162" t="s">
        <v>307</v>
      </c>
    </row>
    <row r="165" spans="2:65" s="13" customFormat="1">
      <c r="B165" s="167"/>
      <c r="D165" s="161" t="s">
        <v>315</v>
      </c>
      <c r="E165" s="168" t="s">
        <v>1</v>
      </c>
      <c r="F165" s="169" t="s">
        <v>6156</v>
      </c>
      <c r="H165" s="170">
        <v>19.245000000000001</v>
      </c>
      <c r="I165" s="171"/>
      <c r="L165" s="167"/>
      <c r="M165" s="172"/>
      <c r="T165" s="173"/>
      <c r="AT165" s="168" t="s">
        <v>315</v>
      </c>
      <c r="AU165" s="168" t="s">
        <v>89</v>
      </c>
      <c r="AV165" s="13" t="s">
        <v>89</v>
      </c>
      <c r="AW165" s="13" t="s">
        <v>31</v>
      </c>
      <c r="AX165" s="13" t="s">
        <v>76</v>
      </c>
      <c r="AY165" s="168" t="s">
        <v>307</v>
      </c>
    </row>
    <row r="166" spans="2:65" s="14" customFormat="1">
      <c r="B166" s="174"/>
      <c r="D166" s="161" t="s">
        <v>315</v>
      </c>
      <c r="E166" s="175" t="s">
        <v>170</v>
      </c>
      <c r="F166" s="176" t="s">
        <v>415</v>
      </c>
      <c r="H166" s="177">
        <v>19.245000000000001</v>
      </c>
      <c r="I166" s="178"/>
      <c r="L166" s="174"/>
      <c r="M166" s="179"/>
      <c r="T166" s="180"/>
      <c r="AT166" s="175" t="s">
        <v>315</v>
      </c>
      <c r="AU166" s="175" t="s">
        <v>89</v>
      </c>
      <c r="AV166" s="14" t="s">
        <v>313</v>
      </c>
      <c r="AW166" s="14" t="s">
        <v>31</v>
      </c>
      <c r="AX166" s="14" t="s">
        <v>83</v>
      </c>
      <c r="AY166" s="175" t="s">
        <v>307</v>
      </c>
    </row>
    <row r="167" spans="2:65" s="1" customFormat="1" ht="37.9" customHeight="1">
      <c r="B167" s="145"/>
      <c r="C167" s="146" t="s">
        <v>583</v>
      </c>
      <c r="D167" s="146" t="s">
        <v>309</v>
      </c>
      <c r="E167" s="147" t="s">
        <v>3160</v>
      </c>
      <c r="F167" s="148" t="s">
        <v>3161</v>
      </c>
      <c r="G167" s="149" t="s">
        <v>312</v>
      </c>
      <c r="H167" s="150">
        <v>19.245000000000001</v>
      </c>
      <c r="I167" s="151"/>
      <c r="J167" s="152">
        <f>ROUND(I167*H167,2)</f>
        <v>0</v>
      </c>
      <c r="K167" s="153"/>
      <c r="L167" s="32"/>
      <c r="M167" s="154" t="s">
        <v>1</v>
      </c>
      <c r="N167" s="155" t="s">
        <v>42</v>
      </c>
      <c r="P167" s="156">
        <f>O167*H167</f>
        <v>0</v>
      </c>
      <c r="Q167" s="156">
        <v>0</v>
      </c>
      <c r="R167" s="156">
        <f>Q167*H167</f>
        <v>0</v>
      </c>
      <c r="S167" s="156">
        <v>0</v>
      </c>
      <c r="T167" s="157">
        <f>S167*H167</f>
        <v>0</v>
      </c>
      <c r="AR167" s="158" t="s">
        <v>313</v>
      </c>
      <c r="AT167" s="158" t="s">
        <v>309</v>
      </c>
      <c r="AU167" s="158" t="s">
        <v>89</v>
      </c>
      <c r="AY167" s="17" t="s">
        <v>307</v>
      </c>
      <c r="BE167" s="159">
        <f>IF(N167="základná",J167,0)</f>
        <v>0</v>
      </c>
      <c r="BF167" s="159">
        <f>IF(N167="znížená",J167,0)</f>
        <v>0</v>
      </c>
      <c r="BG167" s="159">
        <f>IF(N167="zákl. prenesená",J167,0)</f>
        <v>0</v>
      </c>
      <c r="BH167" s="159">
        <f>IF(N167="zníž. prenesená",J167,0)</f>
        <v>0</v>
      </c>
      <c r="BI167" s="159">
        <f>IF(N167="nulová",J167,0)</f>
        <v>0</v>
      </c>
      <c r="BJ167" s="17" t="s">
        <v>89</v>
      </c>
      <c r="BK167" s="159">
        <f>ROUND(I167*H167,2)</f>
        <v>0</v>
      </c>
      <c r="BL167" s="17" t="s">
        <v>313</v>
      </c>
      <c r="BM167" s="158" t="s">
        <v>6157</v>
      </c>
    </row>
    <row r="168" spans="2:65" s="13" customFormat="1">
      <c r="B168" s="167"/>
      <c r="D168" s="161" t="s">
        <v>315</v>
      </c>
      <c r="E168" s="168" t="s">
        <v>1</v>
      </c>
      <c r="F168" s="169" t="s">
        <v>170</v>
      </c>
      <c r="H168" s="170">
        <v>19.245000000000001</v>
      </c>
      <c r="I168" s="171"/>
      <c r="L168" s="167"/>
      <c r="M168" s="172"/>
      <c r="T168" s="173"/>
      <c r="AT168" s="168" t="s">
        <v>315</v>
      </c>
      <c r="AU168" s="168" t="s">
        <v>89</v>
      </c>
      <c r="AV168" s="13" t="s">
        <v>89</v>
      </c>
      <c r="AW168" s="13" t="s">
        <v>31</v>
      </c>
      <c r="AX168" s="13" t="s">
        <v>83</v>
      </c>
      <c r="AY168" s="168" t="s">
        <v>307</v>
      </c>
    </row>
    <row r="169" spans="2:65" s="1" customFormat="1" ht="21.75" customHeight="1">
      <c r="B169" s="145"/>
      <c r="C169" s="146" t="s">
        <v>587</v>
      </c>
      <c r="D169" s="146" t="s">
        <v>309</v>
      </c>
      <c r="E169" s="147" t="s">
        <v>419</v>
      </c>
      <c r="F169" s="148" t="s">
        <v>420</v>
      </c>
      <c r="G169" s="149" t="s">
        <v>312</v>
      </c>
      <c r="H169" s="150">
        <v>12.6</v>
      </c>
      <c r="I169" s="151"/>
      <c r="J169" s="152">
        <f>ROUND(I169*H169,2)</f>
        <v>0</v>
      </c>
      <c r="K169" s="153"/>
      <c r="L169" s="32"/>
      <c r="M169" s="154" t="s">
        <v>1</v>
      </c>
      <c r="N169" s="155" t="s">
        <v>42</v>
      </c>
      <c r="P169" s="156">
        <f>O169*H169</f>
        <v>0</v>
      </c>
      <c r="Q169" s="156">
        <v>0</v>
      </c>
      <c r="R169" s="156">
        <f>Q169*H169</f>
        <v>0</v>
      </c>
      <c r="S169" s="156">
        <v>0</v>
      </c>
      <c r="T169" s="157">
        <f>S169*H169</f>
        <v>0</v>
      </c>
      <c r="AR169" s="158" t="s">
        <v>313</v>
      </c>
      <c r="AT169" s="158" t="s">
        <v>309</v>
      </c>
      <c r="AU169" s="158" t="s">
        <v>89</v>
      </c>
      <c r="AY169" s="17" t="s">
        <v>307</v>
      </c>
      <c r="BE169" s="159">
        <f>IF(N169="základná",J169,0)</f>
        <v>0</v>
      </c>
      <c r="BF169" s="159">
        <f>IF(N169="znížená",J169,0)</f>
        <v>0</v>
      </c>
      <c r="BG169" s="159">
        <f>IF(N169="zákl. prenesená",J169,0)</f>
        <v>0</v>
      </c>
      <c r="BH169" s="159">
        <f>IF(N169="zníž. prenesená",J169,0)</f>
        <v>0</v>
      </c>
      <c r="BI169" s="159">
        <f>IF(N169="nulová",J169,0)</f>
        <v>0</v>
      </c>
      <c r="BJ169" s="17" t="s">
        <v>89</v>
      </c>
      <c r="BK169" s="159">
        <f>ROUND(I169*H169,2)</f>
        <v>0</v>
      </c>
      <c r="BL169" s="17" t="s">
        <v>313</v>
      </c>
      <c r="BM169" s="158" t="s">
        <v>6158</v>
      </c>
    </row>
    <row r="170" spans="2:65" s="12" customFormat="1">
      <c r="B170" s="160"/>
      <c r="D170" s="161" t="s">
        <v>315</v>
      </c>
      <c r="E170" s="162" t="s">
        <v>1</v>
      </c>
      <c r="F170" s="163" t="s">
        <v>6159</v>
      </c>
      <c r="H170" s="162" t="s">
        <v>1</v>
      </c>
      <c r="I170" s="164"/>
      <c r="L170" s="160"/>
      <c r="M170" s="165"/>
      <c r="T170" s="166"/>
      <c r="AT170" s="162" t="s">
        <v>315</v>
      </c>
      <c r="AU170" s="162" t="s">
        <v>89</v>
      </c>
      <c r="AV170" s="12" t="s">
        <v>83</v>
      </c>
      <c r="AW170" s="12" t="s">
        <v>31</v>
      </c>
      <c r="AX170" s="12" t="s">
        <v>76</v>
      </c>
      <c r="AY170" s="162" t="s">
        <v>307</v>
      </c>
    </row>
    <row r="171" spans="2:65" s="13" customFormat="1">
      <c r="B171" s="167"/>
      <c r="D171" s="161" t="s">
        <v>315</v>
      </c>
      <c r="E171" s="168" t="s">
        <v>1</v>
      </c>
      <c r="F171" s="169" t="s">
        <v>6160</v>
      </c>
      <c r="H171" s="170">
        <v>15</v>
      </c>
      <c r="I171" s="171"/>
      <c r="L171" s="167"/>
      <c r="M171" s="172"/>
      <c r="T171" s="173"/>
      <c r="AT171" s="168" t="s">
        <v>315</v>
      </c>
      <c r="AU171" s="168" t="s">
        <v>89</v>
      </c>
      <c r="AV171" s="13" t="s">
        <v>89</v>
      </c>
      <c r="AW171" s="13" t="s">
        <v>31</v>
      </c>
      <c r="AX171" s="13" t="s">
        <v>76</v>
      </c>
      <c r="AY171" s="168" t="s">
        <v>307</v>
      </c>
    </row>
    <row r="172" spans="2:65" s="13" customFormat="1">
      <c r="B172" s="167"/>
      <c r="D172" s="161" t="s">
        <v>315</v>
      </c>
      <c r="E172" s="168" t="s">
        <v>1</v>
      </c>
      <c r="F172" s="169" t="s">
        <v>6161</v>
      </c>
      <c r="H172" s="170">
        <v>-2.4</v>
      </c>
      <c r="I172" s="171"/>
      <c r="L172" s="167"/>
      <c r="M172" s="172"/>
      <c r="T172" s="173"/>
      <c r="AT172" s="168" t="s">
        <v>315</v>
      </c>
      <c r="AU172" s="168" t="s">
        <v>89</v>
      </c>
      <c r="AV172" s="13" t="s">
        <v>89</v>
      </c>
      <c r="AW172" s="13" t="s">
        <v>31</v>
      </c>
      <c r="AX172" s="13" t="s">
        <v>76</v>
      </c>
      <c r="AY172" s="168" t="s">
        <v>307</v>
      </c>
    </row>
    <row r="173" spans="2:65" s="14" customFormat="1">
      <c r="B173" s="174"/>
      <c r="D173" s="161" t="s">
        <v>315</v>
      </c>
      <c r="E173" s="175" t="s">
        <v>6094</v>
      </c>
      <c r="F173" s="176" t="s">
        <v>415</v>
      </c>
      <c r="H173" s="177">
        <v>12.6</v>
      </c>
      <c r="I173" s="178"/>
      <c r="L173" s="174"/>
      <c r="M173" s="179"/>
      <c r="T173" s="180"/>
      <c r="AT173" s="175" t="s">
        <v>315</v>
      </c>
      <c r="AU173" s="175" t="s">
        <v>89</v>
      </c>
      <c r="AV173" s="14" t="s">
        <v>313</v>
      </c>
      <c r="AW173" s="14" t="s">
        <v>31</v>
      </c>
      <c r="AX173" s="14" t="s">
        <v>83</v>
      </c>
      <c r="AY173" s="175" t="s">
        <v>307</v>
      </c>
    </row>
    <row r="174" spans="2:65" s="1" customFormat="1" ht="24.2" customHeight="1">
      <c r="B174" s="145"/>
      <c r="C174" s="146" t="s">
        <v>592</v>
      </c>
      <c r="D174" s="146" t="s">
        <v>309</v>
      </c>
      <c r="E174" s="147" t="s">
        <v>6162</v>
      </c>
      <c r="F174" s="148" t="s">
        <v>6163</v>
      </c>
      <c r="G174" s="149" t="s">
        <v>312</v>
      </c>
      <c r="H174" s="150">
        <v>8</v>
      </c>
      <c r="I174" s="151"/>
      <c r="J174" s="152">
        <f>ROUND(I174*H174,2)</f>
        <v>0</v>
      </c>
      <c r="K174" s="153"/>
      <c r="L174" s="32"/>
      <c r="M174" s="154" t="s">
        <v>1</v>
      </c>
      <c r="N174" s="155" t="s">
        <v>42</v>
      </c>
      <c r="P174" s="156">
        <f>O174*H174</f>
        <v>0</v>
      </c>
      <c r="Q174" s="156">
        <v>0</v>
      </c>
      <c r="R174" s="156">
        <f>Q174*H174</f>
        <v>0</v>
      </c>
      <c r="S174" s="156">
        <v>0</v>
      </c>
      <c r="T174" s="157">
        <f>S174*H174</f>
        <v>0</v>
      </c>
      <c r="AR174" s="158" t="s">
        <v>313</v>
      </c>
      <c r="AT174" s="158" t="s">
        <v>309</v>
      </c>
      <c r="AU174" s="158" t="s">
        <v>89</v>
      </c>
      <c r="AY174" s="17" t="s">
        <v>307</v>
      </c>
      <c r="BE174" s="159">
        <f>IF(N174="základná",J174,0)</f>
        <v>0</v>
      </c>
      <c r="BF174" s="159">
        <f>IF(N174="znížená",J174,0)</f>
        <v>0</v>
      </c>
      <c r="BG174" s="159">
        <f>IF(N174="zákl. prenesená",J174,0)</f>
        <v>0</v>
      </c>
      <c r="BH174" s="159">
        <f>IF(N174="zníž. prenesená",J174,0)</f>
        <v>0</v>
      </c>
      <c r="BI174" s="159">
        <f>IF(N174="nulová",J174,0)</f>
        <v>0</v>
      </c>
      <c r="BJ174" s="17" t="s">
        <v>89</v>
      </c>
      <c r="BK174" s="159">
        <f>ROUND(I174*H174,2)</f>
        <v>0</v>
      </c>
      <c r="BL174" s="17" t="s">
        <v>313</v>
      </c>
      <c r="BM174" s="158" t="s">
        <v>6164</v>
      </c>
    </row>
    <row r="175" spans="2:65" s="1" customFormat="1" ht="37.9" customHeight="1">
      <c r="B175" s="145"/>
      <c r="C175" s="146" t="s">
        <v>597</v>
      </c>
      <c r="D175" s="146" t="s">
        <v>309</v>
      </c>
      <c r="E175" s="147" t="s">
        <v>6165</v>
      </c>
      <c r="F175" s="148" t="s">
        <v>6166</v>
      </c>
      <c r="G175" s="149" t="s">
        <v>312</v>
      </c>
      <c r="H175" s="150">
        <v>936.23199999999997</v>
      </c>
      <c r="I175" s="151"/>
      <c r="J175" s="152">
        <f>ROUND(I175*H175,2)</f>
        <v>0</v>
      </c>
      <c r="K175" s="153"/>
      <c r="L175" s="32"/>
      <c r="M175" s="154" t="s">
        <v>1</v>
      </c>
      <c r="N175" s="155" t="s">
        <v>42</v>
      </c>
      <c r="P175" s="156">
        <f>O175*H175</f>
        <v>0</v>
      </c>
      <c r="Q175" s="156">
        <v>0</v>
      </c>
      <c r="R175" s="156">
        <f>Q175*H175</f>
        <v>0</v>
      </c>
      <c r="S175" s="156">
        <v>0</v>
      </c>
      <c r="T175" s="157">
        <f>S175*H175</f>
        <v>0</v>
      </c>
      <c r="AR175" s="158" t="s">
        <v>313</v>
      </c>
      <c r="AT175" s="158" t="s">
        <v>309</v>
      </c>
      <c r="AU175" s="158" t="s">
        <v>89</v>
      </c>
      <c r="AY175" s="17" t="s">
        <v>307</v>
      </c>
      <c r="BE175" s="159">
        <f>IF(N175="základná",J175,0)</f>
        <v>0</v>
      </c>
      <c r="BF175" s="159">
        <f>IF(N175="znížená",J175,0)</f>
        <v>0</v>
      </c>
      <c r="BG175" s="159">
        <f>IF(N175="zákl. prenesená",J175,0)</f>
        <v>0</v>
      </c>
      <c r="BH175" s="159">
        <f>IF(N175="zníž. prenesená",J175,0)</f>
        <v>0</v>
      </c>
      <c r="BI175" s="159">
        <f>IF(N175="nulová",J175,0)</f>
        <v>0</v>
      </c>
      <c r="BJ175" s="17" t="s">
        <v>89</v>
      </c>
      <c r="BK175" s="159">
        <f>ROUND(I175*H175,2)</f>
        <v>0</v>
      </c>
      <c r="BL175" s="17" t="s">
        <v>313</v>
      </c>
      <c r="BM175" s="158" t="s">
        <v>6167</v>
      </c>
    </row>
    <row r="176" spans="2:65" s="12" customFormat="1" ht="22.5">
      <c r="B176" s="160"/>
      <c r="D176" s="161" t="s">
        <v>315</v>
      </c>
      <c r="E176" s="162" t="s">
        <v>1</v>
      </c>
      <c r="F176" s="163" t="s">
        <v>6168</v>
      </c>
      <c r="H176" s="162" t="s">
        <v>1</v>
      </c>
      <c r="I176" s="164"/>
      <c r="L176" s="160"/>
      <c r="M176" s="165"/>
      <c r="T176" s="166"/>
      <c r="AT176" s="162" t="s">
        <v>315</v>
      </c>
      <c r="AU176" s="162" t="s">
        <v>89</v>
      </c>
      <c r="AV176" s="12" t="s">
        <v>83</v>
      </c>
      <c r="AW176" s="12" t="s">
        <v>31</v>
      </c>
      <c r="AX176" s="12" t="s">
        <v>76</v>
      </c>
      <c r="AY176" s="162" t="s">
        <v>307</v>
      </c>
    </row>
    <row r="177" spans="2:65" s="13" customFormat="1">
      <c r="B177" s="167"/>
      <c r="D177" s="161" t="s">
        <v>315</v>
      </c>
      <c r="E177" s="168" t="s">
        <v>1</v>
      </c>
      <c r="F177" s="169" t="s">
        <v>6169</v>
      </c>
      <c r="H177" s="170">
        <v>198.11600000000001</v>
      </c>
      <c r="I177" s="171"/>
      <c r="L177" s="167"/>
      <c r="M177" s="172"/>
      <c r="T177" s="173"/>
      <c r="AT177" s="168" t="s">
        <v>315</v>
      </c>
      <c r="AU177" s="168" t="s">
        <v>89</v>
      </c>
      <c r="AV177" s="13" t="s">
        <v>89</v>
      </c>
      <c r="AW177" s="13" t="s">
        <v>31</v>
      </c>
      <c r="AX177" s="13" t="s">
        <v>76</v>
      </c>
      <c r="AY177" s="168" t="s">
        <v>307</v>
      </c>
    </row>
    <row r="178" spans="2:65" s="12" customFormat="1">
      <c r="B178" s="160"/>
      <c r="D178" s="161" t="s">
        <v>315</v>
      </c>
      <c r="E178" s="162" t="s">
        <v>1</v>
      </c>
      <c r="F178" s="163" t="s">
        <v>6170</v>
      </c>
      <c r="H178" s="162" t="s">
        <v>1</v>
      </c>
      <c r="I178" s="164"/>
      <c r="L178" s="160"/>
      <c r="M178" s="165"/>
      <c r="T178" s="166"/>
      <c r="AT178" s="162" t="s">
        <v>315</v>
      </c>
      <c r="AU178" s="162" t="s">
        <v>89</v>
      </c>
      <c r="AV178" s="12" t="s">
        <v>83</v>
      </c>
      <c r="AW178" s="12" t="s">
        <v>31</v>
      </c>
      <c r="AX178" s="12" t="s">
        <v>76</v>
      </c>
      <c r="AY178" s="162" t="s">
        <v>307</v>
      </c>
    </row>
    <row r="179" spans="2:65" s="13" customFormat="1">
      <c r="B179" s="167"/>
      <c r="D179" s="161" t="s">
        <v>315</v>
      </c>
      <c r="E179" s="168" t="s">
        <v>1</v>
      </c>
      <c r="F179" s="169" t="s">
        <v>6171</v>
      </c>
      <c r="H179" s="170">
        <v>270</v>
      </c>
      <c r="I179" s="171"/>
      <c r="L179" s="167"/>
      <c r="M179" s="172"/>
      <c r="T179" s="173"/>
      <c r="AT179" s="168" t="s">
        <v>315</v>
      </c>
      <c r="AU179" s="168" t="s">
        <v>89</v>
      </c>
      <c r="AV179" s="13" t="s">
        <v>89</v>
      </c>
      <c r="AW179" s="13" t="s">
        <v>31</v>
      </c>
      <c r="AX179" s="13" t="s">
        <v>76</v>
      </c>
      <c r="AY179" s="168" t="s">
        <v>307</v>
      </c>
    </row>
    <row r="180" spans="2:65" s="15" customFormat="1">
      <c r="B180" s="181"/>
      <c r="D180" s="161" t="s">
        <v>315</v>
      </c>
      <c r="E180" s="182" t="s">
        <v>6097</v>
      </c>
      <c r="F180" s="183" t="s">
        <v>478</v>
      </c>
      <c r="H180" s="184">
        <v>468.11599999999999</v>
      </c>
      <c r="I180" s="185"/>
      <c r="L180" s="181"/>
      <c r="M180" s="186"/>
      <c r="T180" s="187"/>
      <c r="AT180" s="182" t="s">
        <v>315</v>
      </c>
      <c r="AU180" s="182" t="s">
        <v>89</v>
      </c>
      <c r="AV180" s="15" t="s">
        <v>107</v>
      </c>
      <c r="AW180" s="15" t="s">
        <v>31</v>
      </c>
      <c r="AX180" s="15" t="s">
        <v>76</v>
      </c>
      <c r="AY180" s="182" t="s">
        <v>307</v>
      </c>
    </row>
    <row r="181" spans="2:65" s="12" customFormat="1">
      <c r="B181" s="160"/>
      <c r="D181" s="161" t="s">
        <v>315</v>
      </c>
      <c r="E181" s="162" t="s">
        <v>1</v>
      </c>
      <c r="F181" s="163" t="s">
        <v>6172</v>
      </c>
      <c r="H181" s="162" t="s">
        <v>1</v>
      </c>
      <c r="I181" s="164"/>
      <c r="L181" s="160"/>
      <c r="M181" s="165"/>
      <c r="T181" s="166"/>
      <c r="AT181" s="162" t="s">
        <v>315</v>
      </c>
      <c r="AU181" s="162" t="s">
        <v>89</v>
      </c>
      <c r="AV181" s="12" t="s">
        <v>83</v>
      </c>
      <c r="AW181" s="12" t="s">
        <v>31</v>
      </c>
      <c r="AX181" s="12" t="s">
        <v>76</v>
      </c>
      <c r="AY181" s="162" t="s">
        <v>307</v>
      </c>
    </row>
    <row r="182" spans="2:65" s="13" customFormat="1">
      <c r="B182" s="167"/>
      <c r="D182" s="161" t="s">
        <v>315</v>
      </c>
      <c r="E182" s="168" t="s">
        <v>1</v>
      </c>
      <c r="F182" s="169" t="s">
        <v>6097</v>
      </c>
      <c r="H182" s="170">
        <v>468.11599999999999</v>
      </c>
      <c r="I182" s="171"/>
      <c r="L182" s="167"/>
      <c r="M182" s="172"/>
      <c r="T182" s="173"/>
      <c r="AT182" s="168" t="s">
        <v>315</v>
      </c>
      <c r="AU182" s="168" t="s">
        <v>89</v>
      </c>
      <c r="AV182" s="13" t="s">
        <v>89</v>
      </c>
      <c r="AW182" s="13" t="s">
        <v>31</v>
      </c>
      <c r="AX182" s="13" t="s">
        <v>76</v>
      </c>
      <c r="AY182" s="168" t="s">
        <v>307</v>
      </c>
    </row>
    <row r="183" spans="2:65" s="14" customFormat="1">
      <c r="B183" s="174"/>
      <c r="D183" s="161" t="s">
        <v>315</v>
      </c>
      <c r="E183" s="175" t="s">
        <v>1</v>
      </c>
      <c r="F183" s="176" t="s">
        <v>415</v>
      </c>
      <c r="H183" s="177">
        <v>936.23199999999997</v>
      </c>
      <c r="I183" s="178"/>
      <c r="L183" s="174"/>
      <c r="M183" s="179"/>
      <c r="T183" s="180"/>
      <c r="AT183" s="175" t="s">
        <v>315</v>
      </c>
      <c r="AU183" s="175" t="s">
        <v>89</v>
      </c>
      <c r="AV183" s="14" t="s">
        <v>313</v>
      </c>
      <c r="AW183" s="14" t="s">
        <v>31</v>
      </c>
      <c r="AX183" s="14" t="s">
        <v>83</v>
      </c>
      <c r="AY183" s="175" t="s">
        <v>307</v>
      </c>
    </row>
    <row r="184" spans="2:65" s="1" customFormat="1" ht="33" customHeight="1">
      <c r="B184" s="145"/>
      <c r="C184" s="146" t="s">
        <v>601</v>
      </c>
      <c r="D184" s="146" t="s">
        <v>309</v>
      </c>
      <c r="E184" s="147" t="s">
        <v>6173</v>
      </c>
      <c r="F184" s="148" t="s">
        <v>6174</v>
      </c>
      <c r="G184" s="149" t="s">
        <v>312</v>
      </c>
      <c r="H184" s="150">
        <v>253.5</v>
      </c>
      <c r="I184" s="151"/>
      <c r="J184" s="152">
        <f>ROUND(I184*H184,2)</f>
        <v>0</v>
      </c>
      <c r="K184" s="153"/>
      <c r="L184" s="32"/>
      <c r="M184" s="154" t="s">
        <v>1</v>
      </c>
      <c r="N184" s="155" t="s">
        <v>42</v>
      </c>
      <c r="P184" s="156">
        <f>O184*H184</f>
        <v>0</v>
      </c>
      <c r="Q184" s="156">
        <v>0</v>
      </c>
      <c r="R184" s="156">
        <f>Q184*H184</f>
        <v>0</v>
      </c>
      <c r="S184" s="156">
        <v>0</v>
      </c>
      <c r="T184" s="157">
        <f>S184*H184</f>
        <v>0</v>
      </c>
      <c r="AR184" s="158" t="s">
        <v>313</v>
      </c>
      <c r="AT184" s="158" t="s">
        <v>309</v>
      </c>
      <c r="AU184" s="158" t="s">
        <v>89</v>
      </c>
      <c r="AY184" s="17" t="s">
        <v>307</v>
      </c>
      <c r="BE184" s="159">
        <f>IF(N184="základná",J184,0)</f>
        <v>0</v>
      </c>
      <c r="BF184" s="159">
        <f>IF(N184="znížená",J184,0)</f>
        <v>0</v>
      </c>
      <c r="BG184" s="159">
        <f>IF(N184="zákl. prenesená",J184,0)</f>
        <v>0</v>
      </c>
      <c r="BH184" s="159">
        <f>IF(N184="zníž. prenesená",J184,0)</f>
        <v>0</v>
      </c>
      <c r="BI184" s="159">
        <f>IF(N184="nulová",J184,0)</f>
        <v>0</v>
      </c>
      <c r="BJ184" s="17" t="s">
        <v>89</v>
      </c>
      <c r="BK184" s="159">
        <f>ROUND(I184*H184,2)</f>
        <v>0</v>
      </c>
      <c r="BL184" s="17" t="s">
        <v>313</v>
      </c>
      <c r="BM184" s="158" t="s">
        <v>6175</v>
      </c>
    </row>
    <row r="185" spans="2:65" s="12" customFormat="1">
      <c r="B185" s="160"/>
      <c r="D185" s="161" t="s">
        <v>315</v>
      </c>
      <c r="E185" s="162" t="s">
        <v>1</v>
      </c>
      <c r="F185" s="163" t="s">
        <v>6176</v>
      </c>
      <c r="H185" s="162" t="s">
        <v>1</v>
      </c>
      <c r="I185" s="164"/>
      <c r="L185" s="160"/>
      <c r="M185" s="165"/>
      <c r="T185" s="166"/>
      <c r="AT185" s="162" t="s">
        <v>315</v>
      </c>
      <c r="AU185" s="162" t="s">
        <v>89</v>
      </c>
      <c r="AV185" s="12" t="s">
        <v>83</v>
      </c>
      <c r="AW185" s="12" t="s">
        <v>31</v>
      </c>
      <c r="AX185" s="12" t="s">
        <v>76</v>
      </c>
      <c r="AY185" s="162" t="s">
        <v>307</v>
      </c>
    </row>
    <row r="186" spans="2:65" s="13" customFormat="1">
      <c r="B186" s="167"/>
      <c r="D186" s="161" t="s">
        <v>315</v>
      </c>
      <c r="E186" s="168" t="s">
        <v>1</v>
      </c>
      <c r="F186" s="169" t="s">
        <v>6177</v>
      </c>
      <c r="H186" s="170">
        <v>253.5</v>
      </c>
      <c r="I186" s="171"/>
      <c r="L186" s="167"/>
      <c r="M186" s="172"/>
      <c r="T186" s="173"/>
      <c r="AT186" s="168" t="s">
        <v>315</v>
      </c>
      <c r="AU186" s="168" t="s">
        <v>89</v>
      </c>
      <c r="AV186" s="13" t="s">
        <v>89</v>
      </c>
      <c r="AW186" s="13" t="s">
        <v>31</v>
      </c>
      <c r="AX186" s="13" t="s">
        <v>83</v>
      </c>
      <c r="AY186" s="168" t="s">
        <v>307</v>
      </c>
    </row>
    <row r="187" spans="2:65" s="1" customFormat="1" ht="16.5" customHeight="1">
      <c r="B187" s="145"/>
      <c r="C187" s="146" t="s">
        <v>637</v>
      </c>
      <c r="D187" s="146" t="s">
        <v>309</v>
      </c>
      <c r="E187" s="147" t="s">
        <v>440</v>
      </c>
      <c r="F187" s="148" t="s">
        <v>6178</v>
      </c>
      <c r="G187" s="149" t="s">
        <v>312</v>
      </c>
      <c r="H187" s="150">
        <v>345.25799999999998</v>
      </c>
      <c r="I187" s="151"/>
      <c r="J187" s="152">
        <f>ROUND(I187*H187,2)</f>
        <v>0</v>
      </c>
      <c r="K187" s="153"/>
      <c r="L187" s="32"/>
      <c r="M187" s="154" t="s">
        <v>1</v>
      </c>
      <c r="N187" s="155" t="s">
        <v>42</v>
      </c>
      <c r="P187" s="156">
        <f>O187*H187</f>
        <v>0</v>
      </c>
      <c r="Q187" s="156">
        <v>0</v>
      </c>
      <c r="R187" s="156">
        <f>Q187*H187</f>
        <v>0</v>
      </c>
      <c r="S187" s="156">
        <v>0</v>
      </c>
      <c r="T187" s="157">
        <f>S187*H187</f>
        <v>0</v>
      </c>
      <c r="AR187" s="158" t="s">
        <v>313</v>
      </c>
      <c r="AT187" s="158" t="s">
        <v>309</v>
      </c>
      <c r="AU187" s="158" t="s">
        <v>89</v>
      </c>
      <c r="AY187" s="17" t="s">
        <v>307</v>
      </c>
      <c r="BE187" s="159">
        <f>IF(N187="základná",J187,0)</f>
        <v>0</v>
      </c>
      <c r="BF187" s="159">
        <f>IF(N187="znížená",J187,0)</f>
        <v>0</v>
      </c>
      <c r="BG187" s="159">
        <f>IF(N187="zákl. prenesená",J187,0)</f>
        <v>0</v>
      </c>
      <c r="BH187" s="159">
        <f>IF(N187="zníž. prenesená",J187,0)</f>
        <v>0</v>
      </c>
      <c r="BI187" s="159">
        <f>IF(N187="nulová",J187,0)</f>
        <v>0</v>
      </c>
      <c r="BJ187" s="17" t="s">
        <v>89</v>
      </c>
      <c r="BK187" s="159">
        <f>ROUND(I187*H187,2)</f>
        <v>0</v>
      </c>
      <c r="BL187" s="17" t="s">
        <v>313</v>
      </c>
      <c r="BM187" s="158" t="s">
        <v>6179</v>
      </c>
    </row>
    <row r="188" spans="2:65" s="13" customFormat="1">
      <c r="B188" s="167"/>
      <c r="D188" s="161" t="s">
        <v>315</v>
      </c>
      <c r="E188" s="168" t="s">
        <v>1</v>
      </c>
      <c r="F188" s="169" t="s">
        <v>6180</v>
      </c>
      <c r="H188" s="170">
        <v>543.37400000000002</v>
      </c>
      <c r="I188" s="171"/>
      <c r="L188" s="167"/>
      <c r="M188" s="172"/>
      <c r="T188" s="173"/>
      <c r="AT188" s="168" t="s">
        <v>315</v>
      </c>
      <c r="AU188" s="168" t="s">
        <v>89</v>
      </c>
      <c r="AV188" s="13" t="s">
        <v>89</v>
      </c>
      <c r="AW188" s="13" t="s">
        <v>31</v>
      </c>
      <c r="AX188" s="13" t="s">
        <v>76</v>
      </c>
      <c r="AY188" s="168" t="s">
        <v>307</v>
      </c>
    </row>
    <row r="189" spans="2:65" s="13" customFormat="1">
      <c r="B189" s="167"/>
      <c r="D189" s="161" t="s">
        <v>315</v>
      </c>
      <c r="E189" s="168" t="s">
        <v>1</v>
      </c>
      <c r="F189" s="169" t="s">
        <v>6181</v>
      </c>
      <c r="H189" s="170">
        <v>-198.11600000000001</v>
      </c>
      <c r="I189" s="171"/>
      <c r="L189" s="167"/>
      <c r="M189" s="172"/>
      <c r="T189" s="173"/>
      <c r="AT189" s="168" t="s">
        <v>315</v>
      </c>
      <c r="AU189" s="168" t="s">
        <v>89</v>
      </c>
      <c r="AV189" s="13" t="s">
        <v>89</v>
      </c>
      <c r="AW189" s="13" t="s">
        <v>31</v>
      </c>
      <c r="AX189" s="13" t="s">
        <v>76</v>
      </c>
      <c r="AY189" s="168" t="s">
        <v>307</v>
      </c>
    </row>
    <row r="190" spans="2:65" s="14" customFormat="1">
      <c r="B190" s="174"/>
      <c r="D190" s="161" t="s">
        <v>315</v>
      </c>
      <c r="E190" s="175" t="s">
        <v>1</v>
      </c>
      <c r="F190" s="176" t="s">
        <v>415</v>
      </c>
      <c r="H190" s="177">
        <v>345.25800000000004</v>
      </c>
      <c r="I190" s="178"/>
      <c r="L190" s="174"/>
      <c r="M190" s="179"/>
      <c r="T190" s="180"/>
      <c r="AT190" s="175" t="s">
        <v>315</v>
      </c>
      <c r="AU190" s="175" t="s">
        <v>89</v>
      </c>
      <c r="AV190" s="14" t="s">
        <v>313</v>
      </c>
      <c r="AW190" s="14" t="s">
        <v>31</v>
      </c>
      <c r="AX190" s="14" t="s">
        <v>83</v>
      </c>
      <c r="AY190" s="175" t="s">
        <v>307</v>
      </c>
    </row>
    <row r="191" spans="2:65" s="1" customFormat="1" ht="24.2" customHeight="1">
      <c r="B191" s="145"/>
      <c r="C191" s="146" t="s">
        <v>644</v>
      </c>
      <c r="D191" s="146" t="s">
        <v>309</v>
      </c>
      <c r="E191" s="147" t="s">
        <v>5870</v>
      </c>
      <c r="F191" s="148" t="s">
        <v>5871</v>
      </c>
      <c r="G191" s="149" t="s">
        <v>312</v>
      </c>
      <c r="H191" s="150">
        <v>468.11599999999999</v>
      </c>
      <c r="I191" s="151"/>
      <c r="J191" s="152">
        <f>ROUND(I191*H191,2)</f>
        <v>0</v>
      </c>
      <c r="K191" s="153"/>
      <c r="L191" s="32"/>
      <c r="M191" s="154" t="s">
        <v>1</v>
      </c>
      <c r="N191" s="155" t="s">
        <v>42</v>
      </c>
      <c r="P191" s="156">
        <f>O191*H191</f>
        <v>0</v>
      </c>
      <c r="Q191" s="156">
        <v>0</v>
      </c>
      <c r="R191" s="156">
        <f>Q191*H191</f>
        <v>0</v>
      </c>
      <c r="S191" s="156">
        <v>0</v>
      </c>
      <c r="T191" s="157">
        <f>S191*H191</f>
        <v>0</v>
      </c>
      <c r="AR191" s="158" t="s">
        <v>313</v>
      </c>
      <c r="AT191" s="158" t="s">
        <v>309</v>
      </c>
      <c r="AU191" s="158" t="s">
        <v>89</v>
      </c>
      <c r="AY191" s="17" t="s">
        <v>307</v>
      </c>
      <c r="BE191" s="159">
        <f>IF(N191="základná",J191,0)</f>
        <v>0</v>
      </c>
      <c r="BF191" s="159">
        <f>IF(N191="znížená",J191,0)</f>
        <v>0</v>
      </c>
      <c r="BG191" s="159">
        <f>IF(N191="zákl. prenesená",J191,0)</f>
        <v>0</v>
      </c>
      <c r="BH191" s="159">
        <f>IF(N191="zníž. prenesená",J191,0)</f>
        <v>0</v>
      </c>
      <c r="BI191" s="159">
        <f>IF(N191="nulová",J191,0)</f>
        <v>0</v>
      </c>
      <c r="BJ191" s="17" t="s">
        <v>89</v>
      </c>
      <c r="BK191" s="159">
        <f>ROUND(I191*H191,2)</f>
        <v>0</v>
      </c>
      <c r="BL191" s="17" t="s">
        <v>313</v>
      </c>
      <c r="BM191" s="158" t="s">
        <v>6182</v>
      </c>
    </row>
    <row r="192" spans="2:65" s="12" customFormat="1">
      <c r="B192" s="160"/>
      <c r="D192" s="161" t="s">
        <v>315</v>
      </c>
      <c r="E192" s="162" t="s">
        <v>1</v>
      </c>
      <c r="F192" s="163" t="s">
        <v>6183</v>
      </c>
      <c r="H192" s="162" t="s">
        <v>1</v>
      </c>
      <c r="I192" s="164"/>
      <c r="L192" s="160"/>
      <c r="M192" s="165"/>
      <c r="T192" s="166"/>
      <c r="AT192" s="162" t="s">
        <v>315</v>
      </c>
      <c r="AU192" s="162" t="s">
        <v>89</v>
      </c>
      <c r="AV192" s="12" t="s">
        <v>83</v>
      </c>
      <c r="AW192" s="12" t="s">
        <v>31</v>
      </c>
      <c r="AX192" s="12" t="s">
        <v>76</v>
      </c>
      <c r="AY192" s="162" t="s">
        <v>307</v>
      </c>
    </row>
    <row r="193" spans="2:65" s="13" customFormat="1">
      <c r="B193" s="167"/>
      <c r="D193" s="161" t="s">
        <v>315</v>
      </c>
      <c r="E193" s="168" t="s">
        <v>1</v>
      </c>
      <c r="F193" s="169" t="s">
        <v>6097</v>
      </c>
      <c r="H193" s="170">
        <v>468.11599999999999</v>
      </c>
      <c r="I193" s="171"/>
      <c r="L193" s="167"/>
      <c r="M193" s="172"/>
      <c r="T193" s="173"/>
      <c r="AT193" s="168" t="s">
        <v>315</v>
      </c>
      <c r="AU193" s="168" t="s">
        <v>89</v>
      </c>
      <c r="AV193" s="13" t="s">
        <v>89</v>
      </c>
      <c r="AW193" s="13" t="s">
        <v>31</v>
      </c>
      <c r="AX193" s="13" t="s">
        <v>83</v>
      </c>
      <c r="AY193" s="168" t="s">
        <v>307</v>
      </c>
    </row>
    <row r="194" spans="2:65" s="1" customFormat="1" ht="24.2" customHeight="1">
      <c r="B194" s="145"/>
      <c r="C194" s="146" t="s">
        <v>648</v>
      </c>
      <c r="D194" s="146" t="s">
        <v>309</v>
      </c>
      <c r="E194" s="147" t="s">
        <v>6184</v>
      </c>
      <c r="F194" s="148" t="s">
        <v>6185</v>
      </c>
      <c r="G194" s="149" t="s">
        <v>312</v>
      </c>
      <c r="H194" s="150">
        <v>450</v>
      </c>
      <c r="I194" s="151"/>
      <c r="J194" s="152">
        <f>ROUND(I194*H194,2)</f>
        <v>0</v>
      </c>
      <c r="K194" s="153"/>
      <c r="L194" s="32"/>
      <c r="M194" s="154" t="s">
        <v>1</v>
      </c>
      <c r="N194" s="155" t="s">
        <v>42</v>
      </c>
      <c r="P194" s="156">
        <f>O194*H194</f>
        <v>0</v>
      </c>
      <c r="Q194" s="156">
        <v>0</v>
      </c>
      <c r="R194" s="156">
        <f>Q194*H194</f>
        <v>0</v>
      </c>
      <c r="S194" s="156">
        <v>0</v>
      </c>
      <c r="T194" s="157">
        <f>S194*H194</f>
        <v>0</v>
      </c>
      <c r="AR194" s="158" t="s">
        <v>313</v>
      </c>
      <c r="AT194" s="158" t="s">
        <v>309</v>
      </c>
      <c r="AU194" s="158" t="s">
        <v>89</v>
      </c>
      <c r="AY194" s="17" t="s">
        <v>307</v>
      </c>
      <c r="BE194" s="159">
        <f>IF(N194="základná",J194,0)</f>
        <v>0</v>
      </c>
      <c r="BF194" s="159">
        <f>IF(N194="znížená",J194,0)</f>
        <v>0</v>
      </c>
      <c r="BG194" s="159">
        <f>IF(N194="zákl. prenesená",J194,0)</f>
        <v>0</v>
      </c>
      <c r="BH194" s="159">
        <f>IF(N194="zníž. prenesená",J194,0)</f>
        <v>0</v>
      </c>
      <c r="BI194" s="159">
        <f>IF(N194="nulová",J194,0)</f>
        <v>0</v>
      </c>
      <c r="BJ194" s="17" t="s">
        <v>89</v>
      </c>
      <c r="BK194" s="159">
        <f>ROUND(I194*H194,2)</f>
        <v>0</v>
      </c>
      <c r="BL194" s="17" t="s">
        <v>313</v>
      </c>
      <c r="BM194" s="158" t="s">
        <v>6186</v>
      </c>
    </row>
    <row r="195" spans="2:65" s="12" customFormat="1" ht="33.75">
      <c r="B195" s="160"/>
      <c r="D195" s="161" t="s">
        <v>315</v>
      </c>
      <c r="E195" s="162" t="s">
        <v>1</v>
      </c>
      <c r="F195" s="163" t="s">
        <v>6187</v>
      </c>
      <c r="H195" s="162" t="s">
        <v>1</v>
      </c>
      <c r="I195" s="164"/>
      <c r="L195" s="160"/>
      <c r="M195" s="165"/>
      <c r="T195" s="166"/>
      <c r="AT195" s="162" t="s">
        <v>315</v>
      </c>
      <c r="AU195" s="162" t="s">
        <v>89</v>
      </c>
      <c r="AV195" s="12" t="s">
        <v>83</v>
      </c>
      <c r="AW195" s="12" t="s">
        <v>31</v>
      </c>
      <c r="AX195" s="12" t="s">
        <v>76</v>
      </c>
      <c r="AY195" s="162" t="s">
        <v>307</v>
      </c>
    </row>
    <row r="196" spans="2:65" s="13" customFormat="1">
      <c r="B196" s="167"/>
      <c r="D196" s="161" t="s">
        <v>315</v>
      </c>
      <c r="E196" s="168" t="s">
        <v>247</v>
      </c>
      <c r="F196" s="169" t="s">
        <v>6188</v>
      </c>
      <c r="H196" s="170">
        <v>450</v>
      </c>
      <c r="I196" s="171"/>
      <c r="L196" s="167"/>
      <c r="M196" s="172"/>
      <c r="T196" s="173"/>
      <c r="AT196" s="168" t="s">
        <v>315</v>
      </c>
      <c r="AU196" s="168" t="s">
        <v>89</v>
      </c>
      <c r="AV196" s="13" t="s">
        <v>89</v>
      </c>
      <c r="AW196" s="13" t="s">
        <v>31</v>
      </c>
      <c r="AX196" s="13" t="s">
        <v>83</v>
      </c>
      <c r="AY196" s="168" t="s">
        <v>307</v>
      </c>
    </row>
    <row r="197" spans="2:65" s="1" customFormat="1" ht="21.75" customHeight="1">
      <c r="B197" s="145"/>
      <c r="C197" s="146" t="s">
        <v>7</v>
      </c>
      <c r="D197" s="146" t="s">
        <v>309</v>
      </c>
      <c r="E197" s="147" t="s">
        <v>6189</v>
      </c>
      <c r="F197" s="148" t="s">
        <v>6190</v>
      </c>
      <c r="G197" s="149" t="s">
        <v>312</v>
      </c>
      <c r="H197" s="150">
        <v>270</v>
      </c>
      <c r="I197" s="151"/>
      <c r="J197" s="152">
        <f>ROUND(I197*H197,2)</f>
        <v>0</v>
      </c>
      <c r="K197" s="153"/>
      <c r="L197" s="32"/>
      <c r="M197" s="154" t="s">
        <v>1</v>
      </c>
      <c r="N197" s="155" t="s">
        <v>42</v>
      </c>
      <c r="P197" s="156">
        <f>O197*H197</f>
        <v>0</v>
      </c>
      <c r="Q197" s="156">
        <v>0</v>
      </c>
      <c r="R197" s="156">
        <f>Q197*H197</f>
        <v>0</v>
      </c>
      <c r="S197" s="156">
        <v>0</v>
      </c>
      <c r="T197" s="157">
        <f>S197*H197</f>
        <v>0</v>
      </c>
      <c r="AR197" s="158" t="s">
        <v>313</v>
      </c>
      <c r="AT197" s="158" t="s">
        <v>309</v>
      </c>
      <c r="AU197" s="158" t="s">
        <v>89</v>
      </c>
      <c r="AY197" s="17" t="s">
        <v>307</v>
      </c>
      <c r="BE197" s="159">
        <f>IF(N197="základná",J197,0)</f>
        <v>0</v>
      </c>
      <c r="BF197" s="159">
        <f>IF(N197="znížená",J197,0)</f>
        <v>0</v>
      </c>
      <c r="BG197" s="159">
        <f>IF(N197="zákl. prenesená",J197,0)</f>
        <v>0</v>
      </c>
      <c r="BH197" s="159">
        <f>IF(N197="zníž. prenesená",J197,0)</f>
        <v>0</v>
      </c>
      <c r="BI197" s="159">
        <f>IF(N197="nulová",J197,0)</f>
        <v>0</v>
      </c>
      <c r="BJ197" s="17" t="s">
        <v>89</v>
      </c>
      <c r="BK197" s="159">
        <f>ROUND(I197*H197,2)</f>
        <v>0</v>
      </c>
      <c r="BL197" s="17" t="s">
        <v>313</v>
      </c>
      <c r="BM197" s="158" t="s">
        <v>6191</v>
      </c>
    </row>
    <row r="198" spans="2:65" s="12" customFormat="1">
      <c r="B198" s="160"/>
      <c r="D198" s="161" t="s">
        <v>315</v>
      </c>
      <c r="E198" s="162" t="s">
        <v>1</v>
      </c>
      <c r="F198" s="163" t="s">
        <v>6192</v>
      </c>
      <c r="H198" s="162" t="s">
        <v>1</v>
      </c>
      <c r="I198" s="164"/>
      <c r="L198" s="160"/>
      <c r="M198" s="165"/>
      <c r="T198" s="166"/>
      <c r="AT198" s="162" t="s">
        <v>315</v>
      </c>
      <c r="AU198" s="162" t="s">
        <v>89</v>
      </c>
      <c r="AV198" s="12" t="s">
        <v>83</v>
      </c>
      <c r="AW198" s="12" t="s">
        <v>31</v>
      </c>
      <c r="AX198" s="12" t="s">
        <v>76</v>
      </c>
      <c r="AY198" s="162" t="s">
        <v>307</v>
      </c>
    </row>
    <row r="199" spans="2:65" s="13" customFormat="1">
      <c r="B199" s="167"/>
      <c r="D199" s="161" t="s">
        <v>315</v>
      </c>
      <c r="E199" s="168" t="s">
        <v>1</v>
      </c>
      <c r="F199" s="169" t="s">
        <v>6193</v>
      </c>
      <c r="H199" s="170">
        <v>270</v>
      </c>
      <c r="I199" s="171"/>
      <c r="L199" s="167"/>
      <c r="M199" s="172"/>
      <c r="T199" s="173"/>
      <c r="AT199" s="168" t="s">
        <v>315</v>
      </c>
      <c r="AU199" s="168" t="s">
        <v>89</v>
      </c>
      <c r="AV199" s="13" t="s">
        <v>89</v>
      </c>
      <c r="AW199" s="13" t="s">
        <v>31</v>
      </c>
      <c r="AX199" s="13" t="s">
        <v>83</v>
      </c>
      <c r="AY199" s="168" t="s">
        <v>307</v>
      </c>
    </row>
    <row r="200" spans="2:65" s="1" customFormat="1" ht="24.2" customHeight="1">
      <c r="B200" s="145"/>
      <c r="C200" s="146" t="s">
        <v>659</v>
      </c>
      <c r="D200" s="146" t="s">
        <v>309</v>
      </c>
      <c r="E200" s="147" t="s">
        <v>3164</v>
      </c>
      <c r="F200" s="148" t="s">
        <v>3165</v>
      </c>
      <c r="G200" s="149" t="s">
        <v>312</v>
      </c>
      <c r="H200" s="150">
        <v>18.373999999999999</v>
      </c>
      <c r="I200" s="151"/>
      <c r="J200" s="152">
        <f>ROUND(I200*H200,2)</f>
        <v>0</v>
      </c>
      <c r="K200" s="153"/>
      <c r="L200" s="32"/>
      <c r="M200" s="154" t="s">
        <v>1</v>
      </c>
      <c r="N200" s="155" t="s">
        <v>42</v>
      </c>
      <c r="P200" s="156">
        <f>O200*H200</f>
        <v>0</v>
      </c>
      <c r="Q200" s="156">
        <v>0</v>
      </c>
      <c r="R200" s="156">
        <f>Q200*H200</f>
        <v>0</v>
      </c>
      <c r="S200" s="156">
        <v>0</v>
      </c>
      <c r="T200" s="157">
        <f>S200*H200</f>
        <v>0</v>
      </c>
      <c r="AR200" s="158" t="s">
        <v>313</v>
      </c>
      <c r="AT200" s="158" t="s">
        <v>309</v>
      </c>
      <c r="AU200" s="158" t="s">
        <v>89</v>
      </c>
      <c r="AY200" s="17" t="s">
        <v>307</v>
      </c>
      <c r="BE200" s="159">
        <f>IF(N200="základná",J200,0)</f>
        <v>0</v>
      </c>
      <c r="BF200" s="159">
        <f>IF(N200="znížená",J200,0)</f>
        <v>0</v>
      </c>
      <c r="BG200" s="159">
        <f>IF(N200="zákl. prenesená",J200,0)</f>
        <v>0</v>
      </c>
      <c r="BH200" s="159">
        <f>IF(N200="zníž. prenesená",J200,0)</f>
        <v>0</v>
      </c>
      <c r="BI200" s="159">
        <f>IF(N200="nulová",J200,0)</f>
        <v>0</v>
      </c>
      <c r="BJ200" s="17" t="s">
        <v>89</v>
      </c>
      <c r="BK200" s="159">
        <f>ROUND(I200*H200,2)</f>
        <v>0</v>
      </c>
      <c r="BL200" s="17" t="s">
        <v>313</v>
      </c>
      <c r="BM200" s="158" t="s">
        <v>6194</v>
      </c>
    </row>
    <row r="201" spans="2:65" s="12" customFormat="1">
      <c r="B201" s="160"/>
      <c r="D201" s="161" t="s">
        <v>315</v>
      </c>
      <c r="E201" s="162" t="s">
        <v>1</v>
      </c>
      <c r="F201" s="163" t="s">
        <v>6195</v>
      </c>
      <c r="H201" s="162" t="s">
        <v>1</v>
      </c>
      <c r="I201" s="164"/>
      <c r="L201" s="160"/>
      <c r="M201" s="165"/>
      <c r="T201" s="166"/>
      <c r="AT201" s="162" t="s">
        <v>315</v>
      </c>
      <c r="AU201" s="162" t="s">
        <v>89</v>
      </c>
      <c r="AV201" s="12" t="s">
        <v>83</v>
      </c>
      <c r="AW201" s="12" t="s">
        <v>31</v>
      </c>
      <c r="AX201" s="12" t="s">
        <v>76</v>
      </c>
      <c r="AY201" s="162" t="s">
        <v>307</v>
      </c>
    </row>
    <row r="202" spans="2:65" s="12" customFormat="1">
      <c r="B202" s="160"/>
      <c r="D202" s="161" t="s">
        <v>315</v>
      </c>
      <c r="E202" s="162" t="s">
        <v>1</v>
      </c>
      <c r="F202" s="163" t="s">
        <v>6196</v>
      </c>
      <c r="H202" s="162" t="s">
        <v>1</v>
      </c>
      <c r="I202" s="164"/>
      <c r="L202" s="160"/>
      <c r="M202" s="165"/>
      <c r="T202" s="166"/>
      <c r="AT202" s="162" t="s">
        <v>315</v>
      </c>
      <c r="AU202" s="162" t="s">
        <v>89</v>
      </c>
      <c r="AV202" s="12" t="s">
        <v>83</v>
      </c>
      <c r="AW202" s="12" t="s">
        <v>31</v>
      </c>
      <c r="AX202" s="12" t="s">
        <v>76</v>
      </c>
      <c r="AY202" s="162" t="s">
        <v>307</v>
      </c>
    </row>
    <row r="203" spans="2:65" s="13" customFormat="1">
      <c r="B203" s="167"/>
      <c r="D203" s="161" t="s">
        <v>315</v>
      </c>
      <c r="E203" s="168" t="s">
        <v>1</v>
      </c>
      <c r="F203" s="169" t="s">
        <v>6160</v>
      </c>
      <c r="H203" s="170">
        <v>15</v>
      </c>
      <c r="I203" s="171"/>
      <c r="L203" s="167"/>
      <c r="M203" s="172"/>
      <c r="T203" s="173"/>
      <c r="AT203" s="168" t="s">
        <v>315</v>
      </c>
      <c r="AU203" s="168" t="s">
        <v>89</v>
      </c>
      <c r="AV203" s="13" t="s">
        <v>89</v>
      </c>
      <c r="AW203" s="13" t="s">
        <v>31</v>
      </c>
      <c r="AX203" s="13" t="s">
        <v>76</v>
      </c>
      <c r="AY203" s="168" t="s">
        <v>307</v>
      </c>
    </row>
    <row r="204" spans="2:65" s="13" customFormat="1">
      <c r="B204" s="167"/>
      <c r="D204" s="161" t="s">
        <v>315</v>
      </c>
      <c r="E204" s="168" t="s">
        <v>1</v>
      </c>
      <c r="F204" s="169" t="s">
        <v>6161</v>
      </c>
      <c r="H204" s="170">
        <v>-2.4</v>
      </c>
      <c r="I204" s="171"/>
      <c r="L204" s="167"/>
      <c r="M204" s="172"/>
      <c r="T204" s="173"/>
      <c r="AT204" s="168" t="s">
        <v>315</v>
      </c>
      <c r="AU204" s="168" t="s">
        <v>89</v>
      </c>
      <c r="AV204" s="13" t="s">
        <v>89</v>
      </c>
      <c r="AW204" s="13" t="s">
        <v>31</v>
      </c>
      <c r="AX204" s="13" t="s">
        <v>76</v>
      </c>
      <c r="AY204" s="168" t="s">
        <v>307</v>
      </c>
    </row>
    <row r="205" spans="2:65" s="12" customFormat="1">
      <c r="B205" s="160"/>
      <c r="D205" s="161" t="s">
        <v>315</v>
      </c>
      <c r="E205" s="162" t="s">
        <v>1</v>
      </c>
      <c r="F205" s="163" t="s">
        <v>6197</v>
      </c>
      <c r="H205" s="162" t="s">
        <v>1</v>
      </c>
      <c r="I205" s="164"/>
      <c r="L205" s="160"/>
      <c r="M205" s="165"/>
      <c r="T205" s="166"/>
      <c r="AT205" s="162" t="s">
        <v>315</v>
      </c>
      <c r="AU205" s="162" t="s">
        <v>89</v>
      </c>
      <c r="AV205" s="12" t="s">
        <v>83</v>
      </c>
      <c r="AW205" s="12" t="s">
        <v>31</v>
      </c>
      <c r="AX205" s="12" t="s">
        <v>76</v>
      </c>
      <c r="AY205" s="162" t="s">
        <v>307</v>
      </c>
    </row>
    <row r="206" spans="2:65" s="13" customFormat="1">
      <c r="B206" s="167"/>
      <c r="D206" s="161" t="s">
        <v>315</v>
      </c>
      <c r="E206" s="168" t="s">
        <v>1</v>
      </c>
      <c r="F206" s="169" t="s">
        <v>6198</v>
      </c>
      <c r="H206" s="170">
        <v>5.774</v>
      </c>
      <c r="I206" s="171"/>
      <c r="L206" s="167"/>
      <c r="M206" s="172"/>
      <c r="T206" s="173"/>
      <c r="AT206" s="168" t="s">
        <v>315</v>
      </c>
      <c r="AU206" s="168" t="s">
        <v>89</v>
      </c>
      <c r="AV206" s="13" t="s">
        <v>89</v>
      </c>
      <c r="AW206" s="13" t="s">
        <v>31</v>
      </c>
      <c r="AX206" s="13" t="s">
        <v>76</v>
      </c>
      <c r="AY206" s="168" t="s">
        <v>307</v>
      </c>
    </row>
    <row r="207" spans="2:65" s="15" customFormat="1">
      <c r="B207" s="181"/>
      <c r="D207" s="161" t="s">
        <v>315</v>
      </c>
      <c r="E207" s="182" t="s">
        <v>243</v>
      </c>
      <c r="F207" s="183" t="s">
        <v>478</v>
      </c>
      <c r="H207" s="184">
        <v>18.373999999999999</v>
      </c>
      <c r="I207" s="185"/>
      <c r="L207" s="181"/>
      <c r="M207" s="186"/>
      <c r="T207" s="187"/>
      <c r="AT207" s="182" t="s">
        <v>315</v>
      </c>
      <c r="AU207" s="182" t="s">
        <v>89</v>
      </c>
      <c r="AV207" s="15" t="s">
        <v>107</v>
      </c>
      <c r="AW207" s="15" t="s">
        <v>31</v>
      </c>
      <c r="AX207" s="15" t="s">
        <v>83</v>
      </c>
      <c r="AY207" s="182" t="s">
        <v>307</v>
      </c>
    </row>
    <row r="208" spans="2:65" s="1" customFormat="1" ht="33" customHeight="1">
      <c r="B208" s="145"/>
      <c r="C208" s="146" t="s">
        <v>666</v>
      </c>
      <c r="D208" s="146" t="s">
        <v>309</v>
      </c>
      <c r="E208" s="147" t="s">
        <v>6199</v>
      </c>
      <c r="F208" s="148" t="s">
        <v>6200</v>
      </c>
      <c r="G208" s="149" t="s">
        <v>312</v>
      </c>
      <c r="H208" s="150">
        <v>75</v>
      </c>
      <c r="I208" s="151"/>
      <c r="J208" s="152">
        <f>ROUND(I208*H208,2)</f>
        <v>0</v>
      </c>
      <c r="K208" s="153"/>
      <c r="L208" s="32"/>
      <c r="M208" s="154" t="s">
        <v>1</v>
      </c>
      <c r="N208" s="155" t="s">
        <v>42</v>
      </c>
      <c r="P208" s="156">
        <f>O208*H208</f>
        <v>0</v>
      </c>
      <c r="Q208" s="156">
        <v>0</v>
      </c>
      <c r="R208" s="156">
        <f>Q208*H208</f>
        <v>0</v>
      </c>
      <c r="S208" s="156">
        <v>0</v>
      </c>
      <c r="T208" s="157">
        <f>S208*H208</f>
        <v>0</v>
      </c>
      <c r="AR208" s="158" t="s">
        <v>313</v>
      </c>
      <c r="AT208" s="158" t="s">
        <v>309</v>
      </c>
      <c r="AU208" s="158" t="s">
        <v>89</v>
      </c>
      <c r="AY208" s="17" t="s">
        <v>307</v>
      </c>
      <c r="BE208" s="159">
        <f>IF(N208="základná",J208,0)</f>
        <v>0</v>
      </c>
      <c r="BF208" s="159">
        <f>IF(N208="znížená",J208,0)</f>
        <v>0</v>
      </c>
      <c r="BG208" s="159">
        <f>IF(N208="zákl. prenesená",J208,0)</f>
        <v>0</v>
      </c>
      <c r="BH208" s="159">
        <f>IF(N208="zníž. prenesená",J208,0)</f>
        <v>0</v>
      </c>
      <c r="BI208" s="159">
        <f>IF(N208="nulová",J208,0)</f>
        <v>0</v>
      </c>
      <c r="BJ208" s="17" t="s">
        <v>89</v>
      </c>
      <c r="BK208" s="159">
        <f>ROUND(I208*H208,2)</f>
        <v>0</v>
      </c>
      <c r="BL208" s="17" t="s">
        <v>313</v>
      </c>
      <c r="BM208" s="158" t="s">
        <v>6201</v>
      </c>
    </row>
    <row r="209" spans="2:65" s="12" customFormat="1">
      <c r="B209" s="160"/>
      <c r="D209" s="161" t="s">
        <v>315</v>
      </c>
      <c r="E209" s="162" t="s">
        <v>1</v>
      </c>
      <c r="F209" s="163" t="s">
        <v>6202</v>
      </c>
      <c r="H209" s="162" t="s">
        <v>1</v>
      </c>
      <c r="I209" s="164"/>
      <c r="L209" s="160"/>
      <c r="M209" s="165"/>
      <c r="T209" s="166"/>
      <c r="AT209" s="162" t="s">
        <v>315</v>
      </c>
      <c r="AU209" s="162" t="s">
        <v>89</v>
      </c>
      <c r="AV209" s="12" t="s">
        <v>83</v>
      </c>
      <c r="AW209" s="12" t="s">
        <v>31</v>
      </c>
      <c r="AX209" s="12" t="s">
        <v>76</v>
      </c>
      <c r="AY209" s="162" t="s">
        <v>307</v>
      </c>
    </row>
    <row r="210" spans="2:65" s="13" customFormat="1">
      <c r="B210" s="167"/>
      <c r="D210" s="161" t="s">
        <v>315</v>
      </c>
      <c r="E210" s="168" t="s">
        <v>1</v>
      </c>
      <c r="F210" s="169" t="s">
        <v>6203</v>
      </c>
      <c r="H210" s="170">
        <v>75</v>
      </c>
      <c r="I210" s="171"/>
      <c r="L210" s="167"/>
      <c r="M210" s="172"/>
      <c r="T210" s="173"/>
      <c r="AT210" s="168" t="s">
        <v>315</v>
      </c>
      <c r="AU210" s="168" t="s">
        <v>89</v>
      </c>
      <c r="AV210" s="13" t="s">
        <v>89</v>
      </c>
      <c r="AW210" s="13" t="s">
        <v>31</v>
      </c>
      <c r="AX210" s="13" t="s">
        <v>76</v>
      </c>
      <c r="AY210" s="168" t="s">
        <v>307</v>
      </c>
    </row>
    <row r="211" spans="2:65" s="14" customFormat="1">
      <c r="B211" s="174"/>
      <c r="D211" s="161" t="s">
        <v>315</v>
      </c>
      <c r="E211" s="175" t="s">
        <v>6104</v>
      </c>
      <c r="F211" s="176" t="s">
        <v>415</v>
      </c>
      <c r="H211" s="177">
        <v>75</v>
      </c>
      <c r="I211" s="178"/>
      <c r="L211" s="174"/>
      <c r="M211" s="179"/>
      <c r="T211" s="180"/>
      <c r="AT211" s="175" t="s">
        <v>315</v>
      </c>
      <c r="AU211" s="175" t="s">
        <v>89</v>
      </c>
      <c r="AV211" s="14" t="s">
        <v>313</v>
      </c>
      <c r="AW211" s="14" t="s">
        <v>31</v>
      </c>
      <c r="AX211" s="14" t="s">
        <v>83</v>
      </c>
      <c r="AY211" s="175" t="s">
        <v>307</v>
      </c>
    </row>
    <row r="212" spans="2:65" s="1" customFormat="1" ht="21.75" customHeight="1">
      <c r="B212" s="145"/>
      <c r="C212" s="146" t="s">
        <v>673</v>
      </c>
      <c r="D212" s="146" t="s">
        <v>309</v>
      </c>
      <c r="E212" s="147" t="s">
        <v>6204</v>
      </c>
      <c r="F212" s="148" t="s">
        <v>6205</v>
      </c>
      <c r="G212" s="149" t="s">
        <v>6108</v>
      </c>
      <c r="H212" s="150">
        <v>0.223</v>
      </c>
      <c r="I212" s="151"/>
      <c r="J212" s="152">
        <f>ROUND(I212*H212,2)</f>
        <v>0</v>
      </c>
      <c r="K212" s="153"/>
      <c r="L212" s="32"/>
      <c r="M212" s="154" t="s">
        <v>1</v>
      </c>
      <c r="N212" s="155" t="s">
        <v>42</v>
      </c>
      <c r="P212" s="156">
        <f>O212*H212</f>
        <v>0</v>
      </c>
      <c r="Q212" s="156">
        <v>0</v>
      </c>
      <c r="R212" s="156">
        <f>Q212*H212</f>
        <v>0</v>
      </c>
      <c r="S212" s="156">
        <v>0</v>
      </c>
      <c r="T212" s="157">
        <f>S212*H212</f>
        <v>0</v>
      </c>
      <c r="AR212" s="158" t="s">
        <v>313</v>
      </c>
      <c r="AT212" s="158" t="s">
        <v>309</v>
      </c>
      <c r="AU212" s="158" t="s">
        <v>89</v>
      </c>
      <c r="AY212" s="17" t="s">
        <v>307</v>
      </c>
      <c r="BE212" s="159">
        <f>IF(N212="základná",J212,0)</f>
        <v>0</v>
      </c>
      <c r="BF212" s="159">
        <f>IF(N212="znížená",J212,0)</f>
        <v>0</v>
      </c>
      <c r="BG212" s="159">
        <f>IF(N212="zákl. prenesená",J212,0)</f>
        <v>0</v>
      </c>
      <c r="BH212" s="159">
        <f>IF(N212="zníž. prenesená",J212,0)</f>
        <v>0</v>
      </c>
      <c r="BI212" s="159">
        <f>IF(N212="nulová",J212,0)</f>
        <v>0</v>
      </c>
      <c r="BJ212" s="17" t="s">
        <v>89</v>
      </c>
      <c r="BK212" s="159">
        <f>ROUND(I212*H212,2)</f>
        <v>0</v>
      </c>
      <c r="BL212" s="17" t="s">
        <v>313</v>
      </c>
      <c r="BM212" s="158" t="s">
        <v>6206</v>
      </c>
    </row>
    <row r="213" spans="2:65" s="13" customFormat="1">
      <c r="B213" s="167"/>
      <c r="D213" s="161" t="s">
        <v>315</v>
      </c>
      <c r="E213" s="168" t="s">
        <v>1</v>
      </c>
      <c r="F213" s="169" t="s">
        <v>6207</v>
      </c>
      <c r="H213" s="170">
        <v>0.09</v>
      </c>
      <c r="I213" s="171"/>
      <c r="L213" s="167"/>
      <c r="M213" s="172"/>
      <c r="T213" s="173"/>
      <c r="AT213" s="168" t="s">
        <v>315</v>
      </c>
      <c r="AU213" s="168" t="s">
        <v>89</v>
      </c>
      <c r="AV213" s="13" t="s">
        <v>89</v>
      </c>
      <c r="AW213" s="13" t="s">
        <v>31</v>
      </c>
      <c r="AX213" s="13" t="s">
        <v>76</v>
      </c>
      <c r="AY213" s="168" t="s">
        <v>307</v>
      </c>
    </row>
    <row r="214" spans="2:65" s="13" customFormat="1">
      <c r="B214" s="167"/>
      <c r="D214" s="161" t="s">
        <v>315</v>
      </c>
      <c r="E214" s="168" t="s">
        <v>1</v>
      </c>
      <c r="F214" s="169" t="s">
        <v>6110</v>
      </c>
      <c r="H214" s="170">
        <v>0.13300000000000001</v>
      </c>
      <c r="I214" s="171"/>
      <c r="L214" s="167"/>
      <c r="M214" s="172"/>
      <c r="T214" s="173"/>
      <c r="AT214" s="168" t="s">
        <v>315</v>
      </c>
      <c r="AU214" s="168" t="s">
        <v>89</v>
      </c>
      <c r="AV214" s="13" t="s">
        <v>89</v>
      </c>
      <c r="AW214" s="13" t="s">
        <v>31</v>
      </c>
      <c r="AX214" s="13" t="s">
        <v>76</v>
      </c>
      <c r="AY214" s="168" t="s">
        <v>307</v>
      </c>
    </row>
    <row r="215" spans="2:65" s="14" customFormat="1">
      <c r="B215" s="174"/>
      <c r="D215" s="161" t="s">
        <v>315</v>
      </c>
      <c r="E215" s="175" t="s">
        <v>1</v>
      </c>
      <c r="F215" s="176" t="s">
        <v>415</v>
      </c>
      <c r="H215" s="177">
        <v>0.223</v>
      </c>
      <c r="I215" s="178"/>
      <c r="L215" s="174"/>
      <c r="M215" s="179"/>
      <c r="T215" s="180"/>
      <c r="AT215" s="175" t="s">
        <v>315</v>
      </c>
      <c r="AU215" s="175" t="s">
        <v>89</v>
      </c>
      <c r="AV215" s="14" t="s">
        <v>313</v>
      </c>
      <c r="AW215" s="14" t="s">
        <v>31</v>
      </c>
      <c r="AX215" s="14" t="s">
        <v>83</v>
      </c>
      <c r="AY215" s="175" t="s">
        <v>307</v>
      </c>
    </row>
    <row r="216" spans="2:65" s="1" customFormat="1" ht="16.5" customHeight="1">
      <c r="B216" s="145"/>
      <c r="C216" s="188" t="s">
        <v>681</v>
      </c>
      <c r="D216" s="188" t="s">
        <v>507</v>
      </c>
      <c r="E216" s="189" t="s">
        <v>6208</v>
      </c>
      <c r="F216" s="190" t="s">
        <v>6209</v>
      </c>
      <c r="G216" s="191" t="s">
        <v>1513</v>
      </c>
      <c r="H216" s="192">
        <v>68.753</v>
      </c>
      <c r="I216" s="193"/>
      <c r="J216" s="194">
        <f>ROUND(I216*H216,2)</f>
        <v>0</v>
      </c>
      <c r="K216" s="195"/>
      <c r="L216" s="196"/>
      <c r="M216" s="197" t="s">
        <v>1</v>
      </c>
      <c r="N216" s="198" t="s">
        <v>42</v>
      </c>
      <c r="P216" s="156">
        <f>O216*H216</f>
        <v>0</v>
      </c>
      <c r="Q216" s="156">
        <v>1E-3</v>
      </c>
      <c r="R216" s="156">
        <f>Q216*H216</f>
        <v>6.8752999999999995E-2</v>
      </c>
      <c r="S216" s="156">
        <v>0</v>
      </c>
      <c r="T216" s="157">
        <f>S216*H216</f>
        <v>0</v>
      </c>
      <c r="AR216" s="158" t="s">
        <v>449</v>
      </c>
      <c r="AT216" s="158" t="s">
        <v>507</v>
      </c>
      <c r="AU216" s="158" t="s">
        <v>89</v>
      </c>
      <c r="AY216" s="17" t="s">
        <v>307</v>
      </c>
      <c r="BE216" s="159">
        <f>IF(N216="základná",J216,0)</f>
        <v>0</v>
      </c>
      <c r="BF216" s="159">
        <f>IF(N216="znížená",J216,0)</f>
        <v>0</v>
      </c>
      <c r="BG216" s="159">
        <f>IF(N216="zákl. prenesená",J216,0)</f>
        <v>0</v>
      </c>
      <c r="BH216" s="159">
        <f>IF(N216="zníž. prenesená",J216,0)</f>
        <v>0</v>
      </c>
      <c r="BI216" s="159">
        <f>IF(N216="nulová",J216,0)</f>
        <v>0</v>
      </c>
      <c r="BJ216" s="17" t="s">
        <v>89</v>
      </c>
      <c r="BK216" s="159">
        <f>ROUND(I216*H216,2)</f>
        <v>0</v>
      </c>
      <c r="BL216" s="17" t="s">
        <v>313</v>
      </c>
      <c r="BM216" s="158" t="s">
        <v>6210</v>
      </c>
    </row>
    <row r="217" spans="2:65" s="13" customFormat="1">
      <c r="B217" s="167"/>
      <c r="D217" s="161" t="s">
        <v>315</v>
      </c>
      <c r="E217" s="168" t="s">
        <v>1</v>
      </c>
      <c r="F217" s="169" t="s">
        <v>6211</v>
      </c>
      <c r="H217" s="170">
        <v>66.75</v>
      </c>
      <c r="I217" s="171"/>
      <c r="L217" s="167"/>
      <c r="M217" s="172"/>
      <c r="T217" s="173"/>
      <c r="AT217" s="168" t="s">
        <v>315</v>
      </c>
      <c r="AU217" s="168" t="s">
        <v>89</v>
      </c>
      <c r="AV217" s="13" t="s">
        <v>89</v>
      </c>
      <c r="AW217" s="13" t="s">
        <v>31</v>
      </c>
      <c r="AX217" s="13" t="s">
        <v>83</v>
      </c>
      <c r="AY217" s="168" t="s">
        <v>307</v>
      </c>
    </row>
    <row r="218" spans="2:65" s="13" customFormat="1">
      <c r="B218" s="167"/>
      <c r="D218" s="161" t="s">
        <v>315</v>
      </c>
      <c r="F218" s="169" t="s">
        <v>6212</v>
      </c>
      <c r="H218" s="170">
        <v>68.753</v>
      </c>
      <c r="I218" s="171"/>
      <c r="L218" s="167"/>
      <c r="M218" s="172"/>
      <c r="T218" s="173"/>
      <c r="AT218" s="168" t="s">
        <v>315</v>
      </c>
      <c r="AU218" s="168" t="s">
        <v>89</v>
      </c>
      <c r="AV218" s="13" t="s">
        <v>89</v>
      </c>
      <c r="AW218" s="13" t="s">
        <v>3</v>
      </c>
      <c r="AX218" s="13" t="s">
        <v>83</v>
      </c>
      <c r="AY218" s="168" t="s">
        <v>307</v>
      </c>
    </row>
    <row r="219" spans="2:65" s="1" customFormat="1" ht="21.75" customHeight="1">
      <c r="B219" s="145"/>
      <c r="C219" s="146" t="s">
        <v>685</v>
      </c>
      <c r="D219" s="146" t="s">
        <v>309</v>
      </c>
      <c r="E219" s="147" t="s">
        <v>6213</v>
      </c>
      <c r="F219" s="148" t="s">
        <v>6214</v>
      </c>
      <c r="G219" s="149" t="s">
        <v>517</v>
      </c>
      <c r="H219" s="150">
        <v>720</v>
      </c>
      <c r="I219" s="151"/>
      <c r="J219" s="152">
        <f>ROUND(I219*H219,2)</f>
        <v>0</v>
      </c>
      <c r="K219" s="153"/>
      <c r="L219" s="32"/>
      <c r="M219" s="154" t="s">
        <v>1</v>
      </c>
      <c r="N219" s="155" t="s">
        <v>42</v>
      </c>
      <c r="P219" s="156">
        <f>O219*H219</f>
        <v>0</v>
      </c>
      <c r="Q219" s="156">
        <v>0</v>
      </c>
      <c r="R219" s="156">
        <f>Q219*H219</f>
        <v>0</v>
      </c>
      <c r="S219" s="156">
        <v>0</v>
      </c>
      <c r="T219" s="157">
        <f>S219*H219</f>
        <v>0</v>
      </c>
      <c r="AR219" s="158" t="s">
        <v>313</v>
      </c>
      <c r="AT219" s="158" t="s">
        <v>309</v>
      </c>
      <c r="AU219" s="158" t="s">
        <v>89</v>
      </c>
      <c r="AY219" s="17" t="s">
        <v>307</v>
      </c>
      <c r="BE219" s="159">
        <f>IF(N219="základná",J219,0)</f>
        <v>0</v>
      </c>
      <c r="BF219" s="159">
        <f>IF(N219="znížená",J219,0)</f>
        <v>0</v>
      </c>
      <c r="BG219" s="159">
        <f>IF(N219="zákl. prenesená",J219,0)</f>
        <v>0</v>
      </c>
      <c r="BH219" s="159">
        <f>IF(N219="zníž. prenesená",J219,0)</f>
        <v>0</v>
      </c>
      <c r="BI219" s="159">
        <f>IF(N219="nulová",J219,0)</f>
        <v>0</v>
      </c>
      <c r="BJ219" s="17" t="s">
        <v>89</v>
      </c>
      <c r="BK219" s="159">
        <f>ROUND(I219*H219,2)</f>
        <v>0</v>
      </c>
      <c r="BL219" s="17" t="s">
        <v>313</v>
      </c>
      <c r="BM219" s="158" t="s">
        <v>6215</v>
      </c>
    </row>
    <row r="220" spans="2:65" s="1" customFormat="1" ht="24.2" customHeight="1">
      <c r="B220" s="145"/>
      <c r="C220" s="146" t="s">
        <v>690</v>
      </c>
      <c r="D220" s="146" t="s">
        <v>309</v>
      </c>
      <c r="E220" s="147" t="s">
        <v>6216</v>
      </c>
      <c r="F220" s="148" t="s">
        <v>6217</v>
      </c>
      <c r="G220" s="149" t="s">
        <v>517</v>
      </c>
      <c r="H220" s="150">
        <v>1745</v>
      </c>
      <c r="I220" s="151"/>
      <c r="J220" s="152">
        <f>ROUND(I220*H220,2)</f>
        <v>0</v>
      </c>
      <c r="K220" s="153"/>
      <c r="L220" s="32"/>
      <c r="M220" s="154" t="s">
        <v>1</v>
      </c>
      <c r="N220" s="155" t="s">
        <v>42</v>
      </c>
      <c r="P220" s="156">
        <f>O220*H220</f>
        <v>0</v>
      </c>
      <c r="Q220" s="156">
        <v>0</v>
      </c>
      <c r="R220" s="156">
        <f>Q220*H220</f>
        <v>0</v>
      </c>
      <c r="S220" s="156">
        <v>0</v>
      </c>
      <c r="T220" s="157">
        <f>S220*H220</f>
        <v>0</v>
      </c>
      <c r="AR220" s="158" t="s">
        <v>313</v>
      </c>
      <c r="AT220" s="158" t="s">
        <v>309</v>
      </c>
      <c r="AU220" s="158" t="s">
        <v>89</v>
      </c>
      <c r="AY220" s="17" t="s">
        <v>307</v>
      </c>
      <c r="BE220" s="159">
        <f>IF(N220="základná",J220,0)</f>
        <v>0</v>
      </c>
      <c r="BF220" s="159">
        <f>IF(N220="znížená",J220,0)</f>
        <v>0</v>
      </c>
      <c r="BG220" s="159">
        <f>IF(N220="zákl. prenesená",J220,0)</f>
        <v>0</v>
      </c>
      <c r="BH220" s="159">
        <f>IF(N220="zníž. prenesená",J220,0)</f>
        <v>0</v>
      </c>
      <c r="BI220" s="159">
        <f>IF(N220="nulová",J220,0)</f>
        <v>0</v>
      </c>
      <c r="BJ220" s="17" t="s">
        <v>89</v>
      </c>
      <c r="BK220" s="159">
        <f>ROUND(I220*H220,2)</f>
        <v>0</v>
      </c>
      <c r="BL220" s="17" t="s">
        <v>313</v>
      </c>
      <c r="BM220" s="158" t="s">
        <v>6218</v>
      </c>
    </row>
    <row r="221" spans="2:65" s="13" customFormat="1">
      <c r="B221" s="167"/>
      <c r="D221" s="161" t="s">
        <v>315</v>
      </c>
      <c r="E221" s="168" t="s">
        <v>1</v>
      </c>
      <c r="F221" s="169" t="s">
        <v>6219</v>
      </c>
      <c r="H221" s="170">
        <v>900</v>
      </c>
      <c r="I221" s="171"/>
      <c r="L221" s="167"/>
      <c r="M221" s="172"/>
      <c r="T221" s="173"/>
      <c r="AT221" s="168" t="s">
        <v>315</v>
      </c>
      <c r="AU221" s="168" t="s">
        <v>89</v>
      </c>
      <c r="AV221" s="13" t="s">
        <v>89</v>
      </c>
      <c r="AW221" s="13" t="s">
        <v>31</v>
      </c>
      <c r="AX221" s="13" t="s">
        <v>76</v>
      </c>
      <c r="AY221" s="168" t="s">
        <v>307</v>
      </c>
    </row>
    <row r="222" spans="2:65" s="13" customFormat="1">
      <c r="B222" s="167"/>
      <c r="D222" s="161" t="s">
        <v>315</v>
      </c>
      <c r="E222" s="168" t="s">
        <v>1</v>
      </c>
      <c r="F222" s="169" t="s">
        <v>6220</v>
      </c>
      <c r="H222" s="170">
        <v>845</v>
      </c>
      <c r="I222" s="171"/>
      <c r="L222" s="167"/>
      <c r="M222" s="172"/>
      <c r="T222" s="173"/>
      <c r="AT222" s="168" t="s">
        <v>315</v>
      </c>
      <c r="AU222" s="168" t="s">
        <v>89</v>
      </c>
      <c r="AV222" s="13" t="s">
        <v>89</v>
      </c>
      <c r="AW222" s="13" t="s">
        <v>31</v>
      </c>
      <c r="AX222" s="13" t="s">
        <v>76</v>
      </c>
      <c r="AY222" s="168" t="s">
        <v>307</v>
      </c>
    </row>
    <row r="223" spans="2:65" s="14" customFormat="1">
      <c r="B223" s="174"/>
      <c r="D223" s="161" t="s">
        <v>315</v>
      </c>
      <c r="E223" s="175" t="s">
        <v>1</v>
      </c>
      <c r="F223" s="176" t="s">
        <v>415</v>
      </c>
      <c r="H223" s="177">
        <v>1745</v>
      </c>
      <c r="I223" s="178"/>
      <c r="L223" s="174"/>
      <c r="M223" s="179"/>
      <c r="T223" s="180"/>
      <c r="AT223" s="175" t="s">
        <v>315</v>
      </c>
      <c r="AU223" s="175" t="s">
        <v>89</v>
      </c>
      <c r="AV223" s="14" t="s">
        <v>313</v>
      </c>
      <c r="AW223" s="14" t="s">
        <v>31</v>
      </c>
      <c r="AX223" s="14" t="s">
        <v>83</v>
      </c>
      <c r="AY223" s="175" t="s">
        <v>307</v>
      </c>
    </row>
    <row r="224" spans="2:65" s="1" customFormat="1" ht="33" customHeight="1">
      <c r="B224" s="145"/>
      <c r="C224" s="146" t="s">
        <v>174</v>
      </c>
      <c r="D224" s="146" t="s">
        <v>309</v>
      </c>
      <c r="E224" s="147" t="s">
        <v>6221</v>
      </c>
      <c r="F224" s="148" t="s">
        <v>6222</v>
      </c>
      <c r="G224" s="149" t="s">
        <v>517</v>
      </c>
      <c r="H224" s="150">
        <v>1325</v>
      </c>
      <c r="I224" s="151"/>
      <c r="J224" s="152">
        <f>ROUND(I224*H224,2)</f>
        <v>0</v>
      </c>
      <c r="K224" s="153"/>
      <c r="L224" s="32"/>
      <c r="M224" s="154" t="s">
        <v>1</v>
      </c>
      <c r="N224" s="155" t="s">
        <v>42</v>
      </c>
      <c r="P224" s="156">
        <f>O224*H224</f>
        <v>0</v>
      </c>
      <c r="Q224" s="156">
        <v>0</v>
      </c>
      <c r="R224" s="156">
        <f>Q224*H224</f>
        <v>0</v>
      </c>
      <c r="S224" s="156">
        <v>0</v>
      </c>
      <c r="T224" s="157">
        <f>S224*H224</f>
        <v>0</v>
      </c>
      <c r="AR224" s="158" t="s">
        <v>313</v>
      </c>
      <c r="AT224" s="158" t="s">
        <v>309</v>
      </c>
      <c r="AU224" s="158" t="s">
        <v>89</v>
      </c>
      <c r="AY224" s="17" t="s">
        <v>307</v>
      </c>
      <c r="BE224" s="159">
        <f>IF(N224="základná",J224,0)</f>
        <v>0</v>
      </c>
      <c r="BF224" s="159">
        <f>IF(N224="znížená",J224,0)</f>
        <v>0</v>
      </c>
      <c r="BG224" s="159">
        <f>IF(N224="zákl. prenesená",J224,0)</f>
        <v>0</v>
      </c>
      <c r="BH224" s="159">
        <f>IF(N224="zníž. prenesená",J224,0)</f>
        <v>0</v>
      </c>
      <c r="BI224" s="159">
        <f>IF(N224="nulová",J224,0)</f>
        <v>0</v>
      </c>
      <c r="BJ224" s="17" t="s">
        <v>89</v>
      </c>
      <c r="BK224" s="159">
        <f>ROUND(I224*H224,2)</f>
        <v>0</v>
      </c>
      <c r="BL224" s="17" t="s">
        <v>313</v>
      </c>
      <c r="BM224" s="158" t="s">
        <v>6223</v>
      </c>
    </row>
    <row r="225" spans="2:65" s="13" customFormat="1">
      <c r="B225" s="167"/>
      <c r="D225" s="161" t="s">
        <v>315</v>
      </c>
      <c r="E225" s="168" t="s">
        <v>1</v>
      </c>
      <c r="F225" s="169" t="s">
        <v>6224</v>
      </c>
      <c r="H225" s="170">
        <v>1325</v>
      </c>
      <c r="I225" s="171"/>
      <c r="L225" s="167"/>
      <c r="M225" s="172"/>
      <c r="T225" s="173"/>
      <c r="AT225" s="168" t="s">
        <v>315</v>
      </c>
      <c r="AU225" s="168" t="s">
        <v>89</v>
      </c>
      <c r="AV225" s="13" t="s">
        <v>89</v>
      </c>
      <c r="AW225" s="13" t="s">
        <v>31</v>
      </c>
      <c r="AX225" s="13" t="s">
        <v>76</v>
      </c>
      <c r="AY225" s="168" t="s">
        <v>307</v>
      </c>
    </row>
    <row r="226" spans="2:65" s="14" customFormat="1">
      <c r="B226" s="174"/>
      <c r="D226" s="161" t="s">
        <v>315</v>
      </c>
      <c r="E226" s="175" t="s">
        <v>1</v>
      </c>
      <c r="F226" s="176" t="s">
        <v>415</v>
      </c>
      <c r="H226" s="177">
        <v>1325</v>
      </c>
      <c r="I226" s="178"/>
      <c r="L226" s="174"/>
      <c r="M226" s="179"/>
      <c r="T226" s="180"/>
      <c r="AT226" s="175" t="s">
        <v>315</v>
      </c>
      <c r="AU226" s="175" t="s">
        <v>89</v>
      </c>
      <c r="AV226" s="14" t="s">
        <v>313</v>
      </c>
      <c r="AW226" s="14" t="s">
        <v>31</v>
      </c>
      <c r="AX226" s="14" t="s">
        <v>83</v>
      </c>
      <c r="AY226" s="175" t="s">
        <v>307</v>
      </c>
    </row>
    <row r="227" spans="2:65" s="1" customFormat="1" ht="24.2" customHeight="1">
      <c r="B227" s="145"/>
      <c r="C227" s="146" t="s">
        <v>704</v>
      </c>
      <c r="D227" s="146" t="s">
        <v>309</v>
      </c>
      <c r="E227" s="147" t="s">
        <v>6225</v>
      </c>
      <c r="F227" s="148" t="s">
        <v>6226</v>
      </c>
      <c r="G227" s="149" t="s">
        <v>517</v>
      </c>
      <c r="H227" s="150">
        <v>900</v>
      </c>
      <c r="I227" s="151"/>
      <c r="J227" s="152">
        <f>ROUND(I227*H227,2)</f>
        <v>0</v>
      </c>
      <c r="K227" s="153"/>
      <c r="L227" s="32"/>
      <c r="M227" s="154" t="s">
        <v>1</v>
      </c>
      <c r="N227" s="155" t="s">
        <v>42</v>
      </c>
      <c r="P227" s="156">
        <f>O227*H227</f>
        <v>0</v>
      </c>
      <c r="Q227" s="156">
        <v>0</v>
      </c>
      <c r="R227" s="156">
        <f>Q227*H227</f>
        <v>0</v>
      </c>
      <c r="S227" s="156">
        <v>0</v>
      </c>
      <c r="T227" s="157">
        <f>S227*H227</f>
        <v>0</v>
      </c>
      <c r="AR227" s="158" t="s">
        <v>313</v>
      </c>
      <c r="AT227" s="158" t="s">
        <v>309</v>
      </c>
      <c r="AU227" s="158" t="s">
        <v>89</v>
      </c>
      <c r="AY227" s="17" t="s">
        <v>307</v>
      </c>
      <c r="BE227" s="159">
        <f>IF(N227="základná",J227,0)</f>
        <v>0</v>
      </c>
      <c r="BF227" s="159">
        <f>IF(N227="znížená",J227,0)</f>
        <v>0</v>
      </c>
      <c r="BG227" s="159">
        <f>IF(N227="zákl. prenesená",J227,0)</f>
        <v>0</v>
      </c>
      <c r="BH227" s="159">
        <f>IF(N227="zníž. prenesená",J227,0)</f>
        <v>0</v>
      </c>
      <c r="BI227" s="159">
        <f>IF(N227="nulová",J227,0)</f>
        <v>0</v>
      </c>
      <c r="BJ227" s="17" t="s">
        <v>89</v>
      </c>
      <c r="BK227" s="159">
        <f>ROUND(I227*H227,2)</f>
        <v>0</v>
      </c>
      <c r="BL227" s="17" t="s">
        <v>313</v>
      </c>
      <c r="BM227" s="158" t="s">
        <v>6227</v>
      </c>
    </row>
    <row r="228" spans="2:65" s="13" customFormat="1">
      <c r="B228" s="167"/>
      <c r="D228" s="161" t="s">
        <v>315</v>
      </c>
      <c r="E228" s="168" t="s">
        <v>1</v>
      </c>
      <c r="F228" s="169" t="s">
        <v>6228</v>
      </c>
      <c r="H228" s="170">
        <v>900</v>
      </c>
      <c r="I228" s="171"/>
      <c r="L228" s="167"/>
      <c r="M228" s="172"/>
      <c r="T228" s="173"/>
      <c r="AT228" s="168" t="s">
        <v>315</v>
      </c>
      <c r="AU228" s="168" t="s">
        <v>89</v>
      </c>
      <c r="AV228" s="13" t="s">
        <v>89</v>
      </c>
      <c r="AW228" s="13" t="s">
        <v>31</v>
      </c>
      <c r="AX228" s="13" t="s">
        <v>83</v>
      </c>
      <c r="AY228" s="168" t="s">
        <v>307</v>
      </c>
    </row>
    <row r="229" spans="2:65" s="1" customFormat="1" ht="24.2" customHeight="1">
      <c r="B229" s="145"/>
      <c r="C229" s="146" t="s">
        <v>732</v>
      </c>
      <c r="D229" s="146" t="s">
        <v>309</v>
      </c>
      <c r="E229" s="147" t="s">
        <v>6229</v>
      </c>
      <c r="F229" s="148" t="s">
        <v>6230</v>
      </c>
      <c r="G229" s="149" t="s">
        <v>693</v>
      </c>
      <c r="H229" s="150">
        <v>4</v>
      </c>
      <c r="I229" s="151"/>
      <c r="J229" s="152">
        <f>ROUND(I229*H229,2)</f>
        <v>0</v>
      </c>
      <c r="K229" s="153"/>
      <c r="L229" s="32"/>
      <c r="M229" s="154" t="s">
        <v>1</v>
      </c>
      <c r="N229" s="155" t="s">
        <v>42</v>
      </c>
      <c r="P229" s="156">
        <f>O229*H229</f>
        <v>0</v>
      </c>
      <c r="Q229" s="156">
        <v>0</v>
      </c>
      <c r="R229" s="156">
        <f>Q229*H229</f>
        <v>0</v>
      </c>
      <c r="S229" s="156">
        <v>0</v>
      </c>
      <c r="T229" s="157">
        <f>S229*H229</f>
        <v>0</v>
      </c>
      <c r="AR229" s="158" t="s">
        <v>313</v>
      </c>
      <c r="AT229" s="158" t="s">
        <v>309</v>
      </c>
      <c r="AU229" s="158" t="s">
        <v>89</v>
      </c>
      <c r="AY229" s="17" t="s">
        <v>307</v>
      </c>
      <c r="BE229" s="159">
        <f>IF(N229="základná",J229,0)</f>
        <v>0</v>
      </c>
      <c r="BF229" s="159">
        <f>IF(N229="znížená",J229,0)</f>
        <v>0</v>
      </c>
      <c r="BG229" s="159">
        <f>IF(N229="zákl. prenesená",J229,0)</f>
        <v>0</v>
      </c>
      <c r="BH229" s="159">
        <f>IF(N229="zníž. prenesená",J229,0)</f>
        <v>0</v>
      </c>
      <c r="BI229" s="159">
        <f>IF(N229="nulová",J229,0)</f>
        <v>0</v>
      </c>
      <c r="BJ229" s="17" t="s">
        <v>89</v>
      </c>
      <c r="BK229" s="159">
        <f>ROUND(I229*H229,2)</f>
        <v>0</v>
      </c>
      <c r="BL229" s="17" t="s">
        <v>313</v>
      </c>
      <c r="BM229" s="158" t="s">
        <v>6231</v>
      </c>
    </row>
    <row r="230" spans="2:65" s="13" customFormat="1">
      <c r="B230" s="167"/>
      <c r="D230" s="161" t="s">
        <v>315</v>
      </c>
      <c r="E230" s="168" t="s">
        <v>1</v>
      </c>
      <c r="F230" s="169" t="s">
        <v>313</v>
      </c>
      <c r="H230" s="170">
        <v>4</v>
      </c>
      <c r="I230" s="171"/>
      <c r="L230" s="167"/>
      <c r="M230" s="172"/>
      <c r="T230" s="173"/>
      <c r="AT230" s="168" t="s">
        <v>315</v>
      </c>
      <c r="AU230" s="168" t="s">
        <v>89</v>
      </c>
      <c r="AV230" s="13" t="s">
        <v>89</v>
      </c>
      <c r="AW230" s="13" t="s">
        <v>31</v>
      </c>
      <c r="AX230" s="13" t="s">
        <v>83</v>
      </c>
      <c r="AY230" s="168" t="s">
        <v>307</v>
      </c>
    </row>
    <row r="231" spans="2:65" s="1" customFormat="1" ht="24.2" customHeight="1">
      <c r="B231" s="145"/>
      <c r="C231" s="146" t="s">
        <v>747</v>
      </c>
      <c r="D231" s="146" t="s">
        <v>309</v>
      </c>
      <c r="E231" s="147" t="s">
        <v>6232</v>
      </c>
      <c r="F231" s="148" t="s">
        <v>6233</v>
      </c>
      <c r="G231" s="149" t="s">
        <v>693</v>
      </c>
      <c r="H231" s="150">
        <v>6</v>
      </c>
      <c r="I231" s="151"/>
      <c r="J231" s="152">
        <f>ROUND(I231*H231,2)</f>
        <v>0</v>
      </c>
      <c r="K231" s="153"/>
      <c r="L231" s="32"/>
      <c r="M231" s="154" t="s">
        <v>1</v>
      </c>
      <c r="N231" s="155" t="s">
        <v>42</v>
      </c>
      <c r="P231" s="156">
        <f>O231*H231</f>
        <v>0</v>
      </c>
      <c r="Q231" s="156">
        <v>0</v>
      </c>
      <c r="R231" s="156">
        <f>Q231*H231</f>
        <v>0</v>
      </c>
      <c r="S231" s="156">
        <v>0</v>
      </c>
      <c r="T231" s="157">
        <f>S231*H231</f>
        <v>0</v>
      </c>
      <c r="AR231" s="158" t="s">
        <v>313</v>
      </c>
      <c r="AT231" s="158" t="s">
        <v>309</v>
      </c>
      <c r="AU231" s="158" t="s">
        <v>89</v>
      </c>
      <c r="AY231" s="17" t="s">
        <v>307</v>
      </c>
      <c r="BE231" s="159">
        <f>IF(N231="základná",J231,0)</f>
        <v>0</v>
      </c>
      <c r="BF231" s="159">
        <f>IF(N231="znížená",J231,0)</f>
        <v>0</v>
      </c>
      <c r="BG231" s="159">
        <f>IF(N231="zákl. prenesená",J231,0)</f>
        <v>0</v>
      </c>
      <c r="BH231" s="159">
        <f>IF(N231="zníž. prenesená",J231,0)</f>
        <v>0</v>
      </c>
      <c r="BI231" s="159">
        <f>IF(N231="nulová",J231,0)</f>
        <v>0</v>
      </c>
      <c r="BJ231" s="17" t="s">
        <v>89</v>
      </c>
      <c r="BK231" s="159">
        <f>ROUND(I231*H231,2)</f>
        <v>0</v>
      </c>
      <c r="BL231" s="17" t="s">
        <v>313</v>
      </c>
      <c r="BM231" s="158" t="s">
        <v>6234</v>
      </c>
    </row>
    <row r="232" spans="2:65" s="13" customFormat="1">
      <c r="B232" s="167"/>
      <c r="D232" s="161" t="s">
        <v>315</v>
      </c>
      <c r="E232" s="168" t="s">
        <v>1</v>
      </c>
      <c r="F232" s="169" t="s">
        <v>439</v>
      </c>
      <c r="H232" s="170">
        <v>6</v>
      </c>
      <c r="I232" s="171"/>
      <c r="L232" s="167"/>
      <c r="M232" s="172"/>
      <c r="T232" s="173"/>
      <c r="AT232" s="168" t="s">
        <v>315</v>
      </c>
      <c r="AU232" s="168" t="s">
        <v>89</v>
      </c>
      <c r="AV232" s="13" t="s">
        <v>89</v>
      </c>
      <c r="AW232" s="13" t="s">
        <v>31</v>
      </c>
      <c r="AX232" s="13" t="s">
        <v>83</v>
      </c>
      <c r="AY232" s="168" t="s">
        <v>307</v>
      </c>
    </row>
    <row r="233" spans="2:65" s="1" customFormat="1" ht="24.2" customHeight="1">
      <c r="B233" s="145"/>
      <c r="C233" s="146" t="s">
        <v>776</v>
      </c>
      <c r="D233" s="146" t="s">
        <v>309</v>
      </c>
      <c r="E233" s="147" t="s">
        <v>6235</v>
      </c>
      <c r="F233" s="148" t="s">
        <v>6236</v>
      </c>
      <c r="G233" s="149" t="s">
        <v>517</v>
      </c>
      <c r="H233" s="150">
        <v>2225</v>
      </c>
      <c r="I233" s="151"/>
      <c r="J233" s="152">
        <f>ROUND(I233*H233,2)</f>
        <v>0</v>
      </c>
      <c r="K233" s="153"/>
      <c r="L233" s="32"/>
      <c r="M233" s="154" t="s">
        <v>1</v>
      </c>
      <c r="N233" s="155" t="s">
        <v>42</v>
      </c>
      <c r="P233" s="156">
        <f>O233*H233</f>
        <v>0</v>
      </c>
      <c r="Q233" s="156">
        <v>0</v>
      </c>
      <c r="R233" s="156">
        <f>Q233*H233</f>
        <v>0</v>
      </c>
      <c r="S233" s="156">
        <v>0</v>
      </c>
      <c r="T233" s="157">
        <f>S233*H233</f>
        <v>0</v>
      </c>
      <c r="AR233" s="158" t="s">
        <v>313</v>
      </c>
      <c r="AT233" s="158" t="s">
        <v>309</v>
      </c>
      <c r="AU233" s="158" t="s">
        <v>89</v>
      </c>
      <c r="AY233" s="17" t="s">
        <v>307</v>
      </c>
      <c r="BE233" s="159">
        <f>IF(N233="základná",J233,0)</f>
        <v>0</v>
      </c>
      <c r="BF233" s="159">
        <f>IF(N233="znížená",J233,0)</f>
        <v>0</v>
      </c>
      <c r="BG233" s="159">
        <f>IF(N233="zákl. prenesená",J233,0)</f>
        <v>0</v>
      </c>
      <c r="BH233" s="159">
        <f>IF(N233="zníž. prenesená",J233,0)</f>
        <v>0</v>
      </c>
      <c r="BI233" s="159">
        <f>IF(N233="nulová",J233,0)</f>
        <v>0</v>
      </c>
      <c r="BJ233" s="17" t="s">
        <v>89</v>
      </c>
      <c r="BK233" s="159">
        <f>ROUND(I233*H233,2)</f>
        <v>0</v>
      </c>
      <c r="BL233" s="17" t="s">
        <v>313</v>
      </c>
      <c r="BM233" s="158" t="s">
        <v>6237</v>
      </c>
    </row>
    <row r="234" spans="2:65" s="12" customFormat="1">
      <c r="B234" s="160"/>
      <c r="D234" s="161" t="s">
        <v>315</v>
      </c>
      <c r="E234" s="162" t="s">
        <v>1</v>
      </c>
      <c r="F234" s="163" t="s">
        <v>6238</v>
      </c>
      <c r="H234" s="162" t="s">
        <v>1</v>
      </c>
      <c r="I234" s="164"/>
      <c r="L234" s="160"/>
      <c r="M234" s="165"/>
      <c r="T234" s="166"/>
      <c r="AT234" s="162" t="s">
        <v>315</v>
      </c>
      <c r="AU234" s="162" t="s">
        <v>89</v>
      </c>
      <c r="AV234" s="12" t="s">
        <v>83</v>
      </c>
      <c r="AW234" s="12" t="s">
        <v>31</v>
      </c>
      <c r="AX234" s="12" t="s">
        <v>76</v>
      </c>
      <c r="AY234" s="162" t="s">
        <v>307</v>
      </c>
    </row>
    <row r="235" spans="2:65" s="13" customFormat="1">
      <c r="B235" s="167"/>
      <c r="D235" s="161" t="s">
        <v>315</v>
      </c>
      <c r="E235" s="168" t="s">
        <v>1</v>
      </c>
      <c r="F235" s="169" t="s">
        <v>6239</v>
      </c>
      <c r="H235" s="170">
        <v>2225</v>
      </c>
      <c r="I235" s="171"/>
      <c r="L235" s="167"/>
      <c r="M235" s="172"/>
      <c r="T235" s="173"/>
      <c r="AT235" s="168" t="s">
        <v>315</v>
      </c>
      <c r="AU235" s="168" t="s">
        <v>89</v>
      </c>
      <c r="AV235" s="13" t="s">
        <v>89</v>
      </c>
      <c r="AW235" s="13" t="s">
        <v>31</v>
      </c>
      <c r="AX235" s="13" t="s">
        <v>83</v>
      </c>
      <c r="AY235" s="168" t="s">
        <v>307</v>
      </c>
    </row>
    <row r="236" spans="2:65" s="1" customFormat="1" ht="24.2" customHeight="1">
      <c r="B236" s="145"/>
      <c r="C236" s="146" t="s">
        <v>785</v>
      </c>
      <c r="D236" s="146" t="s">
        <v>309</v>
      </c>
      <c r="E236" s="147" t="s">
        <v>6240</v>
      </c>
      <c r="F236" s="148" t="s">
        <v>6241</v>
      </c>
      <c r="G236" s="149" t="s">
        <v>517</v>
      </c>
      <c r="H236" s="150">
        <v>2225</v>
      </c>
      <c r="I236" s="151"/>
      <c r="J236" s="152">
        <f>ROUND(I236*H236,2)</f>
        <v>0</v>
      </c>
      <c r="K236" s="153"/>
      <c r="L236" s="32"/>
      <c r="M236" s="154" t="s">
        <v>1</v>
      </c>
      <c r="N236" s="155" t="s">
        <v>42</v>
      </c>
      <c r="P236" s="156">
        <f>O236*H236</f>
        <v>0</v>
      </c>
      <c r="Q236" s="156">
        <v>0</v>
      </c>
      <c r="R236" s="156">
        <f>Q236*H236</f>
        <v>0</v>
      </c>
      <c r="S236" s="156">
        <v>0</v>
      </c>
      <c r="T236" s="157">
        <f>S236*H236</f>
        <v>0</v>
      </c>
      <c r="AR236" s="158" t="s">
        <v>313</v>
      </c>
      <c r="AT236" s="158" t="s">
        <v>309</v>
      </c>
      <c r="AU236" s="158" t="s">
        <v>89</v>
      </c>
      <c r="AY236" s="17" t="s">
        <v>307</v>
      </c>
      <c r="BE236" s="159">
        <f>IF(N236="základná",J236,0)</f>
        <v>0</v>
      </c>
      <c r="BF236" s="159">
        <f>IF(N236="znížená",J236,0)</f>
        <v>0</v>
      </c>
      <c r="BG236" s="159">
        <f>IF(N236="zákl. prenesená",J236,0)</f>
        <v>0</v>
      </c>
      <c r="BH236" s="159">
        <f>IF(N236="zníž. prenesená",J236,0)</f>
        <v>0</v>
      </c>
      <c r="BI236" s="159">
        <f>IF(N236="nulová",J236,0)</f>
        <v>0</v>
      </c>
      <c r="BJ236" s="17" t="s">
        <v>89</v>
      </c>
      <c r="BK236" s="159">
        <f>ROUND(I236*H236,2)</f>
        <v>0</v>
      </c>
      <c r="BL236" s="17" t="s">
        <v>313</v>
      </c>
      <c r="BM236" s="158" t="s">
        <v>6242</v>
      </c>
    </row>
    <row r="237" spans="2:65" s="12" customFormat="1">
      <c r="B237" s="160"/>
      <c r="D237" s="161" t="s">
        <v>315</v>
      </c>
      <c r="E237" s="162" t="s">
        <v>1</v>
      </c>
      <c r="F237" s="163" t="s">
        <v>6238</v>
      </c>
      <c r="H237" s="162" t="s">
        <v>1</v>
      </c>
      <c r="I237" s="164"/>
      <c r="L237" s="160"/>
      <c r="M237" s="165"/>
      <c r="T237" s="166"/>
      <c r="AT237" s="162" t="s">
        <v>315</v>
      </c>
      <c r="AU237" s="162" t="s">
        <v>89</v>
      </c>
      <c r="AV237" s="12" t="s">
        <v>83</v>
      </c>
      <c r="AW237" s="12" t="s">
        <v>31</v>
      </c>
      <c r="AX237" s="12" t="s">
        <v>76</v>
      </c>
      <c r="AY237" s="162" t="s">
        <v>307</v>
      </c>
    </row>
    <row r="238" spans="2:65" s="13" customFormat="1">
      <c r="B238" s="167"/>
      <c r="D238" s="161" t="s">
        <v>315</v>
      </c>
      <c r="E238" s="168" t="s">
        <v>1</v>
      </c>
      <c r="F238" s="169" t="s">
        <v>6239</v>
      </c>
      <c r="H238" s="170">
        <v>2225</v>
      </c>
      <c r="I238" s="171"/>
      <c r="L238" s="167"/>
      <c r="M238" s="172"/>
      <c r="T238" s="173"/>
      <c r="AT238" s="168" t="s">
        <v>315</v>
      </c>
      <c r="AU238" s="168" t="s">
        <v>89</v>
      </c>
      <c r="AV238" s="13" t="s">
        <v>89</v>
      </c>
      <c r="AW238" s="13" t="s">
        <v>31</v>
      </c>
      <c r="AX238" s="13" t="s">
        <v>83</v>
      </c>
      <c r="AY238" s="168" t="s">
        <v>307</v>
      </c>
    </row>
    <row r="239" spans="2:65" s="1" customFormat="1" ht="33" customHeight="1">
      <c r="B239" s="145"/>
      <c r="C239" s="146" t="s">
        <v>791</v>
      </c>
      <c r="D239" s="146" t="s">
        <v>309</v>
      </c>
      <c r="E239" s="147" t="s">
        <v>6243</v>
      </c>
      <c r="F239" s="148" t="s">
        <v>6244</v>
      </c>
      <c r="G239" s="149" t="s">
        <v>693</v>
      </c>
      <c r="H239" s="150">
        <v>6</v>
      </c>
      <c r="I239" s="151"/>
      <c r="J239" s="152">
        <f>ROUND(I239*H239,2)</f>
        <v>0</v>
      </c>
      <c r="K239" s="153"/>
      <c r="L239" s="32"/>
      <c r="M239" s="154" t="s">
        <v>1</v>
      </c>
      <c r="N239" s="155" t="s">
        <v>42</v>
      </c>
      <c r="P239" s="156">
        <f>O239*H239</f>
        <v>0</v>
      </c>
      <c r="Q239" s="156">
        <v>0</v>
      </c>
      <c r="R239" s="156">
        <f>Q239*H239</f>
        <v>0</v>
      </c>
      <c r="S239" s="156">
        <v>0</v>
      </c>
      <c r="T239" s="157">
        <f>S239*H239</f>
        <v>0</v>
      </c>
      <c r="AR239" s="158" t="s">
        <v>313</v>
      </c>
      <c r="AT239" s="158" t="s">
        <v>309</v>
      </c>
      <c r="AU239" s="158" t="s">
        <v>89</v>
      </c>
      <c r="AY239" s="17" t="s">
        <v>307</v>
      </c>
      <c r="BE239" s="159">
        <f>IF(N239="základná",J239,0)</f>
        <v>0</v>
      </c>
      <c r="BF239" s="159">
        <f>IF(N239="znížená",J239,0)</f>
        <v>0</v>
      </c>
      <c r="BG239" s="159">
        <f>IF(N239="zákl. prenesená",J239,0)</f>
        <v>0</v>
      </c>
      <c r="BH239" s="159">
        <f>IF(N239="zníž. prenesená",J239,0)</f>
        <v>0</v>
      </c>
      <c r="BI239" s="159">
        <f>IF(N239="nulová",J239,0)</f>
        <v>0</v>
      </c>
      <c r="BJ239" s="17" t="s">
        <v>89</v>
      </c>
      <c r="BK239" s="159">
        <f>ROUND(I239*H239,2)</f>
        <v>0</v>
      </c>
      <c r="BL239" s="17" t="s">
        <v>313</v>
      </c>
      <c r="BM239" s="158" t="s">
        <v>6245</v>
      </c>
    </row>
    <row r="240" spans="2:65" s="1" customFormat="1" ht="16.5" customHeight="1">
      <c r="B240" s="145"/>
      <c r="C240" s="188" t="s">
        <v>798</v>
      </c>
      <c r="D240" s="188" t="s">
        <v>507</v>
      </c>
      <c r="E240" s="189" t="s">
        <v>6246</v>
      </c>
      <c r="F240" s="190" t="s">
        <v>6247</v>
      </c>
      <c r="G240" s="191" t="s">
        <v>693</v>
      </c>
      <c r="H240" s="192">
        <v>6</v>
      </c>
      <c r="I240" s="193"/>
      <c r="J240" s="194">
        <f>ROUND(I240*H240,2)</f>
        <v>0</v>
      </c>
      <c r="K240" s="195"/>
      <c r="L240" s="196"/>
      <c r="M240" s="197" t="s">
        <v>1</v>
      </c>
      <c r="N240" s="198" t="s">
        <v>42</v>
      </c>
      <c r="P240" s="156">
        <f>O240*H240</f>
        <v>0</v>
      </c>
      <c r="Q240" s="156">
        <v>1E-3</v>
      </c>
      <c r="R240" s="156">
        <f>Q240*H240</f>
        <v>6.0000000000000001E-3</v>
      </c>
      <c r="S240" s="156">
        <v>0</v>
      </c>
      <c r="T240" s="157">
        <f>S240*H240</f>
        <v>0</v>
      </c>
      <c r="AR240" s="158" t="s">
        <v>449</v>
      </c>
      <c r="AT240" s="158" t="s">
        <v>507</v>
      </c>
      <c r="AU240" s="158" t="s">
        <v>89</v>
      </c>
      <c r="AY240" s="17" t="s">
        <v>307</v>
      </c>
      <c r="BE240" s="159">
        <f>IF(N240="základná",J240,0)</f>
        <v>0</v>
      </c>
      <c r="BF240" s="159">
        <f>IF(N240="znížená",J240,0)</f>
        <v>0</v>
      </c>
      <c r="BG240" s="159">
        <f>IF(N240="zákl. prenesená",J240,0)</f>
        <v>0</v>
      </c>
      <c r="BH240" s="159">
        <f>IF(N240="zníž. prenesená",J240,0)</f>
        <v>0</v>
      </c>
      <c r="BI240" s="159">
        <f>IF(N240="nulová",J240,0)</f>
        <v>0</v>
      </c>
      <c r="BJ240" s="17" t="s">
        <v>89</v>
      </c>
      <c r="BK240" s="159">
        <f>ROUND(I240*H240,2)</f>
        <v>0</v>
      </c>
      <c r="BL240" s="17" t="s">
        <v>313</v>
      </c>
      <c r="BM240" s="158" t="s">
        <v>6248</v>
      </c>
    </row>
    <row r="241" spans="2:65" s="1" customFormat="1" ht="33" customHeight="1">
      <c r="B241" s="145"/>
      <c r="C241" s="146" t="s">
        <v>803</v>
      </c>
      <c r="D241" s="146" t="s">
        <v>309</v>
      </c>
      <c r="E241" s="147" t="s">
        <v>6249</v>
      </c>
      <c r="F241" s="148" t="s">
        <v>6250</v>
      </c>
      <c r="G241" s="149" t="s">
        <v>693</v>
      </c>
      <c r="H241" s="150">
        <v>4</v>
      </c>
      <c r="I241" s="151"/>
      <c r="J241" s="152">
        <f>ROUND(I241*H241,2)</f>
        <v>0</v>
      </c>
      <c r="K241" s="153"/>
      <c r="L241" s="32"/>
      <c r="M241" s="154" t="s">
        <v>1</v>
      </c>
      <c r="N241" s="155" t="s">
        <v>42</v>
      </c>
      <c r="P241" s="156">
        <f>O241*H241</f>
        <v>0</v>
      </c>
      <c r="Q241" s="156">
        <v>0</v>
      </c>
      <c r="R241" s="156">
        <f>Q241*H241</f>
        <v>0</v>
      </c>
      <c r="S241" s="156">
        <v>0</v>
      </c>
      <c r="T241" s="157">
        <f>S241*H241</f>
        <v>0</v>
      </c>
      <c r="AR241" s="158" t="s">
        <v>313</v>
      </c>
      <c r="AT241" s="158" t="s">
        <v>309</v>
      </c>
      <c r="AU241" s="158" t="s">
        <v>89</v>
      </c>
      <c r="AY241" s="17" t="s">
        <v>307</v>
      </c>
      <c r="BE241" s="159">
        <f>IF(N241="základná",J241,0)</f>
        <v>0</v>
      </c>
      <c r="BF241" s="159">
        <f>IF(N241="znížená",J241,0)</f>
        <v>0</v>
      </c>
      <c r="BG241" s="159">
        <f>IF(N241="zákl. prenesená",J241,0)</f>
        <v>0</v>
      </c>
      <c r="BH241" s="159">
        <f>IF(N241="zníž. prenesená",J241,0)</f>
        <v>0</v>
      </c>
      <c r="BI241" s="159">
        <f>IF(N241="nulová",J241,0)</f>
        <v>0</v>
      </c>
      <c r="BJ241" s="17" t="s">
        <v>89</v>
      </c>
      <c r="BK241" s="159">
        <f>ROUND(I241*H241,2)</f>
        <v>0</v>
      </c>
      <c r="BL241" s="17" t="s">
        <v>313</v>
      </c>
      <c r="BM241" s="158" t="s">
        <v>6251</v>
      </c>
    </row>
    <row r="242" spans="2:65" s="13" customFormat="1">
      <c r="B242" s="167"/>
      <c r="D242" s="161" t="s">
        <v>315</v>
      </c>
      <c r="E242" s="168" t="s">
        <v>1</v>
      </c>
      <c r="F242" s="169" t="s">
        <v>313</v>
      </c>
      <c r="H242" s="170">
        <v>4</v>
      </c>
      <c r="I242" s="171"/>
      <c r="L242" s="167"/>
      <c r="M242" s="172"/>
      <c r="T242" s="173"/>
      <c r="AT242" s="168" t="s">
        <v>315</v>
      </c>
      <c r="AU242" s="168" t="s">
        <v>89</v>
      </c>
      <c r="AV242" s="13" t="s">
        <v>89</v>
      </c>
      <c r="AW242" s="13" t="s">
        <v>31</v>
      </c>
      <c r="AX242" s="13" t="s">
        <v>83</v>
      </c>
      <c r="AY242" s="168" t="s">
        <v>307</v>
      </c>
    </row>
    <row r="243" spans="2:65" s="1" customFormat="1" ht="24.2" customHeight="1">
      <c r="B243" s="145"/>
      <c r="C243" s="188" t="s">
        <v>809</v>
      </c>
      <c r="D243" s="188" t="s">
        <v>507</v>
      </c>
      <c r="E243" s="189" t="s">
        <v>6252</v>
      </c>
      <c r="F243" s="190" t="s">
        <v>6253</v>
      </c>
      <c r="G243" s="191" t="s">
        <v>693</v>
      </c>
      <c r="H243" s="192">
        <v>4.2</v>
      </c>
      <c r="I243" s="193"/>
      <c r="J243" s="194">
        <f>ROUND(I243*H243,2)</f>
        <v>0</v>
      </c>
      <c r="K243" s="195"/>
      <c r="L243" s="196"/>
      <c r="M243" s="197" t="s">
        <v>1</v>
      </c>
      <c r="N243" s="198" t="s">
        <v>42</v>
      </c>
      <c r="P243" s="156">
        <f>O243*H243</f>
        <v>0</v>
      </c>
      <c r="Q243" s="156">
        <v>2.9999999999999997E-4</v>
      </c>
      <c r="R243" s="156">
        <f>Q243*H243</f>
        <v>1.2599999999999998E-3</v>
      </c>
      <c r="S243" s="156">
        <v>0</v>
      </c>
      <c r="T243" s="157">
        <f>S243*H243</f>
        <v>0</v>
      </c>
      <c r="AR243" s="158" t="s">
        <v>449</v>
      </c>
      <c r="AT243" s="158" t="s">
        <v>507</v>
      </c>
      <c r="AU243" s="158" t="s">
        <v>89</v>
      </c>
      <c r="AY243" s="17" t="s">
        <v>307</v>
      </c>
      <c r="BE243" s="159">
        <f>IF(N243="základná",J243,0)</f>
        <v>0</v>
      </c>
      <c r="BF243" s="159">
        <f>IF(N243="znížená",J243,0)</f>
        <v>0</v>
      </c>
      <c r="BG243" s="159">
        <f>IF(N243="zákl. prenesená",J243,0)</f>
        <v>0</v>
      </c>
      <c r="BH243" s="159">
        <f>IF(N243="zníž. prenesená",J243,0)</f>
        <v>0</v>
      </c>
      <c r="BI243" s="159">
        <f>IF(N243="nulová",J243,0)</f>
        <v>0</v>
      </c>
      <c r="BJ243" s="17" t="s">
        <v>89</v>
      </c>
      <c r="BK243" s="159">
        <f>ROUND(I243*H243,2)</f>
        <v>0</v>
      </c>
      <c r="BL243" s="17" t="s">
        <v>313</v>
      </c>
      <c r="BM243" s="158" t="s">
        <v>6254</v>
      </c>
    </row>
    <row r="244" spans="2:65" s="13" customFormat="1">
      <c r="B244" s="167"/>
      <c r="D244" s="161" t="s">
        <v>315</v>
      </c>
      <c r="E244" s="168" t="s">
        <v>1</v>
      </c>
      <c r="F244" s="169" t="s">
        <v>313</v>
      </c>
      <c r="H244" s="170">
        <v>4</v>
      </c>
      <c r="I244" s="171"/>
      <c r="L244" s="167"/>
      <c r="M244" s="172"/>
      <c r="T244" s="173"/>
      <c r="AT244" s="168" t="s">
        <v>315</v>
      </c>
      <c r="AU244" s="168" t="s">
        <v>89</v>
      </c>
      <c r="AV244" s="13" t="s">
        <v>89</v>
      </c>
      <c r="AW244" s="13" t="s">
        <v>31</v>
      </c>
      <c r="AX244" s="13" t="s">
        <v>83</v>
      </c>
      <c r="AY244" s="168" t="s">
        <v>307</v>
      </c>
    </row>
    <row r="245" spans="2:65" s="13" customFormat="1">
      <c r="B245" s="167"/>
      <c r="D245" s="161" t="s">
        <v>315</v>
      </c>
      <c r="F245" s="169" t="s">
        <v>6255</v>
      </c>
      <c r="H245" s="170">
        <v>4.2</v>
      </c>
      <c r="I245" s="171"/>
      <c r="L245" s="167"/>
      <c r="M245" s="172"/>
      <c r="T245" s="173"/>
      <c r="AT245" s="168" t="s">
        <v>315</v>
      </c>
      <c r="AU245" s="168" t="s">
        <v>89</v>
      </c>
      <c r="AV245" s="13" t="s">
        <v>89</v>
      </c>
      <c r="AW245" s="13" t="s">
        <v>3</v>
      </c>
      <c r="AX245" s="13" t="s">
        <v>83</v>
      </c>
      <c r="AY245" s="168" t="s">
        <v>307</v>
      </c>
    </row>
    <row r="246" spans="2:65" s="1" customFormat="1" ht="24.2" customHeight="1">
      <c r="B246" s="145"/>
      <c r="C246" s="146" t="s">
        <v>814</v>
      </c>
      <c r="D246" s="146" t="s">
        <v>309</v>
      </c>
      <c r="E246" s="147" t="s">
        <v>6256</v>
      </c>
      <c r="F246" s="148" t="s">
        <v>6257</v>
      </c>
      <c r="G246" s="149" t="s">
        <v>517</v>
      </c>
      <c r="H246" s="150">
        <v>1325</v>
      </c>
      <c r="I246" s="151"/>
      <c r="J246" s="152">
        <f>ROUND(I246*H246,2)</f>
        <v>0</v>
      </c>
      <c r="K246" s="153"/>
      <c r="L246" s="32"/>
      <c r="M246" s="154" t="s">
        <v>1</v>
      </c>
      <c r="N246" s="155" t="s">
        <v>42</v>
      </c>
      <c r="P246" s="156">
        <f>O246*H246</f>
        <v>0</v>
      </c>
      <c r="Q246" s="156">
        <v>0</v>
      </c>
      <c r="R246" s="156">
        <f>Q246*H246</f>
        <v>0</v>
      </c>
      <c r="S246" s="156">
        <v>0</v>
      </c>
      <c r="T246" s="157">
        <f>S246*H246</f>
        <v>0</v>
      </c>
      <c r="AR246" s="158" t="s">
        <v>313</v>
      </c>
      <c r="AT246" s="158" t="s">
        <v>309</v>
      </c>
      <c r="AU246" s="158" t="s">
        <v>89</v>
      </c>
      <c r="AY246" s="17" t="s">
        <v>307</v>
      </c>
      <c r="BE246" s="159">
        <f>IF(N246="základná",J246,0)</f>
        <v>0</v>
      </c>
      <c r="BF246" s="159">
        <f>IF(N246="znížená",J246,0)</f>
        <v>0</v>
      </c>
      <c r="BG246" s="159">
        <f>IF(N246="zákl. prenesená",J246,0)</f>
        <v>0</v>
      </c>
      <c r="BH246" s="159">
        <f>IF(N246="zníž. prenesená",J246,0)</f>
        <v>0</v>
      </c>
      <c r="BI246" s="159">
        <f>IF(N246="nulová",J246,0)</f>
        <v>0</v>
      </c>
      <c r="BJ246" s="17" t="s">
        <v>89</v>
      </c>
      <c r="BK246" s="159">
        <f>ROUND(I246*H246,2)</f>
        <v>0</v>
      </c>
      <c r="BL246" s="17" t="s">
        <v>313</v>
      </c>
      <c r="BM246" s="158" t="s">
        <v>6258</v>
      </c>
    </row>
    <row r="247" spans="2:65" s="13" customFormat="1">
      <c r="B247" s="167"/>
      <c r="D247" s="161" t="s">
        <v>315</v>
      </c>
      <c r="E247" s="168" t="s">
        <v>1</v>
      </c>
      <c r="F247" s="169" t="s">
        <v>6224</v>
      </c>
      <c r="H247" s="170">
        <v>1325</v>
      </c>
      <c r="I247" s="171"/>
      <c r="L247" s="167"/>
      <c r="M247" s="172"/>
      <c r="T247" s="173"/>
      <c r="AT247" s="168" t="s">
        <v>315</v>
      </c>
      <c r="AU247" s="168" t="s">
        <v>89</v>
      </c>
      <c r="AV247" s="13" t="s">
        <v>89</v>
      </c>
      <c r="AW247" s="13" t="s">
        <v>31</v>
      </c>
      <c r="AX247" s="13" t="s">
        <v>83</v>
      </c>
      <c r="AY247" s="168" t="s">
        <v>307</v>
      </c>
    </row>
    <row r="248" spans="2:65" s="1" customFormat="1" ht="24.2" customHeight="1">
      <c r="B248" s="145"/>
      <c r="C248" s="188" t="s">
        <v>820</v>
      </c>
      <c r="D248" s="188" t="s">
        <v>507</v>
      </c>
      <c r="E248" s="189" t="s">
        <v>6259</v>
      </c>
      <c r="F248" s="190" t="s">
        <v>6260</v>
      </c>
      <c r="G248" s="191" t="s">
        <v>1798</v>
      </c>
      <c r="H248" s="192">
        <v>0.55700000000000005</v>
      </c>
      <c r="I248" s="193"/>
      <c r="J248" s="194">
        <f>ROUND(I248*H248,2)</f>
        <v>0</v>
      </c>
      <c r="K248" s="195"/>
      <c r="L248" s="196"/>
      <c r="M248" s="197" t="s">
        <v>1</v>
      </c>
      <c r="N248" s="198" t="s">
        <v>42</v>
      </c>
      <c r="P248" s="156">
        <f>O248*H248</f>
        <v>0</v>
      </c>
      <c r="Q248" s="156">
        <v>1E-3</v>
      </c>
      <c r="R248" s="156">
        <f>Q248*H248</f>
        <v>5.5700000000000009E-4</v>
      </c>
      <c r="S248" s="156">
        <v>0</v>
      </c>
      <c r="T248" s="157">
        <f>S248*H248</f>
        <v>0</v>
      </c>
      <c r="AR248" s="158" t="s">
        <v>449</v>
      </c>
      <c r="AT248" s="158" t="s">
        <v>507</v>
      </c>
      <c r="AU248" s="158" t="s">
        <v>89</v>
      </c>
      <c r="AY248" s="17" t="s">
        <v>307</v>
      </c>
      <c r="BE248" s="159">
        <f>IF(N248="základná",J248,0)</f>
        <v>0</v>
      </c>
      <c r="BF248" s="159">
        <f>IF(N248="znížená",J248,0)</f>
        <v>0</v>
      </c>
      <c r="BG248" s="159">
        <f>IF(N248="zákl. prenesená",J248,0)</f>
        <v>0</v>
      </c>
      <c r="BH248" s="159">
        <f>IF(N248="zníž. prenesená",J248,0)</f>
        <v>0</v>
      </c>
      <c r="BI248" s="159">
        <f>IF(N248="nulová",J248,0)</f>
        <v>0</v>
      </c>
      <c r="BJ248" s="17" t="s">
        <v>89</v>
      </c>
      <c r="BK248" s="159">
        <f>ROUND(I248*H248,2)</f>
        <v>0</v>
      </c>
      <c r="BL248" s="17" t="s">
        <v>313</v>
      </c>
      <c r="BM248" s="158" t="s">
        <v>6261</v>
      </c>
    </row>
    <row r="249" spans="2:65" s="13" customFormat="1">
      <c r="B249" s="167"/>
      <c r="D249" s="161" t="s">
        <v>315</v>
      </c>
      <c r="E249" s="168" t="s">
        <v>1</v>
      </c>
      <c r="F249" s="169" t="s">
        <v>6262</v>
      </c>
      <c r="H249" s="170">
        <v>0.53</v>
      </c>
      <c r="I249" s="171"/>
      <c r="L249" s="167"/>
      <c r="M249" s="172"/>
      <c r="T249" s="173"/>
      <c r="AT249" s="168" t="s">
        <v>315</v>
      </c>
      <c r="AU249" s="168" t="s">
        <v>89</v>
      </c>
      <c r="AV249" s="13" t="s">
        <v>89</v>
      </c>
      <c r="AW249" s="13" t="s">
        <v>31</v>
      </c>
      <c r="AX249" s="13" t="s">
        <v>83</v>
      </c>
      <c r="AY249" s="168" t="s">
        <v>307</v>
      </c>
    </row>
    <row r="250" spans="2:65" s="13" customFormat="1">
      <c r="B250" s="167"/>
      <c r="D250" s="161" t="s">
        <v>315</v>
      </c>
      <c r="F250" s="169" t="s">
        <v>6263</v>
      </c>
      <c r="H250" s="170">
        <v>0.55700000000000005</v>
      </c>
      <c r="I250" s="171"/>
      <c r="L250" s="167"/>
      <c r="M250" s="172"/>
      <c r="T250" s="173"/>
      <c r="AT250" s="168" t="s">
        <v>315</v>
      </c>
      <c r="AU250" s="168" t="s">
        <v>89</v>
      </c>
      <c r="AV250" s="13" t="s">
        <v>89</v>
      </c>
      <c r="AW250" s="13" t="s">
        <v>3</v>
      </c>
      <c r="AX250" s="13" t="s">
        <v>83</v>
      </c>
      <c r="AY250" s="168" t="s">
        <v>307</v>
      </c>
    </row>
    <row r="251" spans="2:65" s="1" customFormat="1" ht="24.2" customHeight="1">
      <c r="B251" s="145"/>
      <c r="C251" s="146" t="s">
        <v>827</v>
      </c>
      <c r="D251" s="146" t="s">
        <v>309</v>
      </c>
      <c r="E251" s="147" t="s">
        <v>6264</v>
      </c>
      <c r="F251" s="148" t="s">
        <v>6265</v>
      </c>
      <c r="G251" s="149" t="s">
        <v>510</v>
      </c>
      <c r="H251" s="150">
        <v>5.5629999999999997</v>
      </c>
      <c r="I251" s="151"/>
      <c r="J251" s="152">
        <f>ROUND(I251*H251,2)</f>
        <v>0</v>
      </c>
      <c r="K251" s="153"/>
      <c r="L251" s="32"/>
      <c r="M251" s="154" t="s">
        <v>1</v>
      </c>
      <c r="N251" s="155" t="s">
        <v>42</v>
      </c>
      <c r="P251" s="156">
        <f>O251*H251</f>
        <v>0</v>
      </c>
      <c r="Q251" s="156">
        <v>0</v>
      </c>
      <c r="R251" s="156">
        <f>Q251*H251</f>
        <v>0</v>
      </c>
      <c r="S251" s="156">
        <v>0</v>
      </c>
      <c r="T251" s="157">
        <f>S251*H251</f>
        <v>0</v>
      </c>
      <c r="AR251" s="158" t="s">
        <v>313</v>
      </c>
      <c r="AT251" s="158" t="s">
        <v>309</v>
      </c>
      <c r="AU251" s="158" t="s">
        <v>89</v>
      </c>
      <c r="AY251" s="17" t="s">
        <v>307</v>
      </c>
      <c r="BE251" s="159">
        <f>IF(N251="základná",J251,0)</f>
        <v>0</v>
      </c>
      <c r="BF251" s="159">
        <f>IF(N251="znížená",J251,0)</f>
        <v>0</v>
      </c>
      <c r="BG251" s="159">
        <f>IF(N251="zákl. prenesená",J251,0)</f>
        <v>0</v>
      </c>
      <c r="BH251" s="159">
        <f>IF(N251="zníž. prenesená",J251,0)</f>
        <v>0</v>
      </c>
      <c r="BI251" s="159">
        <f>IF(N251="nulová",J251,0)</f>
        <v>0</v>
      </c>
      <c r="BJ251" s="17" t="s">
        <v>89</v>
      </c>
      <c r="BK251" s="159">
        <f>ROUND(I251*H251,2)</f>
        <v>0</v>
      </c>
      <c r="BL251" s="17" t="s">
        <v>313</v>
      </c>
      <c r="BM251" s="158" t="s">
        <v>6266</v>
      </c>
    </row>
    <row r="252" spans="2:65" s="12" customFormat="1">
      <c r="B252" s="160"/>
      <c r="D252" s="161" t="s">
        <v>315</v>
      </c>
      <c r="E252" s="162" t="s">
        <v>1</v>
      </c>
      <c r="F252" s="163" t="s">
        <v>6238</v>
      </c>
      <c r="H252" s="162" t="s">
        <v>1</v>
      </c>
      <c r="I252" s="164"/>
      <c r="L252" s="160"/>
      <c r="M252" s="165"/>
      <c r="T252" s="166"/>
      <c r="AT252" s="162" t="s">
        <v>315</v>
      </c>
      <c r="AU252" s="162" t="s">
        <v>89</v>
      </c>
      <c r="AV252" s="12" t="s">
        <v>83</v>
      </c>
      <c r="AW252" s="12" t="s">
        <v>31</v>
      </c>
      <c r="AX252" s="12" t="s">
        <v>76</v>
      </c>
      <c r="AY252" s="162" t="s">
        <v>307</v>
      </c>
    </row>
    <row r="253" spans="2:65" s="13" customFormat="1">
      <c r="B253" s="167"/>
      <c r="D253" s="161" t="s">
        <v>315</v>
      </c>
      <c r="E253" s="168" t="s">
        <v>1</v>
      </c>
      <c r="F253" s="169" t="s">
        <v>6267</v>
      </c>
      <c r="H253" s="170">
        <v>5.5629999999999997</v>
      </c>
      <c r="I253" s="171"/>
      <c r="L253" s="167"/>
      <c r="M253" s="172"/>
      <c r="T253" s="173"/>
      <c r="AT253" s="168" t="s">
        <v>315</v>
      </c>
      <c r="AU253" s="168" t="s">
        <v>89</v>
      </c>
      <c r="AV253" s="13" t="s">
        <v>89</v>
      </c>
      <c r="AW253" s="13" t="s">
        <v>31</v>
      </c>
      <c r="AX253" s="13" t="s">
        <v>83</v>
      </c>
      <c r="AY253" s="168" t="s">
        <v>307</v>
      </c>
    </row>
    <row r="254" spans="2:65" s="1" customFormat="1" ht="16.5" customHeight="1">
      <c r="B254" s="145"/>
      <c r="C254" s="188" t="s">
        <v>834</v>
      </c>
      <c r="D254" s="188" t="s">
        <v>507</v>
      </c>
      <c r="E254" s="189" t="s">
        <v>6268</v>
      </c>
      <c r="F254" s="190" t="s">
        <v>6269</v>
      </c>
      <c r="G254" s="191" t="s">
        <v>510</v>
      </c>
      <c r="H254" s="192">
        <v>5.7859999999999996</v>
      </c>
      <c r="I254" s="193"/>
      <c r="J254" s="194">
        <f>ROUND(I254*H254,2)</f>
        <v>0</v>
      </c>
      <c r="K254" s="195"/>
      <c r="L254" s="196"/>
      <c r="M254" s="197" t="s">
        <v>1</v>
      </c>
      <c r="N254" s="198" t="s">
        <v>42</v>
      </c>
      <c r="P254" s="156">
        <f>O254*H254</f>
        <v>0</v>
      </c>
      <c r="Q254" s="156">
        <v>0.7</v>
      </c>
      <c r="R254" s="156">
        <f>Q254*H254</f>
        <v>4.0501999999999994</v>
      </c>
      <c r="S254" s="156">
        <v>0</v>
      </c>
      <c r="T254" s="157">
        <f>S254*H254</f>
        <v>0</v>
      </c>
      <c r="AR254" s="158" t="s">
        <v>449</v>
      </c>
      <c r="AT254" s="158" t="s">
        <v>507</v>
      </c>
      <c r="AU254" s="158" t="s">
        <v>89</v>
      </c>
      <c r="AY254" s="17" t="s">
        <v>307</v>
      </c>
      <c r="BE254" s="159">
        <f>IF(N254="základná",J254,0)</f>
        <v>0</v>
      </c>
      <c r="BF254" s="159">
        <f>IF(N254="znížená",J254,0)</f>
        <v>0</v>
      </c>
      <c r="BG254" s="159">
        <f>IF(N254="zákl. prenesená",J254,0)</f>
        <v>0</v>
      </c>
      <c r="BH254" s="159">
        <f>IF(N254="zníž. prenesená",J254,0)</f>
        <v>0</v>
      </c>
      <c r="BI254" s="159">
        <f>IF(N254="nulová",J254,0)</f>
        <v>0</v>
      </c>
      <c r="BJ254" s="17" t="s">
        <v>89</v>
      </c>
      <c r="BK254" s="159">
        <f>ROUND(I254*H254,2)</f>
        <v>0</v>
      </c>
      <c r="BL254" s="17" t="s">
        <v>313</v>
      </c>
      <c r="BM254" s="158" t="s">
        <v>6270</v>
      </c>
    </row>
    <row r="255" spans="2:65" s="13" customFormat="1">
      <c r="B255" s="167"/>
      <c r="D255" s="161" t="s">
        <v>315</v>
      </c>
      <c r="E255" s="168" t="s">
        <v>1</v>
      </c>
      <c r="F255" s="169" t="s">
        <v>6271</v>
      </c>
      <c r="H255" s="170">
        <v>5.5629999999999997</v>
      </c>
      <c r="I255" s="171"/>
      <c r="L255" s="167"/>
      <c r="M255" s="172"/>
      <c r="T255" s="173"/>
      <c r="AT255" s="168" t="s">
        <v>315</v>
      </c>
      <c r="AU255" s="168" t="s">
        <v>89</v>
      </c>
      <c r="AV255" s="13" t="s">
        <v>89</v>
      </c>
      <c r="AW255" s="13" t="s">
        <v>31</v>
      </c>
      <c r="AX255" s="13" t="s">
        <v>83</v>
      </c>
      <c r="AY255" s="168" t="s">
        <v>307</v>
      </c>
    </row>
    <row r="256" spans="2:65" s="13" customFormat="1">
      <c r="B256" s="167"/>
      <c r="D256" s="161" t="s">
        <v>315</v>
      </c>
      <c r="F256" s="169" t="s">
        <v>6272</v>
      </c>
      <c r="H256" s="170">
        <v>5.7859999999999996</v>
      </c>
      <c r="I256" s="171"/>
      <c r="L256" s="167"/>
      <c r="M256" s="172"/>
      <c r="T256" s="173"/>
      <c r="AT256" s="168" t="s">
        <v>315</v>
      </c>
      <c r="AU256" s="168" t="s">
        <v>89</v>
      </c>
      <c r="AV256" s="13" t="s">
        <v>89</v>
      </c>
      <c r="AW256" s="13" t="s">
        <v>3</v>
      </c>
      <c r="AX256" s="13" t="s">
        <v>83</v>
      </c>
      <c r="AY256" s="168" t="s">
        <v>307</v>
      </c>
    </row>
    <row r="257" spans="2:65" s="1" customFormat="1" ht="24.2" customHeight="1">
      <c r="B257" s="145"/>
      <c r="C257" s="146" t="s">
        <v>839</v>
      </c>
      <c r="D257" s="146" t="s">
        <v>309</v>
      </c>
      <c r="E257" s="147" t="s">
        <v>6273</v>
      </c>
      <c r="F257" s="148" t="s">
        <v>6274</v>
      </c>
      <c r="G257" s="149" t="s">
        <v>510</v>
      </c>
      <c r="H257" s="150">
        <v>6.7000000000000004E-2</v>
      </c>
      <c r="I257" s="151"/>
      <c r="J257" s="152">
        <f>ROUND(I257*H257,2)</f>
        <v>0</v>
      </c>
      <c r="K257" s="153"/>
      <c r="L257" s="32"/>
      <c r="M257" s="154" t="s">
        <v>1</v>
      </c>
      <c r="N257" s="155" t="s">
        <v>42</v>
      </c>
      <c r="P257" s="156">
        <f>O257*H257</f>
        <v>0</v>
      </c>
      <c r="Q257" s="156">
        <v>0</v>
      </c>
      <c r="R257" s="156">
        <f>Q257*H257</f>
        <v>0</v>
      </c>
      <c r="S257" s="156">
        <v>0</v>
      </c>
      <c r="T257" s="157">
        <f>S257*H257</f>
        <v>0</v>
      </c>
      <c r="AR257" s="158" t="s">
        <v>313</v>
      </c>
      <c r="AT257" s="158" t="s">
        <v>309</v>
      </c>
      <c r="AU257" s="158" t="s">
        <v>89</v>
      </c>
      <c r="AY257" s="17" t="s">
        <v>307</v>
      </c>
      <c r="BE257" s="159">
        <f>IF(N257="základná",J257,0)</f>
        <v>0</v>
      </c>
      <c r="BF257" s="159">
        <f>IF(N257="znížená",J257,0)</f>
        <v>0</v>
      </c>
      <c r="BG257" s="159">
        <f>IF(N257="zákl. prenesená",J257,0)</f>
        <v>0</v>
      </c>
      <c r="BH257" s="159">
        <f>IF(N257="zníž. prenesená",J257,0)</f>
        <v>0</v>
      </c>
      <c r="BI257" s="159">
        <f>IF(N257="nulová",J257,0)</f>
        <v>0</v>
      </c>
      <c r="BJ257" s="17" t="s">
        <v>89</v>
      </c>
      <c r="BK257" s="159">
        <f>ROUND(I257*H257,2)</f>
        <v>0</v>
      </c>
      <c r="BL257" s="17" t="s">
        <v>313</v>
      </c>
      <c r="BM257" s="158" t="s">
        <v>6275</v>
      </c>
    </row>
    <row r="258" spans="2:65" s="12" customFormat="1">
      <c r="B258" s="160"/>
      <c r="D258" s="161" t="s">
        <v>315</v>
      </c>
      <c r="E258" s="162" t="s">
        <v>1</v>
      </c>
      <c r="F258" s="163" t="s">
        <v>6276</v>
      </c>
      <c r="H258" s="162" t="s">
        <v>1</v>
      </c>
      <c r="I258" s="164"/>
      <c r="L258" s="160"/>
      <c r="M258" s="165"/>
      <c r="T258" s="166"/>
      <c r="AT258" s="162" t="s">
        <v>315</v>
      </c>
      <c r="AU258" s="162" t="s">
        <v>89</v>
      </c>
      <c r="AV258" s="12" t="s">
        <v>83</v>
      </c>
      <c r="AW258" s="12" t="s">
        <v>31</v>
      </c>
      <c r="AX258" s="12" t="s">
        <v>76</v>
      </c>
      <c r="AY258" s="162" t="s">
        <v>307</v>
      </c>
    </row>
    <row r="259" spans="2:65" s="13" customFormat="1">
      <c r="B259" s="167"/>
      <c r="D259" s="161" t="s">
        <v>315</v>
      </c>
      <c r="E259" s="168" t="s">
        <v>1</v>
      </c>
      <c r="F259" s="169" t="s">
        <v>6277</v>
      </c>
      <c r="H259" s="170">
        <v>6.7000000000000004E-2</v>
      </c>
      <c r="I259" s="171"/>
      <c r="L259" s="167"/>
      <c r="M259" s="172"/>
      <c r="T259" s="173"/>
      <c r="AT259" s="168" t="s">
        <v>315</v>
      </c>
      <c r="AU259" s="168" t="s">
        <v>89</v>
      </c>
      <c r="AV259" s="13" t="s">
        <v>89</v>
      </c>
      <c r="AW259" s="13" t="s">
        <v>31</v>
      </c>
      <c r="AX259" s="13" t="s">
        <v>83</v>
      </c>
      <c r="AY259" s="168" t="s">
        <v>307</v>
      </c>
    </row>
    <row r="260" spans="2:65" s="1" customFormat="1" ht="24.2" customHeight="1">
      <c r="B260" s="145"/>
      <c r="C260" s="188" t="s">
        <v>844</v>
      </c>
      <c r="D260" s="188" t="s">
        <v>507</v>
      </c>
      <c r="E260" s="189" t="s">
        <v>6278</v>
      </c>
      <c r="F260" s="190" t="s">
        <v>6279</v>
      </c>
      <c r="G260" s="191" t="s">
        <v>510</v>
      </c>
      <c r="H260" s="192">
        <v>6.9000000000000006E-2</v>
      </c>
      <c r="I260" s="193"/>
      <c r="J260" s="194">
        <f>ROUND(I260*H260,2)</f>
        <v>0</v>
      </c>
      <c r="K260" s="195"/>
      <c r="L260" s="196"/>
      <c r="M260" s="197" t="s">
        <v>1</v>
      </c>
      <c r="N260" s="198" t="s">
        <v>42</v>
      </c>
      <c r="P260" s="156">
        <f>O260*H260</f>
        <v>0</v>
      </c>
      <c r="Q260" s="156">
        <v>1</v>
      </c>
      <c r="R260" s="156">
        <f>Q260*H260</f>
        <v>6.9000000000000006E-2</v>
      </c>
      <c r="S260" s="156">
        <v>0</v>
      </c>
      <c r="T260" s="157">
        <f>S260*H260</f>
        <v>0</v>
      </c>
      <c r="AR260" s="158" t="s">
        <v>449</v>
      </c>
      <c r="AT260" s="158" t="s">
        <v>507</v>
      </c>
      <c r="AU260" s="158" t="s">
        <v>89</v>
      </c>
      <c r="AY260" s="17" t="s">
        <v>307</v>
      </c>
      <c r="BE260" s="159">
        <f>IF(N260="základná",J260,0)</f>
        <v>0</v>
      </c>
      <c r="BF260" s="159">
        <f>IF(N260="znížená",J260,0)</f>
        <v>0</v>
      </c>
      <c r="BG260" s="159">
        <f>IF(N260="zákl. prenesená",J260,0)</f>
        <v>0</v>
      </c>
      <c r="BH260" s="159">
        <f>IF(N260="zníž. prenesená",J260,0)</f>
        <v>0</v>
      </c>
      <c r="BI260" s="159">
        <f>IF(N260="nulová",J260,0)</f>
        <v>0</v>
      </c>
      <c r="BJ260" s="17" t="s">
        <v>89</v>
      </c>
      <c r="BK260" s="159">
        <f>ROUND(I260*H260,2)</f>
        <v>0</v>
      </c>
      <c r="BL260" s="17" t="s">
        <v>313</v>
      </c>
      <c r="BM260" s="158" t="s">
        <v>6280</v>
      </c>
    </row>
    <row r="261" spans="2:65" s="13" customFormat="1">
      <c r="B261" s="167"/>
      <c r="D261" s="161" t="s">
        <v>315</v>
      </c>
      <c r="E261" s="168" t="s">
        <v>1</v>
      </c>
      <c r="F261" s="169" t="s">
        <v>6281</v>
      </c>
      <c r="H261" s="170">
        <v>6.7000000000000004E-2</v>
      </c>
      <c r="I261" s="171"/>
      <c r="L261" s="167"/>
      <c r="M261" s="172"/>
      <c r="T261" s="173"/>
      <c r="AT261" s="168" t="s">
        <v>315</v>
      </c>
      <c r="AU261" s="168" t="s">
        <v>89</v>
      </c>
      <c r="AV261" s="13" t="s">
        <v>89</v>
      </c>
      <c r="AW261" s="13" t="s">
        <v>31</v>
      </c>
      <c r="AX261" s="13" t="s">
        <v>83</v>
      </c>
      <c r="AY261" s="168" t="s">
        <v>307</v>
      </c>
    </row>
    <row r="262" spans="2:65" s="13" customFormat="1">
      <c r="B262" s="167"/>
      <c r="D262" s="161" t="s">
        <v>315</v>
      </c>
      <c r="F262" s="169" t="s">
        <v>6282</v>
      </c>
      <c r="H262" s="170">
        <v>6.9000000000000006E-2</v>
      </c>
      <c r="I262" s="171"/>
      <c r="L262" s="167"/>
      <c r="M262" s="172"/>
      <c r="T262" s="173"/>
      <c r="AT262" s="168" t="s">
        <v>315</v>
      </c>
      <c r="AU262" s="168" t="s">
        <v>89</v>
      </c>
      <c r="AV262" s="13" t="s">
        <v>89</v>
      </c>
      <c r="AW262" s="13" t="s">
        <v>3</v>
      </c>
      <c r="AX262" s="13" t="s">
        <v>83</v>
      </c>
      <c r="AY262" s="168" t="s">
        <v>307</v>
      </c>
    </row>
    <row r="263" spans="2:65" s="1" customFormat="1" ht="24.2" customHeight="1">
      <c r="B263" s="145"/>
      <c r="C263" s="146" t="s">
        <v>849</v>
      </c>
      <c r="D263" s="146" t="s">
        <v>309</v>
      </c>
      <c r="E263" s="147" t="s">
        <v>6283</v>
      </c>
      <c r="F263" s="148" t="s">
        <v>6284</v>
      </c>
      <c r="G263" s="149" t="s">
        <v>312</v>
      </c>
      <c r="H263" s="150">
        <v>11.125</v>
      </c>
      <c r="I263" s="151"/>
      <c r="J263" s="152">
        <f>ROUND(I263*H263,2)</f>
        <v>0</v>
      </c>
      <c r="K263" s="153"/>
      <c r="L263" s="32"/>
      <c r="M263" s="154" t="s">
        <v>1</v>
      </c>
      <c r="N263" s="155" t="s">
        <v>42</v>
      </c>
      <c r="P263" s="156">
        <f>O263*H263</f>
        <v>0</v>
      </c>
      <c r="Q263" s="156">
        <v>0</v>
      </c>
      <c r="R263" s="156">
        <f>Q263*H263</f>
        <v>0</v>
      </c>
      <c r="S263" s="156">
        <v>0</v>
      </c>
      <c r="T263" s="157">
        <f>S263*H263</f>
        <v>0</v>
      </c>
      <c r="AR263" s="158" t="s">
        <v>313</v>
      </c>
      <c r="AT263" s="158" t="s">
        <v>309</v>
      </c>
      <c r="AU263" s="158" t="s">
        <v>89</v>
      </c>
      <c r="AY263" s="17" t="s">
        <v>307</v>
      </c>
      <c r="BE263" s="159">
        <f>IF(N263="základná",J263,0)</f>
        <v>0</v>
      </c>
      <c r="BF263" s="159">
        <f>IF(N263="znížená",J263,0)</f>
        <v>0</v>
      </c>
      <c r="BG263" s="159">
        <f>IF(N263="zákl. prenesená",J263,0)</f>
        <v>0</v>
      </c>
      <c r="BH263" s="159">
        <f>IF(N263="zníž. prenesená",J263,0)</f>
        <v>0</v>
      </c>
      <c r="BI263" s="159">
        <f>IF(N263="nulová",J263,0)</f>
        <v>0</v>
      </c>
      <c r="BJ263" s="17" t="s">
        <v>89</v>
      </c>
      <c r="BK263" s="159">
        <f>ROUND(I263*H263,2)</f>
        <v>0</v>
      </c>
      <c r="BL263" s="17" t="s">
        <v>313</v>
      </c>
      <c r="BM263" s="158" t="s">
        <v>6285</v>
      </c>
    </row>
    <row r="264" spans="2:65" s="12" customFormat="1">
      <c r="B264" s="160"/>
      <c r="D264" s="161" t="s">
        <v>315</v>
      </c>
      <c r="E264" s="162" t="s">
        <v>1</v>
      </c>
      <c r="F264" s="163" t="s">
        <v>6286</v>
      </c>
      <c r="H264" s="162" t="s">
        <v>1</v>
      </c>
      <c r="I264" s="164"/>
      <c r="L264" s="160"/>
      <c r="M264" s="165"/>
      <c r="T264" s="166"/>
      <c r="AT264" s="162" t="s">
        <v>315</v>
      </c>
      <c r="AU264" s="162" t="s">
        <v>89</v>
      </c>
      <c r="AV264" s="12" t="s">
        <v>83</v>
      </c>
      <c r="AW264" s="12" t="s">
        <v>31</v>
      </c>
      <c r="AX264" s="12" t="s">
        <v>76</v>
      </c>
      <c r="AY264" s="162" t="s">
        <v>307</v>
      </c>
    </row>
    <row r="265" spans="2:65" s="13" customFormat="1">
      <c r="B265" s="167"/>
      <c r="D265" s="161" t="s">
        <v>315</v>
      </c>
      <c r="E265" s="168" t="s">
        <v>1</v>
      </c>
      <c r="F265" s="169" t="s">
        <v>6287</v>
      </c>
      <c r="H265" s="170">
        <v>11.125</v>
      </c>
      <c r="I265" s="171"/>
      <c r="L265" s="167"/>
      <c r="M265" s="172"/>
      <c r="T265" s="173"/>
      <c r="AT265" s="168" t="s">
        <v>315</v>
      </c>
      <c r="AU265" s="168" t="s">
        <v>89</v>
      </c>
      <c r="AV265" s="13" t="s">
        <v>89</v>
      </c>
      <c r="AW265" s="13" t="s">
        <v>31</v>
      </c>
      <c r="AX265" s="13" t="s">
        <v>83</v>
      </c>
      <c r="AY265" s="168" t="s">
        <v>307</v>
      </c>
    </row>
    <row r="266" spans="2:65" s="1" customFormat="1" ht="16.5" customHeight="1">
      <c r="B266" s="145"/>
      <c r="C266" s="188" t="s">
        <v>854</v>
      </c>
      <c r="D266" s="188" t="s">
        <v>507</v>
      </c>
      <c r="E266" s="189" t="s">
        <v>6288</v>
      </c>
      <c r="F266" s="190" t="s">
        <v>6289</v>
      </c>
      <c r="G266" s="191" t="s">
        <v>312</v>
      </c>
      <c r="H266" s="192">
        <v>11.680999999999999</v>
      </c>
      <c r="I266" s="193"/>
      <c r="J266" s="194">
        <f>ROUND(I266*H266,2)</f>
        <v>0</v>
      </c>
      <c r="K266" s="195"/>
      <c r="L266" s="196"/>
      <c r="M266" s="197" t="s">
        <v>1</v>
      </c>
      <c r="N266" s="198" t="s">
        <v>42</v>
      </c>
      <c r="P266" s="156">
        <f>O266*H266</f>
        <v>0</v>
      </c>
      <c r="Q266" s="156">
        <v>0</v>
      </c>
      <c r="R266" s="156">
        <f>Q266*H266</f>
        <v>0</v>
      </c>
      <c r="S266" s="156">
        <v>0</v>
      </c>
      <c r="T266" s="157">
        <f>S266*H266</f>
        <v>0</v>
      </c>
      <c r="AR266" s="158" t="s">
        <v>449</v>
      </c>
      <c r="AT266" s="158" t="s">
        <v>507</v>
      </c>
      <c r="AU266" s="158" t="s">
        <v>89</v>
      </c>
      <c r="AY266" s="17" t="s">
        <v>307</v>
      </c>
      <c r="BE266" s="159">
        <f>IF(N266="základná",J266,0)</f>
        <v>0</v>
      </c>
      <c r="BF266" s="159">
        <f>IF(N266="znížená",J266,0)</f>
        <v>0</v>
      </c>
      <c r="BG266" s="159">
        <f>IF(N266="zákl. prenesená",J266,0)</f>
        <v>0</v>
      </c>
      <c r="BH266" s="159">
        <f>IF(N266="zníž. prenesená",J266,0)</f>
        <v>0</v>
      </c>
      <c r="BI266" s="159">
        <f>IF(N266="nulová",J266,0)</f>
        <v>0</v>
      </c>
      <c r="BJ266" s="17" t="s">
        <v>89</v>
      </c>
      <c r="BK266" s="159">
        <f>ROUND(I266*H266,2)</f>
        <v>0</v>
      </c>
      <c r="BL266" s="17" t="s">
        <v>313</v>
      </c>
      <c r="BM266" s="158" t="s">
        <v>6290</v>
      </c>
    </row>
    <row r="267" spans="2:65" s="13" customFormat="1">
      <c r="B267" s="167"/>
      <c r="D267" s="161" t="s">
        <v>315</v>
      </c>
      <c r="E267" s="168" t="s">
        <v>1</v>
      </c>
      <c r="F267" s="169" t="s">
        <v>6291</v>
      </c>
      <c r="H267" s="170">
        <v>11.125</v>
      </c>
      <c r="I267" s="171"/>
      <c r="L267" s="167"/>
      <c r="M267" s="172"/>
      <c r="T267" s="173"/>
      <c r="AT267" s="168" t="s">
        <v>315</v>
      </c>
      <c r="AU267" s="168" t="s">
        <v>89</v>
      </c>
      <c r="AV267" s="13" t="s">
        <v>89</v>
      </c>
      <c r="AW267" s="13" t="s">
        <v>31</v>
      </c>
      <c r="AX267" s="13" t="s">
        <v>83</v>
      </c>
      <c r="AY267" s="168" t="s">
        <v>307</v>
      </c>
    </row>
    <row r="268" spans="2:65" s="13" customFormat="1">
      <c r="B268" s="167"/>
      <c r="D268" s="161" t="s">
        <v>315</v>
      </c>
      <c r="F268" s="169" t="s">
        <v>6292</v>
      </c>
      <c r="H268" s="170">
        <v>11.680999999999999</v>
      </c>
      <c r="I268" s="171"/>
      <c r="L268" s="167"/>
      <c r="M268" s="172"/>
      <c r="T268" s="173"/>
      <c r="AT268" s="168" t="s">
        <v>315</v>
      </c>
      <c r="AU268" s="168" t="s">
        <v>89</v>
      </c>
      <c r="AV268" s="13" t="s">
        <v>89</v>
      </c>
      <c r="AW268" s="13" t="s">
        <v>3</v>
      </c>
      <c r="AX268" s="13" t="s">
        <v>83</v>
      </c>
      <c r="AY268" s="168" t="s">
        <v>307</v>
      </c>
    </row>
    <row r="269" spans="2:65" s="11" customFormat="1" ht="22.9" customHeight="1">
      <c r="B269" s="133"/>
      <c r="D269" s="134" t="s">
        <v>75</v>
      </c>
      <c r="E269" s="143" t="s">
        <v>89</v>
      </c>
      <c r="F269" s="143" t="s">
        <v>525</v>
      </c>
      <c r="I269" s="136"/>
      <c r="J269" s="144">
        <f>BK269</f>
        <v>0</v>
      </c>
      <c r="L269" s="133"/>
      <c r="M269" s="138"/>
      <c r="P269" s="139">
        <f>SUM(P270:P297)</f>
        <v>0</v>
      </c>
      <c r="R269" s="139">
        <f>SUM(R270:R297)</f>
        <v>57.841886885520005</v>
      </c>
      <c r="T269" s="140">
        <f>SUM(T270:T297)</f>
        <v>0</v>
      </c>
      <c r="AR269" s="134" t="s">
        <v>83</v>
      </c>
      <c r="AT269" s="141" t="s">
        <v>75</v>
      </c>
      <c r="AU269" s="141" t="s">
        <v>83</v>
      </c>
      <c r="AY269" s="134" t="s">
        <v>307</v>
      </c>
      <c r="BK269" s="142">
        <f>SUM(BK270:BK297)</f>
        <v>0</v>
      </c>
    </row>
    <row r="270" spans="2:65" s="1" customFormat="1" ht="24.2" customHeight="1">
      <c r="B270" s="145"/>
      <c r="C270" s="146" t="s">
        <v>859</v>
      </c>
      <c r="D270" s="146" t="s">
        <v>309</v>
      </c>
      <c r="E270" s="147" t="s">
        <v>527</v>
      </c>
      <c r="F270" s="148" t="s">
        <v>528</v>
      </c>
      <c r="G270" s="149" t="s">
        <v>312</v>
      </c>
      <c r="H270" s="150">
        <v>14.765000000000001</v>
      </c>
      <c r="I270" s="151"/>
      <c r="J270" s="152">
        <f>ROUND(I270*H270,2)</f>
        <v>0</v>
      </c>
      <c r="K270" s="153"/>
      <c r="L270" s="32"/>
      <c r="M270" s="154" t="s">
        <v>1</v>
      </c>
      <c r="N270" s="155" t="s">
        <v>42</v>
      </c>
      <c r="P270" s="156">
        <f>O270*H270</f>
        <v>0</v>
      </c>
      <c r="Q270" s="156">
        <v>2.0699999999999998</v>
      </c>
      <c r="R270" s="156">
        <f>Q270*H270</f>
        <v>30.563549999999999</v>
      </c>
      <c r="S270" s="156">
        <v>0</v>
      </c>
      <c r="T270" s="157">
        <f>S270*H270</f>
        <v>0</v>
      </c>
      <c r="AR270" s="158" t="s">
        <v>313</v>
      </c>
      <c r="AT270" s="158" t="s">
        <v>309</v>
      </c>
      <c r="AU270" s="158" t="s">
        <v>89</v>
      </c>
      <c r="AY270" s="17" t="s">
        <v>307</v>
      </c>
      <c r="BE270" s="159">
        <f>IF(N270="základná",J270,0)</f>
        <v>0</v>
      </c>
      <c r="BF270" s="159">
        <f>IF(N270="znížená",J270,0)</f>
        <v>0</v>
      </c>
      <c r="BG270" s="159">
        <f>IF(N270="zákl. prenesená",J270,0)</f>
        <v>0</v>
      </c>
      <c r="BH270" s="159">
        <f>IF(N270="zníž. prenesená",J270,0)</f>
        <v>0</v>
      </c>
      <c r="BI270" s="159">
        <f>IF(N270="nulová",J270,0)</f>
        <v>0</v>
      </c>
      <c r="BJ270" s="17" t="s">
        <v>89</v>
      </c>
      <c r="BK270" s="159">
        <f>ROUND(I270*H270,2)</f>
        <v>0</v>
      </c>
      <c r="BL270" s="17" t="s">
        <v>313</v>
      </c>
      <c r="BM270" s="158" t="s">
        <v>6293</v>
      </c>
    </row>
    <row r="271" spans="2:65" s="12" customFormat="1">
      <c r="B271" s="160"/>
      <c r="D271" s="161" t="s">
        <v>315</v>
      </c>
      <c r="E271" s="162" t="s">
        <v>1</v>
      </c>
      <c r="F271" s="163" t="s">
        <v>6294</v>
      </c>
      <c r="H271" s="162" t="s">
        <v>1</v>
      </c>
      <c r="I271" s="164"/>
      <c r="L271" s="160"/>
      <c r="M271" s="165"/>
      <c r="T271" s="166"/>
      <c r="AT271" s="162" t="s">
        <v>315</v>
      </c>
      <c r="AU271" s="162" t="s">
        <v>89</v>
      </c>
      <c r="AV271" s="12" t="s">
        <v>83</v>
      </c>
      <c r="AW271" s="12" t="s">
        <v>31</v>
      </c>
      <c r="AX271" s="12" t="s">
        <v>76</v>
      </c>
      <c r="AY271" s="162" t="s">
        <v>307</v>
      </c>
    </row>
    <row r="272" spans="2:65" s="13" customFormat="1">
      <c r="B272" s="167"/>
      <c r="D272" s="161" t="s">
        <v>315</v>
      </c>
      <c r="E272" s="168" t="s">
        <v>1</v>
      </c>
      <c r="F272" s="169" t="s">
        <v>6150</v>
      </c>
      <c r="H272" s="170">
        <v>16.678999999999998</v>
      </c>
      <c r="I272" s="171"/>
      <c r="L272" s="167"/>
      <c r="M272" s="172"/>
      <c r="T272" s="173"/>
      <c r="AT272" s="168" t="s">
        <v>315</v>
      </c>
      <c r="AU272" s="168" t="s">
        <v>89</v>
      </c>
      <c r="AV272" s="13" t="s">
        <v>89</v>
      </c>
      <c r="AW272" s="13" t="s">
        <v>31</v>
      </c>
      <c r="AX272" s="13" t="s">
        <v>76</v>
      </c>
      <c r="AY272" s="168" t="s">
        <v>307</v>
      </c>
    </row>
    <row r="273" spans="2:65" s="13" customFormat="1">
      <c r="B273" s="167"/>
      <c r="D273" s="161" t="s">
        <v>315</v>
      </c>
      <c r="E273" s="168" t="s">
        <v>1</v>
      </c>
      <c r="F273" s="169" t="s">
        <v>6295</v>
      </c>
      <c r="H273" s="170">
        <v>-3.12</v>
      </c>
      <c r="I273" s="171"/>
      <c r="L273" s="167"/>
      <c r="M273" s="172"/>
      <c r="T273" s="173"/>
      <c r="AT273" s="168" t="s">
        <v>315</v>
      </c>
      <c r="AU273" s="168" t="s">
        <v>89</v>
      </c>
      <c r="AV273" s="13" t="s">
        <v>89</v>
      </c>
      <c r="AW273" s="13" t="s">
        <v>31</v>
      </c>
      <c r="AX273" s="13" t="s">
        <v>76</v>
      </c>
      <c r="AY273" s="168" t="s">
        <v>307</v>
      </c>
    </row>
    <row r="274" spans="2:65" s="13" customFormat="1">
      <c r="B274" s="167"/>
      <c r="D274" s="161" t="s">
        <v>315</v>
      </c>
      <c r="E274" s="168" t="s">
        <v>1</v>
      </c>
      <c r="F274" s="169" t="s">
        <v>6296</v>
      </c>
      <c r="H274" s="170">
        <v>0.72</v>
      </c>
      <c r="I274" s="171"/>
      <c r="L274" s="167"/>
      <c r="M274" s="172"/>
      <c r="T274" s="173"/>
      <c r="AT274" s="168" t="s">
        <v>315</v>
      </c>
      <c r="AU274" s="168" t="s">
        <v>89</v>
      </c>
      <c r="AV274" s="13" t="s">
        <v>89</v>
      </c>
      <c r="AW274" s="13" t="s">
        <v>31</v>
      </c>
      <c r="AX274" s="13" t="s">
        <v>76</v>
      </c>
      <c r="AY274" s="168" t="s">
        <v>307</v>
      </c>
    </row>
    <row r="275" spans="2:65" s="12" customFormat="1">
      <c r="B275" s="160"/>
      <c r="D275" s="161" t="s">
        <v>315</v>
      </c>
      <c r="E275" s="162" t="s">
        <v>1</v>
      </c>
      <c r="F275" s="163" t="s">
        <v>6297</v>
      </c>
      <c r="H275" s="162" t="s">
        <v>1</v>
      </c>
      <c r="I275" s="164"/>
      <c r="L275" s="160"/>
      <c r="M275" s="165"/>
      <c r="T275" s="166"/>
      <c r="AT275" s="162" t="s">
        <v>315</v>
      </c>
      <c r="AU275" s="162" t="s">
        <v>89</v>
      </c>
      <c r="AV275" s="12" t="s">
        <v>83</v>
      </c>
      <c r="AW275" s="12" t="s">
        <v>31</v>
      </c>
      <c r="AX275" s="12" t="s">
        <v>76</v>
      </c>
      <c r="AY275" s="162" t="s">
        <v>307</v>
      </c>
    </row>
    <row r="276" spans="2:65" s="13" customFormat="1">
      <c r="B276" s="167"/>
      <c r="D276" s="161" t="s">
        <v>315</v>
      </c>
      <c r="E276" s="168" t="s">
        <v>1</v>
      </c>
      <c r="F276" s="169" t="s">
        <v>6298</v>
      </c>
      <c r="H276" s="170">
        <v>0.48599999999999999</v>
      </c>
      <c r="I276" s="171"/>
      <c r="L276" s="167"/>
      <c r="M276" s="172"/>
      <c r="T276" s="173"/>
      <c r="AT276" s="168" t="s">
        <v>315</v>
      </c>
      <c r="AU276" s="168" t="s">
        <v>89</v>
      </c>
      <c r="AV276" s="13" t="s">
        <v>89</v>
      </c>
      <c r="AW276" s="13" t="s">
        <v>31</v>
      </c>
      <c r="AX276" s="13" t="s">
        <v>76</v>
      </c>
      <c r="AY276" s="168" t="s">
        <v>307</v>
      </c>
    </row>
    <row r="277" spans="2:65" s="14" customFormat="1">
      <c r="B277" s="174"/>
      <c r="D277" s="161" t="s">
        <v>315</v>
      </c>
      <c r="E277" s="175" t="s">
        <v>1</v>
      </c>
      <c r="F277" s="176" t="s">
        <v>415</v>
      </c>
      <c r="H277" s="177">
        <v>14.765000000000001</v>
      </c>
      <c r="I277" s="178"/>
      <c r="L277" s="174"/>
      <c r="M277" s="179"/>
      <c r="T277" s="180"/>
      <c r="AT277" s="175" t="s">
        <v>315</v>
      </c>
      <c r="AU277" s="175" t="s">
        <v>89</v>
      </c>
      <c r="AV277" s="14" t="s">
        <v>313</v>
      </c>
      <c r="AW277" s="14" t="s">
        <v>31</v>
      </c>
      <c r="AX277" s="14" t="s">
        <v>83</v>
      </c>
      <c r="AY277" s="175" t="s">
        <v>307</v>
      </c>
    </row>
    <row r="278" spans="2:65" s="1" customFormat="1" ht="16.5" customHeight="1">
      <c r="B278" s="145"/>
      <c r="C278" s="146" t="s">
        <v>864</v>
      </c>
      <c r="D278" s="146" t="s">
        <v>309</v>
      </c>
      <c r="E278" s="147" t="s">
        <v>602</v>
      </c>
      <c r="F278" s="148" t="s">
        <v>603</v>
      </c>
      <c r="G278" s="149" t="s">
        <v>312</v>
      </c>
      <c r="H278" s="150">
        <v>1.944</v>
      </c>
      <c r="I278" s="151"/>
      <c r="J278" s="152">
        <f>ROUND(I278*H278,2)</f>
        <v>0</v>
      </c>
      <c r="K278" s="153"/>
      <c r="L278" s="32"/>
      <c r="M278" s="154" t="s">
        <v>1</v>
      </c>
      <c r="N278" s="155" t="s">
        <v>42</v>
      </c>
      <c r="P278" s="156">
        <f>O278*H278</f>
        <v>0</v>
      </c>
      <c r="Q278" s="156">
        <v>2.1940757</v>
      </c>
      <c r="R278" s="156">
        <f>Q278*H278</f>
        <v>4.2652831608000001</v>
      </c>
      <c r="S278" s="156">
        <v>0</v>
      </c>
      <c r="T278" s="157">
        <f>S278*H278</f>
        <v>0</v>
      </c>
      <c r="AR278" s="158" t="s">
        <v>313</v>
      </c>
      <c r="AT278" s="158" t="s">
        <v>309</v>
      </c>
      <c r="AU278" s="158" t="s">
        <v>89</v>
      </c>
      <c r="AY278" s="17" t="s">
        <v>307</v>
      </c>
      <c r="BE278" s="159">
        <f>IF(N278="základná",J278,0)</f>
        <v>0</v>
      </c>
      <c r="BF278" s="159">
        <f>IF(N278="znížená",J278,0)</f>
        <v>0</v>
      </c>
      <c r="BG278" s="159">
        <f>IF(N278="zákl. prenesená",J278,0)</f>
        <v>0</v>
      </c>
      <c r="BH278" s="159">
        <f>IF(N278="zníž. prenesená",J278,0)</f>
        <v>0</v>
      </c>
      <c r="BI278" s="159">
        <f>IF(N278="nulová",J278,0)</f>
        <v>0</v>
      </c>
      <c r="BJ278" s="17" t="s">
        <v>89</v>
      </c>
      <c r="BK278" s="159">
        <f>ROUND(I278*H278,2)</f>
        <v>0</v>
      </c>
      <c r="BL278" s="17" t="s">
        <v>313</v>
      </c>
      <c r="BM278" s="158" t="s">
        <v>6299</v>
      </c>
    </row>
    <row r="279" spans="2:65" s="12" customFormat="1">
      <c r="B279" s="160"/>
      <c r="D279" s="161" t="s">
        <v>315</v>
      </c>
      <c r="E279" s="162" t="s">
        <v>1</v>
      </c>
      <c r="F279" s="163" t="s">
        <v>6297</v>
      </c>
      <c r="H279" s="162" t="s">
        <v>1</v>
      </c>
      <c r="I279" s="164"/>
      <c r="L279" s="160"/>
      <c r="M279" s="165"/>
      <c r="T279" s="166"/>
      <c r="AT279" s="162" t="s">
        <v>315</v>
      </c>
      <c r="AU279" s="162" t="s">
        <v>89</v>
      </c>
      <c r="AV279" s="12" t="s">
        <v>83</v>
      </c>
      <c r="AW279" s="12" t="s">
        <v>31</v>
      </c>
      <c r="AX279" s="12" t="s">
        <v>76</v>
      </c>
      <c r="AY279" s="162" t="s">
        <v>307</v>
      </c>
    </row>
    <row r="280" spans="2:65" s="13" customFormat="1">
      <c r="B280" s="167"/>
      <c r="D280" s="161" t="s">
        <v>315</v>
      </c>
      <c r="E280" s="168" t="s">
        <v>1</v>
      </c>
      <c r="F280" s="169" t="s">
        <v>6300</v>
      </c>
      <c r="H280" s="170">
        <v>1.944</v>
      </c>
      <c r="I280" s="171"/>
      <c r="L280" s="167"/>
      <c r="M280" s="172"/>
      <c r="T280" s="173"/>
      <c r="AT280" s="168" t="s">
        <v>315</v>
      </c>
      <c r="AU280" s="168" t="s">
        <v>89</v>
      </c>
      <c r="AV280" s="13" t="s">
        <v>89</v>
      </c>
      <c r="AW280" s="13" t="s">
        <v>31</v>
      </c>
      <c r="AX280" s="13" t="s">
        <v>83</v>
      </c>
      <c r="AY280" s="168" t="s">
        <v>307</v>
      </c>
    </row>
    <row r="281" spans="2:65" s="1" customFormat="1" ht="24.2" customHeight="1">
      <c r="B281" s="145"/>
      <c r="C281" s="146" t="s">
        <v>869</v>
      </c>
      <c r="D281" s="146" t="s">
        <v>309</v>
      </c>
      <c r="E281" s="147" t="s">
        <v>6301</v>
      </c>
      <c r="F281" s="148" t="s">
        <v>6302</v>
      </c>
      <c r="G281" s="149" t="s">
        <v>312</v>
      </c>
      <c r="H281" s="150">
        <v>7.89</v>
      </c>
      <c r="I281" s="151"/>
      <c r="J281" s="152">
        <f>ROUND(I281*H281,2)</f>
        <v>0</v>
      </c>
      <c r="K281" s="153"/>
      <c r="L281" s="32"/>
      <c r="M281" s="154" t="s">
        <v>1</v>
      </c>
      <c r="N281" s="155" t="s">
        <v>42</v>
      </c>
      <c r="P281" s="156">
        <f>O281*H281</f>
        <v>0</v>
      </c>
      <c r="Q281" s="156">
        <v>2.19408</v>
      </c>
      <c r="R281" s="156">
        <f>Q281*H281</f>
        <v>17.311291199999999</v>
      </c>
      <c r="S281" s="156">
        <v>0</v>
      </c>
      <c r="T281" s="157">
        <f>S281*H281</f>
        <v>0</v>
      </c>
      <c r="AR281" s="158" t="s">
        <v>313</v>
      </c>
      <c r="AT281" s="158" t="s">
        <v>309</v>
      </c>
      <c r="AU281" s="158" t="s">
        <v>89</v>
      </c>
      <c r="AY281" s="17" t="s">
        <v>307</v>
      </c>
      <c r="BE281" s="159">
        <f>IF(N281="základná",J281,0)</f>
        <v>0</v>
      </c>
      <c r="BF281" s="159">
        <f>IF(N281="znížená",J281,0)</f>
        <v>0</v>
      </c>
      <c r="BG281" s="159">
        <f>IF(N281="zákl. prenesená",J281,0)</f>
        <v>0</v>
      </c>
      <c r="BH281" s="159">
        <f>IF(N281="zníž. prenesená",J281,0)</f>
        <v>0</v>
      </c>
      <c r="BI281" s="159">
        <f>IF(N281="nulová",J281,0)</f>
        <v>0</v>
      </c>
      <c r="BJ281" s="17" t="s">
        <v>89</v>
      </c>
      <c r="BK281" s="159">
        <f>ROUND(I281*H281,2)</f>
        <v>0</v>
      </c>
      <c r="BL281" s="17" t="s">
        <v>313</v>
      </c>
      <c r="BM281" s="158" t="s">
        <v>6303</v>
      </c>
    </row>
    <row r="282" spans="2:65" s="13" customFormat="1">
      <c r="B282" s="167"/>
      <c r="D282" s="161" t="s">
        <v>315</v>
      </c>
      <c r="E282" s="168" t="s">
        <v>1</v>
      </c>
      <c r="F282" s="169" t="s">
        <v>6304</v>
      </c>
      <c r="H282" s="170">
        <v>7.6980000000000004</v>
      </c>
      <c r="I282" s="171"/>
      <c r="L282" s="167"/>
      <c r="M282" s="172"/>
      <c r="T282" s="173"/>
      <c r="AT282" s="168" t="s">
        <v>315</v>
      </c>
      <c r="AU282" s="168" t="s">
        <v>89</v>
      </c>
      <c r="AV282" s="13" t="s">
        <v>89</v>
      </c>
      <c r="AW282" s="13" t="s">
        <v>31</v>
      </c>
      <c r="AX282" s="13" t="s">
        <v>76</v>
      </c>
      <c r="AY282" s="168" t="s">
        <v>307</v>
      </c>
    </row>
    <row r="283" spans="2:65" s="12" customFormat="1">
      <c r="B283" s="160"/>
      <c r="D283" s="161" t="s">
        <v>315</v>
      </c>
      <c r="E283" s="162" t="s">
        <v>1</v>
      </c>
      <c r="F283" s="163" t="s">
        <v>6305</v>
      </c>
      <c r="H283" s="162" t="s">
        <v>1</v>
      </c>
      <c r="I283" s="164"/>
      <c r="L283" s="160"/>
      <c r="M283" s="165"/>
      <c r="T283" s="166"/>
      <c r="AT283" s="162" t="s">
        <v>315</v>
      </c>
      <c r="AU283" s="162" t="s">
        <v>89</v>
      </c>
      <c r="AV283" s="12" t="s">
        <v>83</v>
      </c>
      <c r="AW283" s="12" t="s">
        <v>31</v>
      </c>
      <c r="AX283" s="12" t="s">
        <v>76</v>
      </c>
      <c r="AY283" s="162" t="s">
        <v>307</v>
      </c>
    </row>
    <row r="284" spans="2:65" s="13" customFormat="1">
      <c r="B284" s="167"/>
      <c r="D284" s="161" t="s">
        <v>315</v>
      </c>
      <c r="E284" s="168" t="s">
        <v>1</v>
      </c>
      <c r="F284" s="169" t="s">
        <v>6306</v>
      </c>
      <c r="H284" s="170">
        <v>0.192</v>
      </c>
      <c r="I284" s="171"/>
      <c r="L284" s="167"/>
      <c r="M284" s="172"/>
      <c r="T284" s="173"/>
      <c r="AT284" s="168" t="s">
        <v>315</v>
      </c>
      <c r="AU284" s="168" t="s">
        <v>89</v>
      </c>
      <c r="AV284" s="13" t="s">
        <v>89</v>
      </c>
      <c r="AW284" s="13" t="s">
        <v>31</v>
      </c>
      <c r="AX284" s="13" t="s">
        <v>76</v>
      </c>
      <c r="AY284" s="168" t="s">
        <v>307</v>
      </c>
    </row>
    <row r="285" spans="2:65" s="14" customFormat="1">
      <c r="B285" s="174"/>
      <c r="D285" s="161" t="s">
        <v>315</v>
      </c>
      <c r="E285" s="175" t="s">
        <v>1</v>
      </c>
      <c r="F285" s="176" t="s">
        <v>415</v>
      </c>
      <c r="H285" s="177">
        <v>7.89</v>
      </c>
      <c r="I285" s="178"/>
      <c r="L285" s="174"/>
      <c r="M285" s="179"/>
      <c r="T285" s="180"/>
      <c r="AT285" s="175" t="s">
        <v>315</v>
      </c>
      <c r="AU285" s="175" t="s">
        <v>89</v>
      </c>
      <c r="AV285" s="14" t="s">
        <v>313</v>
      </c>
      <c r="AW285" s="14" t="s">
        <v>31</v>
      </c>
      <c r="AX285" s="14" t="s">
        <v>83</v>
      </c>
      <c r="AY285" s="175" t="s">
        <v>307</v>
      </c>
    </row>
    <row r="286" spans="2:65" s="1" customFormat="1" ht="21.75" customHeight="1">
      <c r="B286" s="145"/>
      <c r="C286" s="146" t="s">
        <v>874</v>
      </c>
      <c r="D286" s="146" t="s">
        <v>309</v>
      </c>
      <c r="E286" s="147" t="s">
        <v>638</v>
      </c>
      <c r="F286" s="148" t="s">
        <v>639</v>
      </c>
      <c r="G286" s="149" t="s">
        <v>517</v>
      </c>
      <c r="H286" s="150">
        <v>39.93</v>
      </c>
      <c r="I286" s="151"/>
      <c r="J286" s="152">
        <f>ROUND(I286*H286,2)</f>
        <v>0</v>
      </c>
      <c r="K286" s="153"/>
      <c r="L286" s="32"/>
      <c r="M286" s="154" t="s">
        <v>1</v>
      </c>
      <c r="N286" s="155" t="s">
        <v>42</v>
      </c>
      <c r="P286" s="156">
        <f>O286*H286</f>
        <v>0</v>
      </c>
      <c r="Q286" s="156">
        <v>1.5900000000000001E-3</v>
      </c>
      <c r="R286" s="156">
        <f>Q286*H286</f>
        <v>6.3488699999999995E-2</v>
      </c>
      <c r="S286" s="156">
        <v>0</v>
      </c>
      <c r="T286" s="157">
        <f>S286*H286</f>
        <v>0</v>
      </c>
      <c r="AR286" s="158" t="s">
        <v>313</v>
      </c>
      <c r="AT286" s="158" t="s">
        <v>309</v>
      </c>
      <c r="AU286" s="158" t="s">
        <v>89</v>
      </c>
      <c r="AY286" s="17" t="s">
        <v>307</v>
      </c>
      <c r="BE286" s="159">
        <f>IF(N286="základná",J286,0)</f>
        <v>0</v>
      </c>
      <c r="BF286" s="159">
        <f>IF(N286="znížená",J286,0)</f>
        <v>0</v>
      </c>
      <c r="BG286" s="159">
        <f>IF(N286="zákl. prenesená",J286,0)</f>
        <v>0</v>
      </c>
      <c r="BH286" s="159">
        <f>IF(N286="zníž. prenesená",J286,0)</f>
        <v>0</v>
      </c>
      <c r="BI286" s="159">
        <f>IF(N286="nulová",J286,0)</f>
        <v>0</v>
      </c>
      <c r="BJ286" s="17" t="s">
        <v>89</v>
      </c>
      <c r="BK286" s="159">
        <f>ROUND(I286*H286,2)</f>
        <v>0</v>
      </c>
      <c r="BL286" s="17" t="s">
        <v>313</v>
      </c>
      <c r="BM286" s="158" t="s">
        <v>6307</v>
      </c>
    </row>
    <row r="287" spans="2:65" s="13" customFormat="1">
      <c r="B287" s="167"/>
      <c r="D287" s="161" t="s">
        <v>315</v>
      </c>
      <c r="E287" s="168" t="s">
        <v>1</v>
      </c>
      <c r="F287" s="169" t="s">
        <v>6308</v>
      </c>
      <c r="H287" s="170">
        <v>38.49</v>
      </c>
      <c r="I287" s="171"/>
      <c r="L287" s="167"/>
      <c r="M287" s="172"/>
      <c r="T287" s="173"/>
      <c r="AT287" s="168" t="s">
        <v>315</v>
      </c>
      <c r="AU287" s="168" t="s">
        <v>89</v>
      </c>
      <c r="AV287" s="13" t="s">
        <v>89</v>
      </c>
      <c r="AW287" s="13" t="s">
        <v>31</v>
      </c>
      <c r="AX287" s="13" t="s">
        <v>76</v>
      </c>
      <c r="AY287" s="168" t="s">
        <v>307</v>
      </c>
    </row>
    <row r="288" spans="2:65" s="13" customFormat="1">
      <c r="B288" s="167"/>
      <c r="D288" s="161" t="s">
        <v>315</v>
      </c>
      <c r="E288" s="168" t="s">
        <v>1</v>
      </c>
      <c r="F288" s="169" t="s">
        <v>6309</v>
      </c>
      <c r="H288" s="170">
        <v>1.44</v>
      </c>
      <c r="I288" s="171"/>
      <c r="L288" s="167"/>
      <c r="M288" s="172"/>
      <c r="T288" s="173"/>
      <c r="AT288" s="168" t="s">
        <v>315</v>
      </c>
      <c r="AU288" s="168" t="s">
        <v>89</v>
      </c>
      <c r="AV288" s="13" t="s">
        <v>89</v>
      </c>
      <c r="AW288" s="13" t="s">
        <v>31</v>
      </c>
      <c r="AX288" s="13" t="s">
        <v>76</v>
      </c>
      <c r="AY288" s="168" t="s">
        <v>307</v>
      </c>
    </row>
    <row r="289" spans="2:65" s="14" customFormat="1">
      <c r="B289" s="174"/>
      <c r="D289" s="161" t="s">
        <v>315</v>
      </c>
      <c r="E289" s="175" t="s">
        <v>1</v>
      </c>
      <c r="F289" s="176" t="s">
        <v>415</v>
      </c>
      <c r="H289" s="177">
        <v>39.93</v>
      </c>
      <c r="I289" s="178"/>
      <c r="L289" s="174"/>
      <c r="M289" s="179"/>
      <c r="T289" s="180"/>
      <c r="AT289" s="175" t="s">
        <v>315</v>
      </c>
      <c r="AU289" s="175" t="s">
        <v>89</v>
      </c>
      <c r="AV289" s="14" t="s">
        <v>313</v>
      </c>
      <c r="AW289" s="14" t="s">
        <v>31</v>
      </c>
      <c r="AX289" s="14" t="s">
        <v>83</v>
      </c>
      <c r="AY289" s="175" t="s">
        <v>307</v>
      </c>
    </row>
    <row r="290" spans="2:65" s="1" customFormat="1" ht="21.75" customHeight="1">
      <c r="B290" s="145"/>
      <c r="C290" s="146" t="s">
        <v>880</v>
      </c>
      <c r="D290" s="146" t="s">
        <v>309</v>
      </c>
      <c r="E290" s="147" t="s">
        <v>645</v>
      </c>
      <c r="F290" s="148" t="s">
        <v>646</v>
      </c>
      <c r="G290" s="149" t="s">
        <v>517</v>
      </c>
      <c r="H290" s="150">
        <v>39.93</v>
      </c>
      <c r="I290" s="151"/>
      <c r="J290" s="152">
        <f>ROUND(I290*H290,2)</f>
        <v>0</v>
      </c>
      <c r="K290" s="153"/>
      <c r="L290" s="32"/>
      <c r="M290" s="154" t="s">
        <v>1</v>
      </c>
      <c r="N290" s="155" t="s">
        <v>42</v>
      </c>
      <c r="P290" s="156">
        <f>O290*H290</f>
        <v>0</v>
      </c>
      <c r="Q290" s="156">
        <v>0</v>
      </c>
      <c r="R290" s="156">
        <f>Q290*H290</f>
        <v>0</v>
      </c>
      <c r="S290" s="156">
        <v>0</v>
      </c>
      <c r="T290" s="157">
        <f>S290*H290</f>
        <v>0</v>
      </c>
      <c r="AR290" s="158" t="s">
        <v>313</v>
      </c>
      <c r="AT290" s="158" t="s">
        <v>309</v>
      </c>
      <c r="AU290" s="158" t="s">
        <v>89</v>
      </c>
      <c r="AY290" s="17" t="s">
        <v>307</v>
      </c>
      <c r="BE290" s="159">
        <f>IF(N290="základná",J290,0)</f>
        <v>0</v>
      </c>
      <c r="BF290" s="159">
        <f>IF(N290="znížená",J290,0)</f>
        <v>0</v>
      </c>
      <c r="BG290" s="159">
        <f>IF(N290="zákl. prenesená",J290,0)</f>
        <v>0</v>
      </c>
      <c r="BH290" s="159">
        <f>IF(N290="zníž. prenesená",J290,0)</f>
        <v>0</v>
      </c>
      <c r="BI290" s="159">
        <f>IF(N290="nulová",J290,0)</f>
        <v>0</v>
      </c>
      <c r="BJ290" s="17" t="s">
        <v>89</v>
      </c>
      <c r="BK290" s="159">
        <f>ROUND(I290*H290,2)</f>
        <v>0</v>
      </c>
      <c r="BL290" s="17" t="s">
        <v>313</v>
      </c>
      <c r="BM290" s="158" t="s">
        <v>6310</v>
      </c>
    </row>
    <row r="291" spans="2:65" s="1" customFormat="1" ht="16.5" customHeight="1">
      <c r="B291" s="145"/>
      <c r="C291" s="146" t="s">
        <v>885</v>
      </c>
      <c r="D291" s="146" t="s">
        <v>309</v>
      </c>
      <c r="E291" s="147" t="s">
        <v>6311</v>
      </c>
      <c r="F291" s="148" t="s">
        <v>6312</v>
      </c>
      <c r="G291" s="149" t="s">
        <v>510</v>
      </c>
      <c r="H291" s="150">
        <v>0.32800000000000001</v>
      </c>
      <c r="I291" s="151"/>
      <c r="J291" s="152">
        <f>ROUND(I291*H291,2)</f>
        <v>0</v>
      </c>
      <c r="K291" s="153"/>
      <c r="L291" s="32"/>
      <c r="M291" s="154" t="s">
        <v>1</v>
      </c>
      <c r="N291" s="155" t="s">
        <v>42</v>
      </c>
      <c r="P291" s="156">
        <f>O291*H291</f>
        <v>0</v>
      </c>
      <c r="Q291" s="156">
        <v>1.0189584899999999</v>
      </c>
      <c r="R291" s="156">
        <f>Q291*H291</f>
        <v>0.33421838471999998</v>
      </c>
      <c r="S291" s="156">
        <v>0</v>
      </c>
      <c r="T291" s="157">
        <f>S291*H291</f>
        <v>0</v>
      </c>
      <c r="AR291" s="158" t="s">
        <v>313</v>
      </c>
      <c r="AT291" s="158" t="s">
        <v>309</v>
      </c>
      <c r="AU291" s="158" t="s">
        <v>89</v>
      </c>
      <c r="AY291" s="17" t="s">
        <v>307</v>
      </c>
      <c r="BE291" s="159">
        <f>IF(N291="základná",J291,0)</f>
        <v>0</v>
      </c>
      <c r="BF291" s="159">
        <f>IF(N291="znížená",J291,0)</f>
        <v>0</v>
      </c>
      <c r="BG291" s="159">
        <f>IF(N291="zákl. prenesená",J291,0)</f>
        <v>0</v>
      </c>
      <c r="BH291" s="159">
        <f>IF(N291="zníž. prenesená",J291,0)</f>
        <v>0</v>
      </c>
      <c r="BI291" s="159">
        <f>IF(N291="nulová",J291,0)</f>
        <v>0</v>
      </c>
      <c r="BJ291" s="17" t="s">
        <v>89</v>
      </c>
      <c r="BK291" s="159">
        <f>ROUND(I291*H291,2)</f>
        <v>0</v>
      </c>
      <c r="BL291" s="17" t="s">
        <v>313</v>
      </c>
      <c r="BM291" s="158" t="s">
        <v>6313</v>
      </c>
    </row>
    <row r="292" spans="2:65" s="13" customFormat="1">
      <c r="B292" s="167"/>
      <c r="D292" s="161" t="s">
        <v>315</v>
      </c>
      <c r="E292" s="168" t="s">
        <v>1</v>
      </c>
      <c r="F292" s="169" t="s">
        <v>6314</v>
      </c>
      <c r="H292" s="170">
        <v>0.32800000000000001</v>
      </c>
      <c r="I292" s="171"/>
      <c r="L292" s="167"/>
      <c r="M292" s="172"/>
      <c r="T292" s="173"/>
      <c r="AT292" s="168" t="s">
        <v>315</v>
      </c>
      <c r="AU292" s="168" t="s">
        <v>89</v>
      </c>
      <c r="AV292" s="13" t="s">
        <v>89</v>
      </c>
      <c r="AW292" s="13" t="s">
        <v>31</v>
      </c>
      <c r="AX292" s="13" t="s">
        <v>83</v>
      </c>
      <c r="AY292" s="168" t="s">
        <v>307</v>
      </c>
    </row>
    <row r="293" spans="2:65" s="1" customFormat="1" ht="24.2" customHeight="1">
      <c r="B293" s="145"/>
      <c r="C293" s="146" t="s">
        <v>926</v>
      </c>
      <c r="D293" s="146" t="s">
        <v>309</v>
      </c>
      <c r="E293" s="147" t="s">
        <v>660</v>
      </c>
      <c r="F293" s="148" t="s">
        <v>661</v>
      </c>
      <c r="G293" s="149" t="s">
        <v>312</v>
      </c>
      <c r="H293" s="150">
        <v>2.4</v>
      </c>
      <c r="I293" s="151"/>
      <c r="J293" s="152">
        <f>ROUND(I293*H293,2)</f>
        <v>0</v>
      </c>
      <c r="K293" s="153"/>
      <c r="L293" s="32"/>
      <c r="M293" s="154" t="s">
        <v>1</v>
      </c>
      <c r="N293" s="155" t="s">
        <v>42</v>
      </c>
      <c r="P293" s="156">
        <f>O293*H293</f>
        <v>0</v>
      </c>
      <c r="Q293" s="156">
        <v>2.1940757</v>
      </c>
      <c r="R293" s="156">
        <f>Q293*H293</f>
        <v>5.2657816799999999</v>
      </c>
      <c r="S293" s="156">
        <v>0</v>
      </c>
      <c r="T293" s="157">
        <f>S293*H293</f>
        <v>0</v>
      </c>
      <c r="AR293" s="158" t="s">
        <v>313</v>
      </c>
      <c r="AT293" s="158" t="s">
        <v>309</v>
      </c>
      <c r="AU293" s="158" t="s">
        <v>89</v>
      </c>
      <c r="AY293" s="17" t="s">
        <v>307</v>
      </c>
      <c r="BE293" s="159">
        <f>IF(N293="základná",J293,0)</f>
        <v>0</v>
      </c>
      <c r="BF293" s="159">
        <f>IF(N293="znížená",J293,0)</f>
        <v>0</v>
      </c>
      <c r="BG293" s="159">
        <f>IF(N293="zákl. prenesená",J293,0)</f>
        <v>0</v>
      </c>
      <c r="BH293" s="159">
        <f>IF(N293="zníž. prenesená",J293,0)</f>
        <v>0</v>
      </c>
      <c r="BI293" s="159">
        <f>IF(N293="nulová",J293,0)</f>
        <v>0</v>
      </c>
      <c r="BJ293" s="17" t="s">
        <v>89</v>
      </c>
      <c r="BK293" s="159">
        <f>ROUND(I293*H293,2)</f>
        <v>0</v>
      </c>
      <c r="BL293" s="17" t="s">
        <v>313</v>
      </c>
      <c r="BM293" s="158" t="s">
        <v>6315</v>
      </c>
    </row>
    <row r="294" spans="2:65" s="13" customFormat="1">
      <c r="B294" s="167"/>
      <c r="D294" s="161" t="s">
        <v>315</v>
      </c>
      <c r="E294" s="168" t="s">
        <v>1</v>
      </c>
      <c r="F294" s="169" t="s">
        <v>6316</v>
      </c>
      <c r="H294" s="170">
        <v>2.4</v>
      </c>
      <c r="I294" s="171"/>
      <c r="L294" s="167"/>
      <c r="M294" s="172"/>
      <c r="T294" s="173"/>
      <c r="AT294" s="168" t="s">
        <v>315</v>
      </c>
      <c r="AU294" s="168" t="s">
        <v>89</v>
      </c>
      <c r="AV294" s="13" t="s">
        <v>89</v>
      </c>
      <c r="AW294" s="13" t="s">
        <v>31</v>
      </c>
      <c r="AX294" s="13" t="s">
        <v>83</v>
      </c>
      <c r="AY294" s="168" t="s">
        <v>307</v>
      </c>
    </row>
    <row r="295" spans="2:65" s="1" customFormat="1" ht="21.75" customHeight="1">
      <c r="B295" s="145"/>
      <c r="C295" s="146" t="s">
        <v>931</v>
      </c>
      <c r="D295" s="146" t="s">
        <v>309</v>
      </c>
      <c r="E295" s="147" t="s">
        <v>674</v>
      </c>
      <c r="F295" s="148" t="s">
        <v>675</v>
      </c>
      <c r="G295" s="149" t="s">
        <v>517</v>
      </c>
      <c r="H295" s="150">
        <v>24</v>
      </c>
      <c r="I295" s="151"/>
      <c r="J295" s="152">
        <f>ROUND(I295*H295,2)</f>
        <v>0</v>
      </c>
      <c r="K295" s="153"/>
      <c r="L295" s="32"/>
      <c r="M295" s="154" t="s">
        <v>1</v>
      </c>
      <c r="N295" s="155" t="s">
        <v>42</v>
      </c>
      <c r="P295" s="156">
        <f>O295*H295</f>
        <v>0</v>
      </c>
      <c r="Q295" s="156">
        <v>1.5947400000000001E-3</v>
      </c>
      <c r="R295" s="156">
        <f>Q295*H295</f>
        <v>3.8273760000000004E-2</v>
      </c>
      <c r="S295" s="156">
        <v>0</v>
      </c>
      <c r="T295" s="157">
        <f>S295*H295</f>
        <v>0</v>
      </c>
      <c r="AR295" s="158" t="s">
        <v>313</v>
      </c>
      <c r="AT295" s="158" t="s">
        <v>309</v>
      </c>
      <c r="AU295" s="158" t="s">
        <v>89</v>
      </c>
      <c r="AY295" s="17" t="s">
        <v>307</v>
      </c>
      <c r="BE295" s="159">
        <f>IF(N295="základná",J295,0)</f>
        <v>0</v>
      </c>
      <c r="BF295" s="159">
        <f>IF(N295="znížená",J295,0)</f>
        <v>0</v>
      </c>
      <c r="BG295" s="159">
        <f>IF(N295="zákl. prenesená",J295,0)</f>
        <v>0</v>
      </c>
      <c r="BH295" s="159">
        <f>IF(N295="zníž. prenesená",J295,0)</f>
        <v>0</v>
      </c>
      <c r="BI295" s="159">
        <f>IF(N295="nulová",J295,0)</f>
        <v>0</v>
      </c>
      <c r="BJ295" s="17" t="s">
        <v>89</v>
      </c>
      <c r="BK295" s="159">
        <f>ROUND(I295*H295,2)</f>
        <v>0</v>
      </c>
      <c r="BL295" s="17" t="s">
        <v>313</v>
      </c>
      <c r="BM295" s="158" t="s">
        <v>6317</v>
      </c>
    </row>
    <row r="296" spans="2:65" s="13" customFormat="1">
      <c r="B296" s="167"/>
      <c r="D296" s="161" t="s">
        <v>315</v>
      </c>
      <c r="E296" s="168" t="s">
        <v>1</v>
      </c>
      <c r="F296" s="169" t="s">
        <v>6318</v>
      </c>
      <c r="H296" s="170">
        <v>24</v>
      </c>
      <c r="I296" s="171"/>
      <c r="L296" s="167"/>
      <c r="M296" s="172"/>
      <c r="T296" s="173"/>
      <c r="AT296" s="168" t="s">
        <v>315</v>
      </c>
      <c r="AU296" s="168" t="s">
        <v>89</v>
      </c>
      <c r="AV296" s="13" t="s">
        <v>89</v>
      </c>
      <c r="AW296" s="13" t="s">
        <v>31</v>
      </c>
      <c r="AX296" s="13" t="s">
        <v>83</v>
      </c>
      <c r="AY296" s="168" t="s">
        <v>307</v>
      </c>
    </row>
    <row r="297" spans="2:65" s="1" customFormat="1" ht="21.75" customHeight="1">
      <c r="B297" s="145"/>
      <c r="C297" s="146" t="s">
        <v>939</v>
      </c>
      <c r="D297" s="146" t="s">
        <v>309</v>
      </c>
      <c r="E297" s="147" t="s">
        <v>682</v>
      </c>
      <c r="F297" s="148" t="s">
        <v>683</v>
      </c>
      <c r="G297" s="149" t="s">
        <v>517</v>
      </c>
      <c r="H297" s="150">
        <v>24</v>
      </c>
      <c r="I297" s="151"/>
      <c r="J297" s="152">
        <f>ROUND(I297*H297,2)</f>
        <v>0</v>
      </c>
      <c r="K297" s="153"/>
      <c r="L297" s="32"/>
      <c r="M297" s="154" t="s">
        <v>1</v>
      </c>
      <c r="N297" s="155" t="s">
        <v>42</v>
      </c>
      <c r="P297" s="156">
        <f>O297*H297</f>
        <v>0</v>
      </c>
      <c r="Q297" s="156">
        <v>0</v>
      </c>
      <c r="R297" s="156">
        <f>Q297*H297</f>
        <v>0</v>
      </c>
      <c r="S297" s="156">
        <v>0</v>
      </c>
      <c r="T297" s="157">
        <f>S297*H297</f>
        <v>0</v>
      </c>
      <c r="AR297" s="158" t="s">
        <v>313</v>
      </c>
      <c r="AT297" s="158" t="s">
        <v>309</v>
      </c>
      <c r="AU297" s="158" t="s">
        <v>89</v>
      </c>
      <c r="AY297" s="17" t="s">
        <v>307</v>
      </c>
      <c r="BE297" s="159">
        <f>IF(N297="základná",J297,0)</f>
        <v>0</v>
      </c>
      <c r="BF297" s="159">
        <f>IF(N297="znížená",J297,0)</f>
        <v>0</v>
      </c>
      <c r="BG297" s="159">
        <f>IF(N297="zákl. prenesená",J297,0)</f>
        <v>0</v>
      </c>
      <c r="BH297" s="159">
        <f>IF(N297="zníž. prenesená",J297,0)</f>
        <v>0</v>
      </c>
      <c r="BI297" s="159">
        <f>IF(N297="nulová",J297,0)</f>
        <v>0</v>
      </c>
      <c r="BJ297" s="17" t="s">
        <v>89</v>
      </c>
      <c r="BK297" s="159">
        <f>ROUND(I297*H297,2)</f>
        <v>0</v>
      </c>
      <c r="BL297" s="17" t="s">
        <v>313</v>
      </c>
      <c r="BM297" s="158" t="s">
        <v>6319</v>
      </c>
    </row>
    <row r="298" spans="2:65" s="11" customFormat="1" ht="22.9" customHeight="1">
      <c r="B298" s="133"/>
      <c r="D298" s="134" t="s">
        <v>75</v>
      </c>
      <c r="E298" s="143" t="s">
        <v>107</v>
      </c>
      <c r="F298" s="143" t="s">
        <v>696</v>
      </c>
      <c r="I298" s="136"/>
      <c r="J298" s="144">
        <f>BK298</f>
        <v>0</v>
      </c>
      <c r="L298" s="133"/>
      <c r="M298" s="138"/>
      <c r="P298" s="139">
        <f>SUM(P299:P307)</f>
        <v>0</v>
      </c>
      <c r="R298" s="139">
        <f>SUM(R299:R307)</f>
        <v>23.439703936800001</v>
      </c>
      <c r="T298" s="140">
        <f>SUM(T299:T307)</f>
        <v>0</v>
      </c>
      <c r="AR298" s="134" t="s">
        <v>83</v>
      </c>
      <c r="AT298" s="141" t="s">
        <v>75</v>
      </c>
      <c r="AU298" s="141" t="s">
        <v>83</v>
      </c>
      <c r="AY298" s="134" t="s">
        <v>307</v>
      </c>
      <c r="BK298" s="142">
        <f>SUM(BK299:BK307)</f>
        <v>0</v>
      </c>
    </row>
    <row r="299" spans="2:65" s="1" customFormat="1" ht="24.2" customHeight="1">
      <c r="B299" s="145"/>
      <c r="C299" s="146" t="s">
        <v>954</v>
      </c>
      <c r="D299" s="146" t="s">
        <v>309</v>
      </c>
      <c r="E299" s="147" t="s">
        <v>6320</v>
      </c>
      <c r="F299" s="148" t="s">
        <v>6321</v>
      </c>
      <c r="G299" s="149" t="s">
        <v>517</v>
      </c>
      <c r="H299" s="150">
        <v>38.49</v>
      </c>
      <c r="I299" s="151"/>
      <c r="J299" s="152">
        <f>ROUND(I299*H299,2)</f>
        <v>0</v>
      </c>
      <c r="K299" s="153"/>
      <c r="L299" s="32"/>
      <c r="M299" s="154" t="s">
        <v>1</v>
      </c>
      <c r="N299" s="155" t="s">
        <v>42</v>
      </c>
      <c r="P299" s="156">
        <f>O299*H299</f>
        <v>0</v>
      </c>
      <c r="Q299" s="156">
        <v>0.27318831999999998</v>
      </c>
      <c r="R299" s="156">
        <f>Q299*H299</f>
        <v>10.5150184368</v>
      </c>
      <c r="S299" s="156">
        <v>0</v>
      </c>
      <c r="T299" s="157">
        <f>S299*H299</f>
        <v>0</v>
      </c>
      <c r="AR299" s="158" t="s">
        <v>313</v>
      </c>
      <c r="AT299" s="158" t="s">
        <v>309</v>
      </c>
      <c r="AU299" s="158" t="s">
        <v>89</v>
      </c>
      <c r="AY299" s="17" t="s">
        <v>307</v>
      </c>
      <c r="BE299" s="159">
        <f>IF(N299="základná",J299,0)</f>
        <v>0</v>
      </c>
      <c r="BF299" s="159">
        <f>IF(N299="znížená",J299,0)</f>
        <v>0</v>
      </c>
      <c r="BG299" s="159">
        <f>IF(N299="zákl. prenesená",J299,0)</f>
        <v>0</v>
      </c>
      <c r="BH299" s="159">
        <f>IF(N299="zníž. prenesená",J299,0)</f>
        <v>0</v>
      </c>
      <c r="BI299" s="159">
        <f>IF(N299="nulová",J299,0)</f>
        <v>0</v>
      </c>
      <c r="BJ299" s="17" t="s">
        <v>89</v>
      </c>
      <c r="BK299" s="159">
        <f>ROUND(I299*H299,2)</f>
        <v>0</v>
      </c>
      <c r="BL299" s="17" t="s">
        <v>313</v>
      </c>
      <c r="BM299" s="158" t="s">
        <v>6322</v>
      </c>
    </row>
    <row r="300" spans="2:65" s="13" customFormat="1">
      <c r="B300" s="167"/>
      <c r="D300" s="161" t="s">
        <v>315</v>
      </c>
      <c r="E300" s="168" t="s">
        <v>1</v>
      </c>
      <c r="F300" s="169" t="s">
        <v>6323</v>
      </c>
      <c r="H300" s="170">
        <v>38.49</v>
      </c>
      <c r="I300" s="171"/>
      <c r="L300" s="167"/>
      <c r="M300" s="172"/>
      <c r="T300" s="173"/>
      <c r="AT300" s="168" t="s">
        <v>315</v>
      </c>
      <c r="AU300" s="168" t="s">
        <v>89</v>
      </c>
      <c r="AV300" s="13" t="s">
        <v>89</v>
      </c>
      <c r="AW300" s="13" t="s">
        <v>31</v>
      </c>
      <c r="AX300" s="13" t="s">
        <v>83</v>
      </c>
      <c r="AY300" s="168" t="s">
        <v>307</v>
      </c>
    </row>
    <row r="301" spans="2:65" s="1" customFormat="1" ht="21.75" customHeight="1">
      <c r="B301" s="145"/>
      <c r="C301" s="188" t="s">
        <v>959</v>
      </c>
      <c r="D301" s="188" t="s">
        <v>507</v>
      </c>
      <c r="E301" s="189" t="s">
        <v>6324</v>
      </c>
      <c r="F301" s="190" t="s">
        <v>6325</v>
      </c>
      <c r="G301" s="191" t="s">
        <v>693</v>
      </c>
      <c r="H301" s="192">
        <v>363.15300000000002</v>
      </c>
      <c r="I301" s="193"/>
      <c r="J301" s="194">
        <f>ROUND(I301*H301,2)</f>
        <v>0</v>
      </c>
      <c r="K301" s="195"/>
      <c r="L301" s="196"/>
      <c r="M301" s="197" t="s">
        <v>1</v>
      </c>
      <c r="N301" s="198" t="s">
        <v>42</v>
      </c>
      <c r="P301" s="156">
        <f>O301*H301</f>
        <v>0</v>
      </c>
      <c r="Q301" s="156">
        <v>2.5999999999999999E-2</v>
      </c>
      <c r="R301" s="156">
        <f>Q301*H301</f>
        <v>9.4419780000000006</v>
      </c>
      <c r="S301" s="156">
        <v>0</v>
      </c>
      <c r="T301" s="157">
        <f>S301*H301</f>
        <v>0</v>
      </c>
      <c r="AR301" s="158" t="s">
        <v>449</v>
      </c>
      <c r="AT301" s="158" t="s">
        <v>507</v>
      </c>
      <c r="AU301" s="158" t="s">
        <v>89</v>
      </c>
      <c r="AY301" s="17" t="s">
        <v>307</v>
      </c>
      <c r="BE301" s="159">
        <f>IF(N301="základná",J301,0)</f>
        <v>0</v>
      </c>
      <c r="BF301" s="159">
        <f>IF(N301="znížená",J301,0)</f>
        <v>0</v>
      </c>
      <c r="BG301" s="159">
        <f>IF(N301="zákl. prenesená",J301,0)</f>
        <v>0</v>
      </c>
      <c r="BH301" s="159">
        <f>IF(N301="zníž. prenesená",J301,0)</f>
        <v>0</v>
      </c>
      <c r="BI301" s="159">
        <f>IF(N301="nulová",J301,0)</f>
        <v>0</v>
      </c>
      <c r="BJ301" s="17" t="s">
        <v>89</v>
      </c>
      <c r="BK301" s="159">
        <f>ROUND(I301*H301,2)</f>
        <v>0</v>
      </c>
      <c r="BL301" s="17" t="s">
        <v>313</v>
      </c>
      <c r="BM301" s="158" t="s">
        <v>6326</v>
      </c>
    </row>
    <row r="302" spans="2:65" s="1" customFormat="1" ht="24.2" customHeight="1">
      <c r="B302" s="145"/>
      <c r="C302" s="188" t="s">
        <v>965</v>
      </c>
      <c r="D302" s="188" t="s">
        <v>507</v>
      </c>
      <c r="E302" s="189" t="s">
        <v>6327</v>
      </c>
      <c r="F302" s="190" t="s">
        <v>6328</v>
      </c>
      <c r="G302" s="191" t="s">
        <v>693</v>
      </c>
      <c r="H302" s="192">
        <v>19.63</v>
      </c>
      <c r="I302" s="193"/>
      <c r="J302" s="194">
        <f>ROUND(I302*H302,2)</f>
        <v>0</v>
      </c>
      <c r="K302" s="195"/>
      <c r="L302" s="196"/>
      <c r="M302" s="197" t="s">
        <v>1</v>
      </c>
      <c r="N302" s="198" t="s">
        <v>42</v>
      </c>
      <c r="P302" s="156">
        <f>O302*H302</f>
        <v>0</v>
      </c>
      <c r="Q302" s="156">
        <v>2.5000000000000001E-2</v>
      </c>
      <c r="R302" s="156">
        <f>Q302*H302</f>
        <v>0.49075000000000002</v>
      </c>
      <c r="S302" s="156">
        <v>0</v>
      </c>
      <c r="T302" s="157">
        <f>S302*H302</f>
        <v>0</v>
      </c>
      <c r="AR302" s="158" t="s">
        <v>449</v>
      </c>
      <c r="AT302" s="158" t="s">
        <v>507</v>
      </c>
      <c r="AU302" s="158" t="s">
        <v>89</v>
      </c>
      <c r="AY302" s="17" t="s">
        <v>307</v>
      </c>
      <c r="BE302" s="159">
        <f>IF(N302="základná",J302,0)</f>
        <v>0</v>
      </c>
      <c r="BF302" s="159">
        <f>IF(N302="znížená",J302,0)</f>
        <v>0</v>
      </c>
      <c r="BG302" s="159">
        <f>IF(N302="zákl. prenesená",J302,0)</f>
        <v>0</v>
      </c>
      <c r="BH302" s="159">
        <f>IF(N302="zníž. prenesená",J302,0)</f>
        <v>0</v>
      </c>
      <c r="BI302" s="159">
        <f>IF(N302="nulová",J302,0)</f>
        <v>0</v>
      </c>
      <c r="BJ302" s="17" t="s">
        <v>89</v>
      </c>
      <c r="BK302" s="159">
        <f>ROUND(I302*H302,2)</f>
        <v>0</v>
      </c>
      <c r="BL302" s="17" t="s">
        <v>313</v>
      </c>
      <c r="BM302" s="158" t="s">
        <v>6329</v>
      </c>
    </row>
    <row r="303" spans="2:65" s="1" customFormat="1" ht="24.2" customHeight="1">
      <c r="B303" s="145"/>
      <c r="C303" s="188" t="s">
        <v>976</v>
      </c>
      <c r="D303" s="188" t="s">
        <v>507</v>
      </c>
      <c r="E303" s="189" t="s">
        <v>6330</v>
      </c>
      <c r="F303" s="190" t="s">
        <v>6331</v>
      </c>
      <c r="G303" s="191" t="s">
        <v>693</v>
      </c>
      <c r="H303" s="192">
        <v>19.63</v>
      </c>
      <c r="I303" s="193"/>
      <c r="J303" s="194">
        <f>ROUND(I303*H303,2)</f>
        <v>0</v>
      </c>
      <c r="K303" s="195"/>
      <c r="L303" s="196"/>
      <c r="M303" s="197" t="s">
        <v>1</v>
      </c>
      <c r="N303" s="198" t="s">
        <v>42</v>
      </c>
      <c r="P303" s="156">
        <f>O303*H303</f>
        <v>0</v>
      </c>
      <c r="Q303" s="156">
        <v>1.4999999999999999E-2</v>
      </c>
      <c r="R303" s="156">
        <f>Q303*H303</f>
        <v>0.29444999999999999</v>
      </c>
      <c r="S303" s="156">
        <v>0</v>
      </c>
      <c r="T303" s="157">
        <f>S303*H303</f>
        <v>0</v>
      </c>
      <c r="AR303" s="158" t="s">
        <v>449</v>
      </c>
      <c r="AT303" s="158" t="s">
        <v>507</v>
      </c>
      <c r="AU303" s="158" t="s">
        <v>89</v>
      </c>
      <c r="AY303" s="17" t="s">
        <v>307</v>
      </c>
      <c r="BE303" s="159">
        <f>IF(N303="základná",J303,0)</f>
        <v>0</v>
      </c>
      <c r="BF303" s="159">
        <f>IF(N303="znížená",J303,0)</f>
        <v>0</v>
      </c>
      <c r="BG303" s="159">
        <f>IF(N303="zákl. prenesená",J303,0)</f>
        <v>0</v>
      </c>
      <c r="BH303" s="159">
        <f>IF(N303="zníž. prenesená",J303,0)</f>
        <v>0</v>
      </c>
      <c r="BI303" s="159">
        <f>IF(N303="nulová",J303,0)</f>
        <v>0</v>
      </c>
      <c r="BJ303" s="17" t="s">
        <v>89</v>
      </c>
      <c r="BK303" s="159">
        <f>ROUND(I303*H303,2)</f>
        <v>0</v>
      </c>
      <c r="BL303" s="17" t="s">
        <v>313</v>
      </c>
      <c r="BM303" s="158" t="s">
        <v>6332</v>
      </c>
    </row>
    <row r="304" spans="2:65" s="1" customFormat="1" ht="24.2" customHeight="1">
      <c r="B304" s="145"/>
      <c r="C304" s="146" t="s">
        <v>987</v>
      </c>
      <c r="D304" s="146" t="s">
        <v>309</v>
      </c>
      <c r="E304" s="147" t="s">
        <v>6333</v>
      </c>
      <c r="F304" s="148" t="s">
        <v>6334</v>
      </c>
      <c r="G304" s="149" t="s">
        <v>1071</v>
      </c>
      <c r="H304" s="150">
        <v>64.150000000000006</v>
      </c>
      <c r="I304" s="151"/>
      <c r="J304" s="152">
        <f>ROUND(I304*H304,2)</f>
        <v>0</v>
      </c>
      <c r="K304" s="153"/>
      <c r="L304" s="32"/>
      <c r="M304" s="154" t="s">
        <v>1</v>
      </c>
      <c r="N304" s="155" t="s">
        <v>42</v>
      </c>
      <c r="P304" s="156">
        <f>O304*H304</f>
        <v>0</v>
      </c>
      <c r="Q304" s="156">
        <v>1.25E-3</v>
      </c>
      <c r="R304" s="156">
        <f>Q304*H304</f>
        <v>8.0187500000000009E-2</v>
      </c>
      <c r="S304" s="156">
        <v>0</v>
      </c>
      <c r="T304" s="157">
        <f>S304*H304</f>
        <v>0</v>
      </c>
      <c r="AR304" s="158" t="s">
        <v>313</v>
      </c>
      <c r="AT304" s="158" t="s">
        <v>309</v>
      </c>
      <c r="AU304" s="158" t="s">
        <v>89</v>
      </c>
      <c r="AY304" s="17" t="s">
        <v>307</v>
      </c>
      <c r="BE304" s="159">
        <f>IF(N304="základná",J304,0)</f>
        <v>0</v>
      </c>
      <c r="BF304" s="159">
        <f>IF(N304="znížená",J304,0)</f>
        <v>0</v>
      </c>
      <c r="BG304" s="159">
        <f>IF(N304="zákl. prenesená",J304,0)</f>
        <v>0</v>
      </c>
      <c r="BH304" s="159">
        <f>IF(N304="zníž. prenesená",J304,0)</f>
        <v>0</v>
      </c>
      <c r="BI304" s="159">
        <f>IF(N304="nulová",J304,0)</f>
        <v>0</v>
      </c>
      <c r="BJ304" s="17" t="s">
        <v>89</v>
      </c>
      <c r="BK304" s="159">
        <f>ROUND(I304*H304,2)</f>
        <v>0</v>
      </c>
      <c r="BL304" s="17" t="s">
        <v>313</v>
      </c>
      <c r="BM304" s="158" t="s">
        <v>6335</v>
      </c>
    </row>
    <row r="305" spans="2:65" s="13" customFormat="1">
      <c r="B305" s="167"/>
      <c r="D305" s="161" t="s">
        <v>315</v>
      </c>
      <c r="E305" s="168" t="s">
        <v>1</v>
      </c>
      <c r="F305" s="169" t="s">
        <v>6336</v>
      </c>
      <c r="H305" s="170">
        <v>64.150000000000006</v>
      </c>
      <c r="I305" s="171"/>
      <c r="L305" s="167"/>
      <c r="M305" s="172"/>
      <c r="T305" s="173"/>
      <c r="AT305" s="168" t="s">
        <v>315</v>
      </c>
      <c r="AU305" s="168" t="s">
        <v>89</v>
      </c>
      <c r="AV305" s="13" t="s">
        <v>89</v>
      </c>
      <c r="AW305" s="13" t="s">
        <v>31</v>
      </c>
      <c r="AX305" s="13" t="s">
        <v>83</v>
      </c>
      <c r="AY305" s="168" t="s">
        <v>307</v>
      </c>
    </row>
    <row r="306" spans="2:65" s="1" customFormat="1" ht="24.2" customHeight="1">
      <c r="B306" s="145"/>
      <c r="C306" s="188" t="s">
        <v>991</v>
      </c>
      <c r="D306" s="188" t="s">
        <v>507</v>
      </c>
      <c r="E306" s="189" t="s">
        <v>6337</v>
      </c>
      <c r="F306" s="190" t="s">
        <v>6338</v>
      </c>
      <c r="G306" s="191" t="s">
        <v>693</v>
      </c>
      <c r="H306" s="192">
        <v>130.86600000000001</v>
      </c>
      <c r="I306" s="193"/>
      <c r="J306" s="194">
        <f>ROUND(I306*H306,2)</f>
        <v>0</v>
      </c>
      <c r="K306" s="195"/>
      <c r="L306" s="196"/>
      <c r="M306" s="197" t="s">
        <v>1</v>
      </c>
      <c r="N306" s="198" t="s">
        <v>42</v>
      </c>
      <c r="P306" s="156">
        <f>O306*H306</f>
        <v>0</v>
      </c>
      <c r="Q306" s="156">
        <v>0.02</v>
      </c>
      <c r="R306" s="156">
        <f>Q306*H306</f>
        <v>2.6173200000000003</v>
      </c>
      <c r="S306" s="156">
        <v>0</v>
      </c>
      <c r="T306" s="157">
        <f>S306*H306</f>
        <v>0</v>
      </c>
      <c r="AR306" s="158" t="s">
        <v>449</v>
      </c>
      <c r="AT306" s="158" t="s">
        <v>507</v>
      </c>
      <c r="AU306" s="158" t="s">
        <v>89</v>
      </c>
      <c r="AY306" s="17" t="s">
        <v>307</v>
      </c>
      <c r="BE306" s="159">
        <f>IF(N306="základná",J306,0)</f>
        <v>0</v>
      </c>
      <c r="BF306" s="159">
        <f>IF(N306="znížená",J306,0)</f>
        <v>0</v>
      </c>
      <c r="BG306" s="159">
        <f>IF(N306="zákl. prenesená",J306,0)</f>
        <v>0</v>
      </c>
      <c r="BH306" s="159">
        <f>IF(N306="zníž. prenesená",J306,0)</f>
        <v>0</v>
      </c>
      <c r="BI306" s="159">
        <f>IF(N306="nulová",J306,0)</f>
        <v>0</v>
      </c>
      <c r="BJ306" s="17" t="s">
        <v>89</v>
      </c>
      <c r="BK306" s="159">
        <f>ROUND(I306*H306,2)</f>
        <v>0</v>
      </c>
      <c r="BL306" s="17" t="s">
        <v>313</v>
      </c>
      <c r="BM306" s="158" t="s">
        <v>6339</v>
      </c>
    </row>
    <row r="307" spans="2:65" s="13" customFormat="1">
      <c r="B307" s="167"/>
      <c r="D307" s="161" t="s">
        <v>315</v>
      </c>
      <c r="F307" s="169" t="s">
        <v>6340</v>
      </c>
      <c r="H307" s="170">
        <v>130.86600000000001</v>
      </c>
      <c r="I307" s="171"/>
      <c r="L307" s="167"/>
      <c r="M307" s="172"/>
      <c r="T307" s="173"/>
      <c r="AT307" s="168" t="s">
        <v>315</v>
      </c>
      <c r="AU307" s="168" t="s">
        <v>89</v>
      </c>
      <c r="AV307" s="13" t="s">
        <v>89</v>
      </c>
      <c r="AW307" s="13" t="s">
        <v>3</v>
      </c>
      <c r="AX307" s="13" t="s">
        <v>83</v>
      </c>
      <c r="AY307" s="168" t="s">
        <v>307</v>
      </c>
    </row>
    <row r="308" spans="2:65" s="11" customFormat="1" ht="22.9" customHeight="1">
      <c r="B308" s="133"/>
      <c r="D308" s="134" t="s">
        <v>75</v>
      </c>
      <c r="E308" s="143" t="s">
        <v>439</v>
      </c>
      <c r="F308" s="143" t="s">
        <v>1130</v>
      </c>
      <c r="I308" s="136"/>
      <c r="J308" s="144">
        <f>BK308</f>
        <v>0</v>
      </c>
      <c r="L308" s="133"/>
      <c r="M308" s="138"/>
      <c r="P308" s="139">
        <f>SUM(P309:P311)</f>
        <v>0</v>
      </c>
      <c r="R308" s="139">
        <f>SUM(R309:R311)</f>
        <v>10.606838</v>
      </c>
      <c r="T308" s="140">
        <f>SUM(T309:T311)</f>
        <v>0</v>
      </c>
      <c r="AR308" s="134" t="s">
        <v>83</v>
      </c>
      <c r="AT308" s="141" t="s">
        <v>75</v>
      </c>
      <c r="AU308" s="141" t="s">
        <v>83</v>
      </c>
      <c r="AY308" s="134" t="s">
        <v>307</v>
      </c>
      <c r="BK308" s="142">
        <f>SUM(BK309:BK311)</f>
        <v>0</v>
      </c>
    </row>
    <row r="309" spans="2:65" s="1" customFormat="1" ht="24.2" customHeight="1">
      <c r="B309" s="145"/>
      <c r="C309" s="146" t="s">
        <v>1002</v>
      </c>
      <c r="D309" s="146" t="s">
        <v>309</v>
      </c>
      <c r="E309" s="147" t="s">
        <v>6341</v>
      </c>
      <c r="F309" s="148" t="s">
        <v>6342</v>
      </c>
      <c r="G309" s="149" t="s">
        <v>312</v>
      </c>
      <c r="H309" s="150">
        <v>5.774</v>
      </c>
      <c r="I309" s="151"/>
      <c r="J309" s="152">
        <f>ROUND(I309*H309,2)</f>
        <v>0</v>
      </c>
      <c r="K309" s="153"/>
      <c r="L309" s="32"/>
      <c r="M309" s="154" t="s">
        <v>1</v>
      </c>
      <c r="N309" s="155" t="s">
        <v>42</v>
      </c>
      <c r="P309" s="156">
        <f>O309*H309</f>
        <v>0</v>
      </c>
      <c r="Q309" s="156">
        <v>1.837</v>
      </c>
      <c r="R309" s="156">
        <f>Q309*H309</f>
        <v>10.606838</v>
      </c>
      <c r="S309" s="156">
        <v>0</v>
      </c>
      <c r="T309" s="157">
        <f>S309*H309</f>
        <v>0</v>
      </c>
      <c r="AR309" s="158" t="s">
        <v>313</v>
      </c>
      <c r="AT309" s="158" t="s">
        <v>309</v>
      </c>
      <c r="AU309" s="158" t="s">
        <v>89</v>
      </c>
      <c r="AY309" s="17" t="s">
        <v>307</v>
      </c>
      <c r="BE309" s="159">
        <f>IF(N309="základná",J309,0)</f>
        <v>0</v>
      </c>
      <c r="BF309" s="159">
        <f>IF(N309="znížená",J309,0)</f>
        <v>0</v>
      </c>
      <c r="BG309" s="159">
        <f>IF(N309="zákl. prenesená",J309,0)</f>
        <v>0</v>
      </c>
      <c r="BH309" s="159">
        <f>IF(N309="zníž. prenesená",J309,0)</f>
        <v>0</v>
      </c>
      <c r="BI309" s="159">
        <f>IF(N309="nulová",J309,0)</f>
        <v>0</v>
      </c>
      <c r="BJ309" s="17" t="s">
        <v>89</v>
      </c>
      <c r="BK309" s="159">
        <f>ROUND(I309*H309,2)</f>
        <v>0</v>
      </c>
      <c r="BL309" s="17" t="s">
        <v>313</v>
      </c>
      <c r="BM309" s="158" t="s">
        <v>6343</v>
      </c>
    </row>
    <row r="310" spans="2:65" s="12" customFormat="1">
      <c r="B310" s="160"/>
      <c r="D310" s="161" t="s">
        <v>315</v>
      </c>
      <c r="E310" s="162" t="s">
        <v>1</v>
      </c>
      <c r="F310" s="163" t="s">
        <v>6197</v>
      </c>
      <c r="H310" s="162" t="s">
        <v>1</v>
      </c>
      <c r="I310" s="164"/>
      <c r="L310" s="160"/>
      <c r="M310" s="165"/>
      <c r="T310" s="166"/>
      <c r="AT310" s="162" t="s">
        <v>315</v>
      </c>
      <c r="AU310" s="162" t="s">
        <v>89</v>
      </c>
      <c r="AV310" s="12" t="s">
        <v>83</v>
      </c>
      <c r="AW310" s="12" t="s">
        <v>31</v>
      </c>
      <c r="AX310" s="12" t="s">
        <v>76</v>
      </c>
      <c r="AY310" s="162" t="s">
        <v>307</v>
      </c>
    </row>
    <row r="311" spans="2:65" s="13" customFormat="1">
      <c r="B311" s="167"/>
      <c r="D311" s="161" t="s">
        <v>315</v>
      </c>
      <c r="E311" s="168" t="s">
        <v>1</v>
      </c>
      <c r="F311" s="169" t="s">
        <v>6198</v>
      </c>
      <c r="H311" s="170">
        <v>5.774</v>
      </c>
      <c r="I311" s="171"/>
      <c r="L311" s="167"/>
      <c r="M311" s="172"/>
      <c r="T311" s="173"/>
      <c r="AT311" s="168" t="s">
        <v>315</v>
      </c>
      <c r="AU311" s="168" t="s">
        <v>89</v>
      </c>
      <c r="AV311" s="13" t="s">
        <v>89</v>
      </c>
      <c r="AW311" s="13" t="s">
        <v>31</v>
      </c>
      <c r="AX311" s="13" t="s">
        <v>83</v>
      </c>
      <c r="AY311" s="168" t="s">
        <v>307</v>
      </c>
    </row>
    <row r="312" spans="2:65" s="11" customFormat="1" ht="22.9" customHeight="1">
      <c r="B312" s="133"/>
      <c r="D312" s="134" t="s">
        <v>75</v>
      </c>
      <c r="E312" s="143" t="s">
        <v>506</v>
      </c>
      <c r="F312" s="143" t="s">
        <v>1576</v>
      </c>
      <c r="I312" s="136"/>
      <c r="J312" s="144">
        <f>BK312</f>
        <v>0</v>
      </c>
      <c r="L312" s="133"/>
      <c r="M312" s="138"/>
      <c r="P312" s="139">
        <f>SUM(P313:P332)</f>
        <v>0</v>
      </c>
      <c r="R312" s="139">
        <f>SUM(R313:R332)</f>
        <v>2.7637380000000003E-2</v>
      </c>
      <c r="T312" s="140">
        <f>SUM(T313:T332)</f>
        <v>35.092799999999997</v>
      </c>
      <c r="AR312" s="134" t="s">
        <v>83</v>
      </c>
      <c r="AT312" s="141" t="s">
        <v>75</v>
      </c>
      <c r="AU312" s="141" t="s">
        <v>83</v>
      </c>
      <c r="AY312" s="134" t="s">
        <v>307</v>
      </c>
      <c r="BK312" s="142">
        <f>SUM(BK313:BK332)</f>
        <v>0</v>
      </c>
    </row>
    <row r="313" spans="2:65" s="1" customFormat="1" ht="16.5" customHeight="1">
      <c r="B313" s="145"/>
      <c r="C313" s="146" t="s">
        <v>1006</v>
      </c>
      <c r="D313" s="146" t="s">
        <v>309</v>
      </c>
      <c r="E313" s="147" t="s">
        <v>6344</v>
      </c>
      <c r="F313" s="148" t="s">
        <v>6345</v>
      </c>
      <c r="G313" s="149" t="s">
        <v>1071</v>
      </c>
      <c r="H313" s="150">
        <v>64.5</v>
      </c>
      <c r="I313" s="151"/>
      <c r="J313" s="152">
        <f>ROUND(I313*H313,2)</f>
        <v>0</v>
      </c>
      <c r="K313" s="153"/>
      <c r="L313" s="32"/>
      <c r="M313" s="154" t="s">
        <v>1</v>
      </c>
      <c r="N313" s="155" t="s">
        <v>42</v>
      </c>
      <c r="P313" s="156">
        <f>O313*H313</f>
        <v>0</v>
      </c>
      <c r="Q313" s="156">
        <v>0</v>
      </c>
      <c r="R313" s="156">
        <f>Q313*H313</f>
        <v>0</v>
      </c>
      <c r="S313" s="156">
        <v>0</v>
      </c>
      <c r="T313" s="157">
        <f>S313*H313</f>
        <v>0</v>
      </c>
      <c r="AR313" s="158" t="s">
        <v>313</v>
      </c>
      <c r="AT313" s="158" t="s">
        <v>309</v>
      </c>
      <c r="AU313" s="158" t="s">
        <v>89</v>
      </c>
      <c r="AY313" s="17" t="s">
        <v>307</v>
      </c>
      <c r="BE313" s="159">
        <f>IF(N313="základná",J313,0)</f>
        <v>0</v>
      </c>
      <c r="BF313" s="159">
        <f>IF(N313="znížená",J313,0)</f>
        <v>0</v>
      </c>
      <c r="BG313" s="159">
        <f>IF(N313="zákl. prenesená",J313,0)</f>
        <v>0</v>
      </c>
      <c r="BH313" s="159">
        <f>IF(N313="zníž. prenesená",J313,0)</f>
        <v>0</v>
      </c>
      <c r="BI313" s="159">
        <f>IF(N313="nulová",J313,0)</f>
        <v>0</v>
      </c>
      <c r="BJ313" s="17" t="s">
        <v>89</v>
      </c>
      <c r="BK313" s="159">
        <f>ROUND(I313*H313,2)</f>
        <v>0</v>
      </c>
      <c r="BL313" s="17" t="s">
        <v>313</v>
      </c>
      <c r="BM313" s="158" t="s">
        <v>6346</v>
      </c>
    </row>
    <row r="314" spans="2:65" s="13" customFormat="1">
      <c r="B314" s="167"/>
      <c r="D314" s="161" t="s">
        <v>315</v>
      </c>
      <c r="E314" s="168" t="s">
        <v>1</v>
      </c>
      <c r="F314" s="169" t="s">
        <v>6347</v>
      </c>
      <c r="H314" s="170">
        <v>64.5</v>
      </c>
      <c r="I314" s="171"/>
      <c r="L314" s="167"/>
      <c r="M314" s="172"/>
      <c r="T314" s="173"/>
      <c r="AT314" s="168" t="s">
        <v>315</v>
      </c>
      <c r="AU314" s="168" t="s">
        <v>89</v>
      </c>
      <c r="AV314" s="13" t="s">
        <v>89</v>
      </c>
      <c r="AW314" s="13" t="s">
        <v>31</v>
      </c>
      <c r="AX314" s="13" t="s">
        <v>83</v>
      </c>
      <c r="AY314" s="168" t="s">
        <v>307</v>
      </c>
    </row>
    <row r="315" spans="2:65" s="1" customFormat="1" ht="16.5" customHeight="1">
      <c r="B315" s="145"/>
      <c r="C315" s="188" t="s">
        <v>1011</v>
      </c>
      <c r="D315" s="188" t="s">
        <v>507</v>
      </c>
      <c r="E315" s="189" t="s">
        <v>6348</v>
      </c>
      <c r="F315" s="190" t="s">
        <v>6349</v>
      </c>
      <c r="G315" s="191" t="s">
        <v>1071</v>
      </c>
      <c r="H315" s="192">
        <v>65.790000000000006</v>
      </c>
      <c r="I315" s="193"/>
      <c r="J315" s="194">
        <f>ROUND(I315*H315,2)</f>
        <v>0</v>
      </c>
      <c r="K315" s="195"/>
      <c r="L315" s="196"/>
      <c r="M315" s="197" t="s">
        <v>1</v>
      </c>
      <c r="N315" s="198" t="s">
        <v>42</v>
      </c>
      <c r="P315" s="156">
        <f>O315*H315</f>
        <v>0</v>
      </c>
      <c r="Q315" s="156">
        <v>3.5E-4</v>
      </c>
      <c r="R315" s="156">
        <f>Q315*H315</f>
        <v>2.3026500000000002E-2</v>
      </c>
      <c r="S315" s="156">
        <v>0</v>
      </c>
      <c r="T315" s="157">
        <f>S315*H315</f>
        <v>0</v>
      </c>
      <c r="AR315" s="158" t="s">
        <v>449</v>
      </c>
      <c r="AT315" s="158" t="s">
        <v>507</v>
      </c>
      <c r="AU315" s="158" t="s">
        <v>89</v>
      </c>
      <c r="AY315" s="17" t="s">
        <v>307</v>
      </c>
      <c r="BE315" s="159">
        <f>IF(N315="základná",J315,0)</f>
        <v>0</v>
      </c>
      <c r="BF315" s="159">
        <f>IF(N315="znížená",J315,0)</f>
        <v>0</v>
      </c>
      <c r="BG315" s="159">
        <f>IF(N315="zákl. prenesená",J315,0)</f>
        <v>0</v>
      </c>
      <c r="BH315" s="159">
        <f>IF(N315="zníž. prenesená",J315,0)</f>
        <v>0</v>
      </c>
      <c r="BI315" s="159">
        <f>IF(N315="nulová",J315,0)</f>
        <v>0</v>
      </c>
      <c r="BJ315" s="17" t="s">
        <v>89</v>
      </c>
      <c r="BK315" s="159">
        <f>ROUND(I315*H315,2)</f>
        <v>0</v>
      </c>
      <c r="BL315" s="17" t="s">
        <v>313</v>
      </c>
      <c r="BM315" s="158" t="s">
        <v>6350</v>
      </c>
    </row>
    <row r="316" spans="2:65" s="13" customFormat="1">
      <c r="B316" s="167"/>
      <c r="D316" s="161" t="s">
        <v>315</v>
      </c>
      <c r="E316" s="168" t="s">
        <v>1</v>
      </c>
      <c r="F316" s="169" t="s">
        <v>6351</v>
      </c>
      <c r="H316" s="170">
        <v>64.5</v>
      </c>
      <c r="I316" s="171"/>
      <c r="L316" s="167"/>
      <c r="M316" s="172"/>
      <c r="T316" s="173"/>
      <c r="AT316" s="168" t="s">
        <v>315</v>
      </c>
      <c r="AU316" s="168" t="s">
        <v>89</v>
      </c>
      <c r="AV316" s="13" t="s">
        <v>89</v>
      </c>
      <c r="AW316" s="13" t="s">
        <v>31</v>
      </c>
      <c r="AX316" s="13" t="s">
        <v>83</v>
      </c>
      <c r="AY316" s="168" t="s">
        <v>307</v>
      </c>
    </row>
    <row r="317" spans="2:65" s="13" customFormat="1">
      <c r="B317" s="167"/>
      <c r="D317" s="161" t="s">
        <v>315</v>
      </c>
      <c r="F317" s="169" t="s">
        <v>6352</v>
      </c>
      <c r="H317" s="170">
        <v>65.790000000000006</v>
      </c>
      <c r="I317" s="171"/>
      <c r="L317" s="167"/>
      <c r="M317" s="172"/>
      <c r="T317" s="173"/>
      <c r="AT317" s="168" t="s">
        <v>315</v>
      </c>
      <c r="AU317" s="168" t="s">
        <v>89</v>
      </c>
      <c r="AV317" s="13" t="s">
        <v>89</v>
      </c>
      <c r="AW317" s="13" t="s">
        <v>3</v>
      </c>
      <c r="AX317" s="13" t="s">
        <v>83</v>
      </c>
      <c r="AY317" s="168" t="s">
        <v>307</v>
      </c>
    </row>
    <row r="318" spans="2:65" s="1" customFormat="1" ht="24.2" customHeight="1">
      <c r="B318" s="145"/>
      <c r="C318" s="146" t="s">
        <v>1026</v>
      </c>
      <c r="D318" s="146" t="s">
        <v>309</v>
      </c>
      <c r="E318" s="147" t="s">
        <v>6353</v>
      </c>
      <c r="F318" s="148" t="s">
        <v>6354</v>
      </c>
      <c r="G318" s="149" t="s">
        <v>693</v>
      </c>
      <c r="H318" s="150">
        <v>9</v>
      </c>
      <c r="I318" s="151"/>
      <c r="J318" s="152">
        <f>ROUND(I318*H318,2)</f>
        <v>0</v>
      </c>
      <c r="K318" s="153"/>
      <c r="L318" s="32"/>
      <c r="M318" s="154" t="s">
        <v>1</v>
      </c>
      <c r="N318" s="155" t="s">
        <v>42</v>
      </c>
      <c r="P318" s="156">
        <f>O318*H318</f>
        <v>0</v>
      </c>
      <c r="Q318" s="156">
        <v>4.9187999999999999E-4</v>
      </c>
      <c r="R318" s="156">
        <f>Q318*H318</f>
        <v>4.42692E-3</v>
      </c>
      <c r="S318" s="156">
        <v>0</v>
      </c>
      <c r="T318" s="157">
        <f>S318*H318</f>
        <v>0</v>
      </c>
      <c r="AR318" s="158" t="s">
        <v>313</v>
      </c>
      <c r="AT318" s="158" t="s">
        <v>309</v>
      </c>
      <c r="AU318" s="158" t="s">
        <v>89</v>
      </c>
      <c r="AY318" s="17" t="s">
        <v>307</v>
      </c>
      <c r="BE318" s="159">
        <f>IF(N318="základná",J318,0)</f>
        <v>0</v>
      </c>
      <c r="BF318" s="159">
        <f>IF(N318="znížená",J318,0)</f>
        <v>0</v>
      </c>
      <c r="BG318" s="159">
        <f>IF(N318="zákl. prenesená",J318,0)</f>
        <v>0</v>
      </c>
      <c r="BH318" s="159">
        <f>IF(N318="zníž. prenesená",J318,0)</f>
        <v>0</v>
      </c>
      <c r="BI318" s="159">
        <f>IF(N318="nulová",J318,0)</f>
        <v>0</v>
      </c>
      <c r="BJ318" s="17" t="s">
        <v>89</v>
      </c>
      <c r="BK318" s="159">
        <f>ROUND(I318*H318,2)</f>
        <v>0</v>
      </c>
      <c r="BL318" s="17" t="s">
        <v>313</v>
      </c>
      <c r="BM318" s="158" t="s">
        <v>6355</v>
      </c>
    </row>
    <row r="319" spans="2:65" s="13" customFormat="1">
      <c r="B319" s="167"/>
      <c r="D319" s="161" t="s">
        <v>315</v>
      </c>
      <c r="E319" s="168" t="s">
        <v>1</v>
      </c>
      <c r="F319" s="169" t="s">
        <v>6356</v>
      </c>
      <c r="H319" s="170">
        <v>9</v>
      </c>
      <c r="I319" s="171"/>
      <c r="L319" s="167"/>
      <c r="M319" s="172"/>
      <c r="T319" s="173"/>
      <c r="AT319" s="168" t="s">
        <v>315</v>
      </c>
      <c r="AU319" s="168" t="s">
        <v>89</v>
      </c>
      <c r="AV319" s="13" t="s">
        <v>89</v>
      </c>
      <c r="AW319" s="13" t="s">
        <v>31</v>
      </c>
      <c r="AX319" s="13" t="s">
        <v>83</v>
      </c>
      <c r="AY319" s="168" t="s">
        <v>307</v>
      </c>
    </row>
    <row r="320" spans="2:65" s="1" customFormat="1" ht="37.9" customHeight="1">
      <c r="B320" s="145"/>
      <c r="C320" s="146" t="s">
        <v>1041</v>
      </c>
      <c r="D320" s="146" t="s">
        <v>309</v>
      </c>
      <c r="E320" s="147" t="s">
        <v>5759</v>
      </c>
      <c r="F320" s="148" t="s">
        <v>5760</v>
      </c>
      <c r="G320" s="149" t="s">
        <v>312</v>
      </c>
      <c r="H320" s="150">
        <v>0.86399999999999999</v>
      </c>
      <c r="I320" s="151"/>
      <c r="J320" s="152">
        <f>ROUND(I320*H320,2)</f>
        <v>0</v>
      </c>
      <c r="K320" s="153"/>
      <c r="L320" s="32"/>
      <c r="M320" s="154" t="s">
        <v>1</v>
      </c>
      <c r="N320" s="155" t="s">
        <v>42</v>
      </c>
      <c r="P320" s="156">
        <f>O320*H320</f>
        <v>0</v>
      </c>
      <c r="Q320" s="156">
        <v>0</v>
      </c>
      <c r="R320" s="156">
        <f>Q320*H320</f>
        <v>0</v>
      </c>
      <c r="S320" s="156">
        <v>2.2000000000000002</v>
      </c>
      <c r="T320" s="157">
        <f>S320*H320</f>
        <v>1.9008</v>
      </c>
      <c r="AR320" s="158" t="s">
        <v>313</v>
      </c>
      <c r="AT320" s="158" t="s">
        <v>309</v>
      </c>
      <c r="AU320" s="158" t="s">
        <v>89</v>
      </c>
      <c r="AY320" s="17" t="s">
        <v>307</v>
      </c>
      <c r="BE320" s="159">
        <f>IF(N320="základná",J320,0)</f>
        <v>0</v>
      </c>
      <c r="BF320" s="159">
        <f>IF(N320="znížená",J320,0)</f>
        <v>0</v>
      </c>
      <c r="BG320" s="159">
        <f>IF(N320="zákl. prenesená",J320,0)</f>
        <v>0</v>
      </c>
      <c r="BH320" s="159">
        <f>IF(N320="zníž. prenesená",J320,0)</f>
        <v>0</v>
      </c>
      <c r="BI320" s="159">
        <f>IF(N320="nulová",J320,0)</f>
        <v>0</v>
      </c>
      <c r="BJ320" s="17" t="s">
        <v>89</v>
      </c>
      <c r="BK320" s="159">
        <f>ROUND(I320*H320,2)</f>
        <v>0</v>
      </c>
      <c r="BL320" s="17" t="s">
        <v>313</v>
      </c>
      <c r="BM320" s="158" t="s">
        <v>6357</v>
      </c>
    </row>
    <row r="321" spans="2:65" s="12" customFormat="1">
      <c r="B321" s="160"/>
      <c r="D321" s="161" t="s">
        <v>315</v>
      </c>
      <c r="E321" s="162" t="s">
        <v>1</v>
      </c>
      <c r="F321" s="163" t="s">
        <v>6358</v>
      </c>
      <c r="H321" s="162" t="s">
        <v>1</v>
      </c>
      <c r="I321" s="164"/>
      <c r="L321" s="160"/>
      <c r="M321" s="165"/>
      <c r="T321" s="166"/>
      <c r="AT321" s="162" t="s">
        <v>315</v>
      </c>
      <c r="AU321" s="162" t="s">
        <v>89</v>
      </c>
      <c r="AV321" s="12" t="s">
        <v>83</v>
      </c>
      <c r="AW321" s="12" t="s">
        <v>31</v>
      </c>
      <c r="AX321" s="12" t="s">
        <v>76</v>
      </c>
      <c r="AY321" s="162" t="s">
        <v>307</v>
      </c>
    </row>
    <row r="322" spans="2:65" s="13" customFormat="1">
      <c r="B322" s="167"/>
      <c r="D322" s="161" t="s">
        <v>315</v>
      </c>
      <c r="E322" s="168" t="s">
        <v>1</v>
      </c>
      <c r="F322" s="169" t="s">
        <v>6359</v>
      </c>
      <c r="H322" s="170">
        <v>0.86399999999999999</v>
      </c>
      <c r="I322" s="171"/>
      <c r="L322" s="167"/>
      <c r="M322" s="172"/>
      <c r="T322" s="173"/>
      <c r="AT322" s="168" t="s">
        <v>315</v>
      </c>
      <c r="AU322" s="168" t="s">
        <v>89</v>
      </c>
      <c r="AV322" s="13" t="s">
        <v>89</v>
      </c>
      <c r="AW322" s="13" t="s">
        <v>31</v>
      </c>
      <c r="AX322" s="13" t="s">
        <v>83</v>
      </c>
      <c r="AY322" s="168" t="s">
        <v>307</v>
      </c>
    </row>
    <row r="323" spans="2:65" s="1" customFormat="1" ht="24.2" customHeight="1">
      <c r="B323" s="145"/>
      <c r="C323" s="146" t="s">
        <v>1045</v>
      </c>
      <c r="D323" s="146" t="s">
        <v>309</v>
      </c>
      <c r="E323" s="147" t="s">
        <v>6360</v>
      </c>
      <c r="F323" s="148" t="s">
        <v>6361</v>
      </c>
      <c r="G323" s="149" t="s">
        <v>312</v>
      </c>
      <c r="H323" s="150">
        <v>22.5</v>
      </c>
      <c r="I323" s="151"/>
      <c r="J323" s="152">
        <f>ROUND(I323*H323,2)</f>
        <v>0</v>
      </c>
      <c r="K323" s="153"/>
      <c r="L323" s="32"/>
      <c r="M323" s="154" t="s">
        <v>1</v>
      </c>
      <c r="N323" s="155" t="s">
        <v>42</v>
      </c>
      <c r="P323" s="156">
        <f>O323*H323</f>
        <v>0</v>
      </c>
      <c r="Q323" s="156">
        <v>0</v>
      </c>
      <c r="R323" s="156">
        <f>Q323*H323</f>
        <v>0</v>
      </c>
      <c r="S323" s="156">
        <v>1.4</v>
      </c>
      <c r="T323" s="157">
        <f>S323*H323</f>
        <v>31.499999999999996</v>
      </c>
      <c r="AR323" s="158" t="s">
        <v>313</v>
      </c>
      <c r="AT323" s="158" t="s">
        <v>309</v>
      </c>
      <c r="AU323" s="158" t="s">
        <v>89</v>
      </c>
      <c r="AY323" s="17" t="s">
        <v>307</v>
      </c>
      <c r="BE323" s="159">
        <f>IF(N323="základná",J323,0)</f>
        <v>0</v>
      </c>
      <c r="BF323" s="159">
        <f>IF(N323="znížená",J323,0)</f>
        <v>0</v>
      </c>
      <c r="BG323" s="159">
        <f>IF(N323="zákl. prenesená",J323,0)</f>
        <v>0</v>
      </c>
      <c r="BH323" s="159">
        <f>IF(N323="zníž. prenesená",J323,0)</f>
        <v>0</v>
      </c>
      <c r="BI323" s="159">
        <f>IF(N323="nulová",J323,0)</f>
        <v>0</v>
      </c>
      <c r="BJ323" s="17" t="s">
        <v>89</v>
      </c>
      <c r="BK323" s="159">
        <f>ROUND(I323*H323,2)</f>
        <v>0</v>
      </c>
      <c r="BL323" s="17" t="s">
        <v>313</v>
      </c>
      <c r="BM323" s="158" t="s">
        <v>6362</v>
      </c>
    </row>
    <row r="324" spans="2:65" s="13" customFormat="1">
      <c r="B324" s="167"/>
      <c r="D324" s="161" t="s">
        <v>315</v>
      </c>
      <c r="E324" s="168" t="s">
        <v>1</v>
      </c>
      <c r="F324" s="169" t="s">
        <v>6363</v>
      </c>
      <c r="H324" s="170">
        <v>22.5</v>
      </c>
      <c r="I324" s="171"/>
      <c r="L324" s="167"/>
      <c r="M324" s="172"/>
      <c r="T324" s="173"/>
      <c r="AT324" s="168" t="s">
        <v>315</v>
      </c>
      <c r="AU324" s="168" t="s">
        <v>89</v>
      </c>
      <c r="AV324" s="13" t="s">
        <v>89</v>
      </c>
      <c r="AW324" s="13" t="s">
        <v>31</v>
      </c>
      <c r="AX324" s="13" t="s">
        <v>83</v>
      </c>
      <c r="AY324" s="168" t="s">
        <v>307</v>
      </c>
    </row>
    <row r="325" spans="2:65" s="1" customFormat="1" ht="24.2" customHeight="1">
      <c r="B325" s="145"/>
      <c r="C325" s="146" t="s">
        <v>1050</v>
      </c>
      <c r="D325" s="146" t="s">
        <v>309</v>
      </c>
      <c r="E325" s="147" t="s">
        <v>6364</v>
      </c>
      <c r="F325" s="148" t="s">
        <v>6365</v>
      </c>
      <c r="G325" s="149" t="s">
        <v>1071</v>
      </c>
      <c r="H325" s="150">
        <v>10.5</v>
      </c>
      <c r="I325" s="151"/>
      <c r="J325" s="152">
        <f>ROUND(I325*H325,2)</f>
        <v>0</v>
      </c>
      <c r="K325" s="153"/>
      <c r="L325" s="32"/>
      <c r="M325" s="154" t="s">
        <v>1</v>
      </c>
      <c r="N325" s="155" t="s">
        <v>42</v>
      </c>
      <c r="P325" s="156">
        <f>O325*H325</f>
        <v>0</v>
      </c>
      <c r="Q325" s="156">
        <v>1.7520000000000002E-5</v>
      </c>
      <c r="R325" s="156">
        <f>Q325*H325</f>
        <v>1.8396000000000002E-4</v>
      </c>
      <c r="S325" s="156">
        <v>1.2E-2</v>
      </c>
      <c r="T325" s="157">
        <f>S325*H325</f>
        <v>0.126</v>
      </c>
      <c r="AR325" s="158" t="s">
        <v>313</v>
      </c>
      <c r="AT325" s="158" t="s">
        <v>309</v>
      </c>
      <c r="AU325" s="158" t="s">
        <v>89</v>
      </c>
      <c r="AY325" s="17" t="s">
        <v>307</v>
      </c>
      <c r="BE325" s="159">
        <f>IF(N325="základná",J325,0)</f>
        <v>0</v>
      </c>
      <c r="BF325" s="159">
        <f>IF(N325="znížená",J325,0)</f>
        <v>0</v>
      </c>
      <c r="BG325" s="159">
        <f>IF(N325="zákl. prenesená",J325,0)</f>
        <v>0</v>
      </c>
      <c r="BH325" s="159">
        <f>IF(N325="zníž. prenesená",J325,0)</f>
        <v>0</v>
      </c>
      <c r="BI325" s="159">
        <f>IF(N325="nulová",J325,0)</f>
        <v>0</v>
      </c>
      <c r="BJ325" s="17" t="s">
        <v>89</v>
      </c>
      <c r="BK325" s="159">
        <f>ROUND(I325*H325,2)</f>
        <v>0</v>
      </c>
      <c r="BL325" s="17" t="s">
        <v>313</v>
      </c>
      <c r="BM325" s="158" t="s">
        <v>6366</v>
      </c>
    </row>
    <row r="326" spans="2:65" s="12" customFormat="1">
      <c r="B326" s="160"/>
      <c r="D326" s="161" t="s">
        <v>315</v>
      </c>
      <c r="E326" s="162" t="s">
        <v>1</v>
      </c>
      <c r="F326" s="163" t="s">
        <v>6367</v>
      </c>
      <c r="H326" s="162" t="s">
        <v>1</v>
      </c>
      <c r="I326" s="164"/>
      <c r="L326" s="160"/>
      <c r="M326" s="165"/>
      <c r="T326" s="166"/>
      <c r="AT326" s="162" t="s">
        <v>315</v>
      </c>
      <c r="AU326" s="162" t="s">
        <v>89</v>
      </c>
      <c r="AV326" s="12" t="s">
        <v>83</v>
      </c>
      <c r="AW326" s="12" t="s">
        <v>31</v>
      </c>
      <c r="AX326" s="12" t="s">
        <v>76</v>
      </c>
      <c r="AY326" s="162" t="s">
        <v>307</v>
      </c>
    </row>
    <row r="327" spans="2:65" s="13" customFormat="1">
      <c r="B327" s="167"/>
      <c r="D327" s="161" t="s">
        <v>315</v>
      </c>
      <c r="E327" s="168" t="s">
        <v>1</v>
      </c>
      <c r="F327" s="169" t="s">
        <v>6368</v>
      </c>
      <c r="H327" s="170">
        <v>10.5</v>
      </c>
      <c r="I327" s="171"/>
      <c r="L327" s="167"/>
      <c r="M327" s="172"/>
      <c r="T327" s="173"/>
      <c r="AT327" s="168" t="s">
        <v>315</v>
      </c>
      <c r="AU327" s="168" t="s">
        <v>89</v>
      </c>
      <c r="AV327" s="13" t="s">
        <v>89</v>
      </c>
      <c r="AW327" s="13" t="s">
        <v>31</v>
      </c>
      <c r="AX327" s="13" t="s">
        <v>83</v>
      </c>
      <c r="AY327" s="168" t="s">
        <v>307</v>
      </c>
    </row>
    <row r="328" spans="2:65" s="1" customFormat="1" ht="33" customHeight="1">
      <c r="B328" s="145"/>
      <c r="C328" s="146" t="s">
        <v>1058</v>
      </c>
      <c r="D328" s="146" t="s">
        <v>309</v>
      </c>
      <c r="E328" s="147" t="s">
        <v>6369</v>
      </c>
      <c r="F328" s="148" t="s">
        <v>6370</v>
      </c>
      <c r="G328" s="149" t="s">
        <v>693</v>
      </c>
      <c r="H328" s="150">
        <v>9</v>
      </c>
      <c r="I328" s="151"/>
      <c r="J328" s="152">
        <f>ROUND(I328*H328,2)</f>
        <v>0</v>
      </c>
      <c r="K328" s="153"/>
      <c r="L328" s="32"/>
      <c r="M328" s="154" t="s">
        <v>1</v>
      </c>
      <c r="N328" s="155" t="s">
        <v>42</v>
      </c>
      <c r="P328" s="156">
        <f>O328*H328</f>
        <v>0</v>
      </c>
      <c r="Q328" s="156">
        <v>0</v>
      </c>
      <c r="R328" s="156">
        <f>Q328*H328</f>
        <v>0</v>
      </c>
      <c r="S328" s="156">
        <v>0.17399999999999999</v>
      </c>
      <c r="T328" s="157">
        <f>S328*H328</f>
        <v>1.5659999999999998</v>
      </c>
      <c r="AR328" s="158" t="s">
        <v>313</v>
      </c>
      <c r="AT328" s="158" t="s">
        <v>309</v>
      </c>
      <c r="AU328" s="158" t="s">
        <v>89</v>
      </c>
      <c r="AY328" s="17" t="s">
        <v>307</v>
      </c>
      <c r="BE328" s="159">
        <f>IF(N328="základná",J328,0)</f>
        <v>0</v>
      </c>
      <c r="BF328" s="159">
        <f>IF(N328="znížená",J328,0)</f>
        <v>0</v>
      </c>
      <c r="BG328" s="159">
        <f>IF(N328="zákl. prenesená",J328,0)</f>
        <v>0</v>
      </c>
      <c r="BH328" s="159">
        <f>IF(N328="zníž. prenesená",J328,0)</f>
        <v>0</v>
      </c>
      <c r="BI328" s="159">
        <f>IF(N328="nulová",J328,0)</f>
        <v>0</v>
      </c>
      <c r="BJ328" s="17" t="s">
        <v>89</v>
      </c>
      <c r="BK328" s="159">
        <f>ROUND(I328*H328,2)</f>
        <v>0</v>
      </c>
      <c r="BL328" s="17" t="s">
        <v>313</v>
      </c>
      <c r="BM328" s="158" t="s">
        <v>6371</v>
      </c>
    </row>
    <row r="329" spans="2:65" s="1" customFormat="1" ht="21.75" customHeight="1">
      <c r="B329" s="145"/>
      <c r="C329" s="146" t="s">
        <v>1063</v>
      </c>
      <c r="D329" s="146" t="s">
        <v>309</v>
      </c>
      <c r="E329" s="147" t="s">
        <v>3200</v>
      </c>
      <c r="F329" s="148" t="s">
        <v>3201</v>
      </c>
      <c r="G329" s="149" t="s">
        <v>510</v>
      </c>
      <c r="H329" s="150">
        <v>157.161</v>
      </c>
      <c r="I329" s="151"/>
      <c r="J329" s="152">
        <f>ROUND(I329*H329,2)</f>
        <v>0</v>
      </c>
      <c r="K329" s="153"/>
      <c r="L329" s="32"/>
      <c r="M329" s="154" t="s">
        <v>1</v>
      </c>
      <c r="N329" s="155" t="s">
        <v>42</v>
      </c>
      <c r="P329" s="156">
        <f>O329*H329</f>
        <v>0</v>
      </c>
      <c r="Q329" s="156">
        <v>0</v>
      </c>
      <c r="R329" s="156">
        <f>Q329*H329</f>
        <v>0</v>
      </c>
      <c r="S329" s="156">
        <v>0</v>
      </c>
      <c r="T329" s="157">
        <f>S329*H329</f>
        <v>0</v>
      </c>
      <c r="AR329" s="158" t="s">
        <v>313</v>
      </c>
      <c r="AT329" s="158" t="s">
        <v>309</v>
      </c>
      <c r="AU329" s="158" t="s">
        <v>89</v>
      </c>
      <c r="AY329" s="17" t="s">
        <v>307</v>
      </c>
      <c r="BE329" s="159">
        <f>IF(N329="základná",J329,0)</f>
        <v>0</v>
      </c>
      <c r="BF329" s="159">
        <f>IF(N329="znížená",J329,0)</f>
        <v>0</v>
      </c>
      <c r="BG329" s="159">
        <f>IF(N329="zákl. prenesená",J329,0)</f>
        <v>0</v>
      </c>
      <c r="BH329" s="159">
        <f>IF(N329="zníž. prenesená",J329,0)</f>
        <v>0</v>
      </c>
      <c r="BI329" s="159">
        <f>IF(N329="nulová",J329,0)</f>
        <v>0</v>
      </c>
      <c r="BJ329" s="17" t="s">
        <v>89</v>
      </c>
      <c r="BK329" s="159">
        <f>ROUND(I329*H329,2)</f>
        <v>0</v>
      </c>
      <c r="BL329" s="17" t="s">
        <v>313</v>
      </c>
      <c r="BM329" s="158" t="s">
        <v>6372</v>
      </c>
    </row>
    <row r="330" spans="2:65" s="1" customFormat="1" ht="24.2" customHeight="1">
      <c r="B330" s="145"/>
      <c r="C330" s="146" t="s">
        <v>1068</v>
      </c>
      <c r="D330" s="146" t="s">
        <v>309</v>
      </c>
      <c r="E330" s="147" t="s">
        <v>6373</v>
      </c>
      <c r="F330" s="148" t="s">
        <v>6374</v>
      </c>
      <c r="G330" s="149" t="s">
        <v>510</v>
      </c>
      <c r="H330" s="150">
        <v>628.64400000000001</v>
      </c>
      <c r="I330" s="151"/>
      <c r="J330" s="152">
        <f>ROUND(I330*H330,2)</f>
        <v>0</v>
      </c>
      <c r="K330" s="153"/>
      <c r="L330" s="32"/>
      <c r="M330" s="154" t="s">
        <v>1</v>
      </c>
      <c r="N330" s="155" t="s">
        <v>42</v>
      </c>
      <c r="P330" s="156">
        <f>O330*H330</f>
        <v>0</v>
      </c>
      <c r="Q330" s="156">
        <v>0</v>
      </c>
      <c r="R330" s="156">
        <f>Q330*H330</f>
        <v>0</v>
      </c>
      <c r="S330" s="156">
        <v>0</v>
      </c>
      <c r="T330" s="157">
        <f>S330*H330</f>
        <v>0</v>
      </c>
      <c r="AR330" s="158" t="s">
        <v>313</v>
      </c>
      <c r="AT330" s="158" t="s">
        <v>309</v>
      </c>
      <c r="AU330" s="158" t="s">
        <v>89</v>
      </c>
      <c r="AY330" s="17" t="s">
        <v>307</v>
      </c>
      <c r="BE330" s="159">
        <f>IF(N330="základná",J330,0)</f>
        <v>0</v>
      </c>
      <c r="BF330" s="159">
        <f>IF(N330="znížená",J330,0)</f>
        <v>0</v>
      </c>
      <c r="BG330" s="159">
        <f>IF(N330="zákl. prenesená",J330,0)</f>
        <v>0</v>
      </c>
      <c r="BH330" s="159">
        <f>IF(N330="zníž. prenesená",J330,0)</f>
        <v>0</v>
      </c>
      <c r="BI330" s="159">
        <f>IF(N330="nulová",J330,0)</f>
        <v>0</v>
      </c>
      <c r="BJ330" s="17" t="s">
        <v>89</v>
      </c>
      <c r="BK330" s="159">
        <f>ROUND(I330*H330,2)</f>
        <v>0</v>
      </c>
      <c r="BL330" s="17" t="s">
        <v>313</v>
      </c>
      <c r="BM330" s="158" t="s">
        <v>6375</v>
      </c>
    </row>
    <row r="331" spans="2:65" s="13" customFormat="1">
      <c r="B331" s="167"/>
      <c r="D331" s="161" t="s">
        <v>315</v>
      </c>
      <c r="F331" s="169" t="s">
        <v>6376</v>
      </c>
      <c r="H331" s="170">
        <v>628.64400000000001</v>
      </c>
      <c r="I331" s="171"/>
      <c r="L331" s="167"/>
      <c r="M331" s="172"/>
      <c r="T331" s="173"/>
      <c r="AT331" s="168" t="s">
        <v>315</v>
      </c>
      <c r="AU331" s="168" t="s">
        <v>89</v>
      </c>
      <c r="AV331" s="13" t="s">
        <v>89</v>
      </c>
      <c r="AW331" s="13" t="s">
        <v>3</v>
      </c>
      <c r="AX331" s="13" t="s">
        <v>83</v>
      </c>
      <c r="AY331" s="168" t="s">
        <v>307</v>
      </c>
    </row>
    <row r="332" spans="2:65" s="1" customFormat="1" ht="24.2" customHeight="1">
      <c r="B332" s="145"/>
      <c r="C332" s="146" t="s">
        <v>1074</v>
      </c>
      <c r="D332" s="146" t="s">
        <v>309</v>
      </c>
      <c r="E332" s="147" t="s">
        <v>3202</v>
      </c>
      <c r="F332" s="148" t="s">
        <v>3203</v>
      </c>
      <c r="G332" s="149" t="s">
        <v>510</v>
      </c>
      <c r="H332" s="150">
        <v>157.161</v>
      </c>
      <c r="I332" s="151"/>
      <c r="J332" s="152">
        <f>ROUND(I332*H332,2)</f>
        <v>0</v>
      </c>
      <c r="K332" s="153"/>
      <c r="L332" s="32"/>
      <c r="M332" s="154" t="s">
        <v>1</v>
      </c>
      <c r="N332" s="155" t="s">
        <v>42</v>
      </c>
      <c r="P332" s="156">
        <f>O332*H332</f>
        <v>0</v>
      </c>
      <c r="Q332" s="156">
        <v>0</v>
      </c>
      <c r="R332" s="156">
        <f>Q332*H332</f>
        <v>0</v>
      </c>
      <c r="S332" s="156">
        <v>0</v>
      </c>
      <c r="T332" s="157">
        <f>S332*H332</f>
        <v>0</v>
      </c>
      <c r="AR332" s="158" t="s">
        <v>313</v>
      </c>
      <c r="AT332" s="158" t="s">
        <v>309</v>
      </c>
      <c r="AU332" s="158" t="s">
        <v>89</v>
      </c>
      <c r="AY332" s="17" t="s">
        <v>307</v>
      </c>
      <c r="BE332" s="159">
        <f>IF(N332="základná",J332,0)</f>
        <v>0</v>
      </c>
      <c r="BF332" s="159">
        <f>IF(N332="znížená",J332,0)</f>
        <v>0</v>
      </c>
      <c r="BG332" s="159">
        <f>IF(N332="zákl. prenesená",J332,0)</f>
        <v>0</v>
      </c>
      <c r="BH332" s="159">
        <f>IF(N332="zníž. prenesená",J332,0)</f>
        <v>0</v>
      </c>
      <c r="BI332" s="159">
        <f>IF(N332="nulová",J332,0)</f>
        <v>0</v>
      </c>
      <c r="BJ332" s="17" t="s">
        <v>89</v>
      </c>
      <c r="BK332" s="159">
        <f>ROUND(I332*H332,2)</f>
        <v>0</v>
      </c>
      <c r="BL332" s="17" t="s">
        <v>313</v>
      </c>
      <c r="BM332" s="158" t="s">
        <v>6377</v>
      </c>
    </row>
    <row r="333" spans="2:65" s="11" customFormat="1" ht="22.9" customHeight="1">
      <c r="B333" s="133"/>
      <c r="D333" s="134" t="s">
        <v>75</v>
      </c>
      <c r="E333" s="143" t="s">
        <v>1398</v>
      </c>
      <c r="F333" s="143" t="s">
        <v>1752</v>
      </c>
      <c r="I333" s="136"/>
      <c r="J333" s="144">
        <f>BK333</f>
        <v>0</v>
      </c>
      <c r="L333" s="133"/>
      <c r="M333" s="138"/>
      <c r="P333" s="139">
        <f>P334</f>
        <v>0</v>
      </c>
      <c r="R333" s="139">
        <f>R334</f>
        <v>0</v>
      </c>
      <c r="T333" s="140">
        <f>T334</f>
        <v>0</v>
      </c>
      <c r="AR333" s="134" t="s">
        <v>83</v>
      </c>
      <c r="AT333" s="141" t="s">
        <v>75</v>
      </c>
      <c r="AU333" s="141" t="s">
        <v>83</v>
      </c>
      <c r="AY333" s="134" t="s">
        <v>307</v>
      </c>
      <c r="BK333" s="142">
        <f>BK334</f>
        <v>0</v>
      </c>
    </row>
    <row r="334" spans="2:65" s="1" customFormat="1" ht="24.2" customHeight="1">
      <c r="B334" s="145"/>
      <c r="C334" s="146" t="s">
        <v>1079</v>
      </c>
      <c r="D334" s="146" t="s">
        <v>309</v>
      </c>
      <c r="E334" s="147" t="s">
        <v>6378</v>
      </c>
      <c r="F334" s="148" t="s">
        <v>6379</v>
      </c>
      <c r="G334" s="149" t="s">
        <v>510</v>
      </c>
      <c r="H334" s="150">
        <v>96.144999999999996</v>
      </c>
      <c r="I334" s="151"/>
      <c r="J334" s="152">
        <f>ROUND(I334*H334,2)</f>
        <v>0</v>
      </c>
      <c r="K334" s="153"/>
      <c r="L334" s="32"/>
      <c r="M334" s="154" t="s">
        <v>1</v>
      </c>
      <c r="N334" s="155" t="s">
        <v>42</v>
      </c>
      <c r="P334" s="156">
        <f>O334*H334</f>
        <v>0</v>
      </c>
      <c r="Q334" s="156">
        <v>0</v>
      </c>
      <c r="R334" s="156">
        <f>Q334*H334</f>
        <v>0</v>
      </c>
      <c r="S334" s="156">
        <v>0</v>
      </c>
      <c r="T334" s="157">
        <f>S334*H334</f>
        <v>0</v>
      </c>
      <c r="AR334" s="158" t="s">
        <v>313</v>
      </c>
      <c r="AT334" s="158" t="s">
        <v>309</v>
      </c>
      <c r="AU334" s="158" t="s">
        <v>89</v>
      </c>
      <c r="AY334" s="17" t="s">
        <v>307</v>
      </c>
      <c r="BE334" s="159">
        <f>IF(N334="základná",J334,0)</f>
        <v>0</v>
      </c>
      <c r="BF334" s="159">
        <f>IF(N334="znížená",J334,0)</f>
        <v>0</v>
      </c>
      <c r="BG334" s="159">
        <f>IF(N334="zákl. prenesená",J334,0)</f>
        <v>0</v>
      </c>
      <c r="BH334" s="159">
        <f>IF(N334="zníž. prenesená",J334,0)</f>
        <v>0</v>
      </c>
      <c r="BI334" s="159">
        <f>IF(N334="nulová",J334,0)</f>
        <v>0</v>
      </c>
      <c r="BJ334" s="17" t="s">
        <v>89</v>
      </c>
      <c r="BK334" s="159">
        <f>ROUND(I334*H334,2)</f>
        <v>0</v>
      </c>
      <c r="BL334" s="17" t="s">
        <v>313</v>
      </c>
      <c r="BM334" s="158" t="s">
        <v>6380</v>
      </c>
    </row>
    <row r="335" spans="2:65" s="11" customFormat="1" ht="25.9" customHeight="1">
      <c r="B335" s="133"/>
      <c r="D335" s="134" t="s">
        <v>75</v>
      </c>
      <c r="E335" s="135" t="s">
        <v>1757</v>
      </c>
      <c r="F335" s="135" t="s">
        <v>1758</v>
      </c>
      <c r="I335" s="136"/>
      <c r="J335" s="137">
        <f>BK335</f>
        <v>0</v>
      </c>
      <c r="L335" s="133"/>
      <c r="M335" s="138"/>
      <c r="P335" s="139">
        <f>P336+P339</f>
        <v>0</v>
      </c>
      <c r="R335" s="139">
        <f>R336+R339</f>
        <v>1.2524999999999999</v>
      </c>
      <c r="T335" s="140">
        <f>T336+T339</f>
        <v>1.5509999999999999</v>
      </c>
      <c r="AR335" s="134" t="s">
        <v>89</v>
      </c>
      <c r="AT335" s="141" t="s">
        <v>75</v>
      </c>
      <c r="AU335" s="141" t="s">
        <v>76</v>
      </c>
      <c r="AY335" s="134" t="s">
        <v>307</v>
      </c>
      <c r="BK335" s="142">
        <f>BK336+BK339</f>
        <v>0</v>
      </c>
    </row>
    <row r="336" spans="2:65" s="11" customFormat="1" ht="22.9" customHeight="1">
      <c r="B336" s="133"/>
      <c r="D336" s="134" t="s">
        <v>75</v>
      </c>
      <c r="E336" s="143" t="s">
        <v>6381</v>
      </c>
      <c r="F336" s="143" t="s">
        <v>6382</v>
      </c>
      <c r="I336" s="136"/>
      <c r="J336" s="144">
        <f>BK336</f>
        <v>0</v>
      </c>
      <c r="L336" s="133"/>
      <c r="M336" s="138"/>
      <c r="P336" s="139">
        <f>SUM(P337:P338)</f>
        <v>0</v>
      </c>
      <c r="R336" s="139">
        <f>SUM(R337:R338)</f>
        <v>0</v>
      </c>
      <c r="T336" s="140">
        <f>SUM(T337:T338)</f>
        <v>0.97499999999999998</v>
      </c>
      <c r="AR336" s="134" t="s">
        <v>89</v>
      </c>
      <c r="AT336" s="141" t="s">
        <v>75</v>
      </c>
      <c r="AU336" s="141" t="s">
        <v>83</v>
      </c>
      <c r="AY336" s="134" t="s">
        <v>307</v>
      </c>
      <c r="BK336" s="142">
        <f>SUM(BK337:BK338)</f>
        <v>0</v>
      </c>
    </row>
    <row r="337" spans="2:65" s="1" customFormat="1" ht="16.5" customHeight="1">
      <c r="B337" s="145"/>
      <c r="C337" s="146" t="s">
        <v>1083</v>
      </c>
      <c r="D337" s="146" t="s">
        <v>309</v>
      </c>
      <c r="E337" s="147" t="s">
        <v>6383</v>
      </c>
      <c r="F337" s="148" t="s">
        <v>6384</v>
      </c>
      <c r="G337" s="149" t="s">
        <v>517</v>
      </c>
      <c r="H337" s="150">
        <v>97.5</v>
      </c>
      <c r="I337" s="151"/>
      <c r="J337" s="152">
        <f>ROUND(I337*H337,2)</f>
        <v>0</v>
      </c>
      <c r="K337" s="153"/>
      <c r="L337" s="32"/>
      <c r="M337" s="154" t="s">
        <v>1</v>
      </c>
      <c r="N337" s="155" t="s">
        <v>42</v>
      </c>
      <c r="P337" s="156">
        <f>O337*H337</f>
        <v>0</v>
      </c>
      <c r="Q337" s="156">
        <v>0</v>
      </c>
      <c r="R337" s="156">
        <f>Q337*H337</f>
        <v>0</v>
      </c>
      <c r="S337" s="156">
        <v>0.01</v>
      </c>
      <c r="T337" s="157">
        <f>S337*H337</f>
        <v>0.97499999999999998</v>
      </c>
      <c r="AR337" s="158" t="s">
        <v>587</v>
      </c>
      <c r="AT337" s="158" t="s">
        <v>309</v>
      </c>
      <c r="AU337" s="158" t="s">
        <v>89</v>
      </c>
      <c r="AY337" s="17" t="s">
        <v>307</v>
      </c>
      <c r="BE337" s="159">
        <f>IF(N337="základná",J337,0)</f>
        <v>0</v>
      </c>
      <c r="BF337" s="159">
        <f>IF(N337="znížená",J337,0)</f>
        <v>0</v>
      </c>
      <c r="BG337" s="159">
        <f>IF(N337="zákl. prenesená",J337,0)</f>
        <v>0</v>
      </c>
      <c r="BH337" s="159">
        <f>IF(N337="zníž. prenesená",J337,0)</f>
        <v>0</v>
      </c>
      <c r="BI337" s="159">
        <f>IF(N337="nulová",J337,0)</f>
        <v>0</v>
      </c>
      <c r="BJ337" s="17" t="s">
        <v>89</v>
      </c>
      <c r="BK337" s="159">
        <f>ROUND(I337*H337,2)</f>
        <v>0</v>
      </c>
      <c r="BL337" s="17" t="s">
        <v>587</v>
      </c>
      <c r="BM337" s="158" t="s">
        <v>6385</v>
      </c>
    </row>
    <row r="338" spans="2:65" s="13" customFormat="1">
      <c r="B338" s="167"/>
      <c r="D338" s="161" t="s">
        <v>315</v>
      </c>
      <c r="E338" s="168" t="s">
        <v>1</v>
      </c>
      <c r="F338" s="169" t="s">
        <v>6386</v>
      </c>
      <c r="H338" s="170">
        <v>97.5</v>
      </c>
      <c r="I338" s="171"/>
      <c r="L338" s="167"/>
      <c r="M338" s="172"/>
      <c r="T338" s="173"/>
      <c r="AT338" s="168" t="s">
        <v>315</v>
      </c>
      <c r="AU338" s="168" t="s">
        <v>89</v>
      </c>
      <c r="AV338" s="13" t="s">
        <v>89</v>
      </c>
      <c r="AW338" s="13" t="s">
        <v>31</v>
      </c>
      <c r="AX338" s="13" t="s">
        <v>83</v>
      </c>
      <c r="AY338" s="168" t="s">
        <v>307</v>
      </c>
    </row>
    <row r="339" spans="2:65" s="11" customFormat="1" ht="22.9" customHeight="1">
      <c r="B339" s="133"/>
      <c r="D339" s="134" t="s">
        <v>75</v>
      </c>
      <c r="E339" s="143" t="s">
        <v>2440</v>
      </c>
      <c r="F339" s="143" t="s">
        <v>2441</v>
      </c>
      <c r="I339" s="136"/>
      <c r="J339" s="144">
        <f>BK339</f>
        <v>0</v>
      </c>
      <c r="L339" s="133"/>
      <c r="M339" s="138"/>
      <c r="P339" s="139">
        <f>SUM(P340:P356)</f>
        <v>0</v>
      </c>
      <c r="R339" s="139">
        <f>SUM(R340:R356)</f>
        <v>1.2524999999999999</v>
      </c>
      <c r="T339" s="140">
        <f>SUM(T340:T356)</f>
        <v>0.57599999999999996</v>
      </c>
      <c r="AR339" s="134" t="s">
        <v>89</v>
      </c>
      <c r="AT339" s="141" t="s">
        <v>75</v>
      </c>
      <c r="AU339" s="141" t="s">
        <v>83</v>
      </c>
      <c r="AY339" s="134" t="s">
        <v>307</v>
      </c>
      <c r="BK339" s="142">
        <f>SUM(BK340:BK356)</f>
        <v>0</v>
      </c>
    </row>
    <row r="340" spans="2:65" s="1" customFormat="1" ht="16.5" customHeight="1">
      <c r="B340" s="145"/>
      <c r="C340" s="146" t="s">
        <v>1090</v>
      </c>
      <c r="D340" s="146" t="s">
        <v>309</v>
      </c>
      <c r="E340" s="147" t="s">
        <v>6387</v>
      </c>
      <c r="F340" s="148" t="s">
        <v>6388</v>
      </c>
      <c r="G340" s="149" t="s">
        <v>1071</v>
      </c>
      <c r="H340" s="150">
        <v>61.43</v>
      </c>
      <c r="I340" s="151"/>
      <c r="J340" s="152">
        <f>ROUND(I340*H340,2)</f>
        <v>0</v>
      </c>
      <c r="K340" s="153"/>
      <c r="L340" s="32"/>
      <c r="M340" s="154" t="s">
        <v>1</v>
      </c>
      <c r="N340" s="155" t="s">
        <v>42</v>
      </c>
      <c r="P340" s="156">
        <f>O340*H340</f>
        <v>0</v>
      </c>
      <c r="Q340" s="156">
        <v>0</v>
      </c>
      <c r="R340" s="156">
        <f>Q340*H340</f>
        <v>0</v>
      </c>
      <c r="S340" s="156">
        <v>0</v>
      </c>
      <c r="T340" s="157">
        <f>S340*H340</f>
        <v>0</v>
      </c>
      <c r="AR340" s="158" t="s">
        <v>587</v>
      </c>
      <c r="AT340" s="158" t="s">
        <v>309</v>
      </c>
      <c r="AU340" s="158" t="s">
        <v>89</v>
      </c>
      <c r="AY340" s="17" t="s">
        <v>307</v>
      </c>
      <c r="BE340" s="159">
        <f>IF(N340="základná",J340,0)</f>
        <v>0</v>
      </c>
      <c r="BF340" s="159">
        <f>IF(N340="znížená",J340,0)</f>
        <v>0</v>
      </c>
      <c r="BG340" s="159">
        <f>IF(N340="zákl. prenesená",J340,0)</f>
        <v>0</v>
      </c>
      <c r="BH340" s="159">
        <f>IF(N340="zníž. prenesená",J340,0)</f>
        <v>0</v>
      </c>
      <c r="BI340" s="159">
        <f>IF(N340="nulová",J340,0)</f>
        <v>0</v>
      </c>
      <c r="BJ340" s="17" t="s">
        <v>89</v>
      </c>
      <c r="BK340" s="159">
        <f>ROUND(I340*H340,2)</f>
        <v>0</v>
      </c>
      <c r="BL340" s="17" t="s">
        <v>587</v>
      </c>
      <c r="BM340" s="158" t="s">
        <v>6389</v>
      </c>
    </row>
    <row r="341" spans="2:65" s="13" customFormat="1">
      <c r="B341" s="167"/>
      <c r="D341" s="161" t="s">
        <v>315</v>
      </c>
      <c r="E341" s="168" t="s">
        <v>1</v>
      </c>
      <c r="F341" s="169" t="s">
        <v>6390</v>
      </c>
      <c r="H341" s="170">
        <v>54.25</v>
      </c>
      <c r="I341" s="171"/>
      <c r="L341" s="167"/>
      <c r="M341" s="172"/>
      <c r="T341" s="173"/>
      <c r="AT341" s="168" t="s">
        <v>315</v>
      </c>
      <c r="AU341" s="168" t="s">
        <v>89</v>
      </c>
      <c r="AV341" s="13" t="s">
        <v>89</v>
      </c>
      <c r="AW341" s="13" t="s">
        <v>31</v>
      </c>
      <c r="AX341" s="13" t="s">
        <v>76</v>
      </c>
      <c r="AY341" s="168" t="s">
        <v>307</v>
      </c>
    </row>
    <row r="342" spans="2:65" s="13" customFormat="1">
      <c r="B342" s="167"/>
      <c r="D342" s="161" t="s">
        <v>315</v>
      </c>
      <c r="E342" s="168" t="s">
        <v>1</v>
      </c>
      <c r="F342" s="169" t="s">
        <v>6391</v>
      </c>
      <c r="H342" s="170">
        <v>7.18</v>
      </c>
      <c r="I342" s="171"/>
      <c r="L342" s="167"/>
      <c r="M342" s="172"/>
      <c r="T342" s="173"/>
      <c r="AT342" s="168" t="s">
        <v>315</v>
      </c>
      <c r="AU342" s="168" t="s">
        <v>89</v>
      </c>
      <c r="AV342" s="13" t="s">
        <v>89</v>
      </c>
      <c r="AW342" s="13" t="s">
        <v>31</v>
      </c>
      <c r="AX342" s="13" t="s">
        <v>76</v>
      </c>
      <c r="AY342" s="168" t="s">
        <v>307</v>
      </c>
    </row>
    <row r="343" spans="2:65" s="14" customFormat="1">
      <c r="B343" s="174"/>
      <c r="D343" s="161" t="s">
        <v>315</v>
      </c>
      <c r="E343" s="175" t="s">
        <v>1</v>
      </c>
      <c r="F343" s="176" t="s">
        <v>415</v>
      </c>
      <c r="H343" s="177">
        <v>61.43</v>
      </c>
      <c r="I343" s="178"/>
      <c r="L343" s="174"/>
      <c r="M343" s="179"/>
      <c r="T343" s="180"/>
      <c r="AT343" s="175" t="s">
        <v>315</v>
      </c>
      <c r="AU343" s="175" t="s">
        <v>89</v>
      </c>
      <c r="AV343" s="14" t="s">
        <v>313</v>
      </c>
      <c r="AW343" s="14" t="s">
        <v>31</v>
      </c>
      <c r="AX343" s="14" t="s">
        <v>83</v>
      </c>
      <c r="AY343" s="175" t="s">
        <v>307</v>
      </c>
    </row>
    <row r="344" spans="2:65" s="1" customFormat="1" ht="24.2" customHeight="1">
      <c r="B344" s="145"/>
      <c r="C344" s="188" t="s">
        <v>1094</v>
      </c>
      <c r="D344" s="188" t="s">
        <v>507</v>
      </c>
      <c r="E344" s="189" t="s">
        <v>6392</v>
      </c>
      <c r="F344" s="190" t="s">
        <v>6393</v>
      </c>
      <c r="G344" s="191" t="s">
        <v>693</v>
      </c>
      <c r="H344" s="192">
        <v>25</v>
      </c>
      <c r="I344" s="193"/>
      <c r="J344" s="194">
        <f>ROUND(I344*H344,2)</f>
        <v>0</v>
      </c>
      <c r="K344" s="195"/>
      <c r="L344" s="196"/>
      <c r="M344" s="197" t="s">
        <v>1</v>
      </c>
      <c r="N344" s="198" t="s">
        <v>42</v>
      </c>
      <c r="P344" s="156">
        <f>O344*H344</f>
        <v>0</v>
      </c>
      <c r="Q344" s="156">
        <v>3.7499999999999999E-2</v>
      </c>
      <c r="R344" s="156">
        <f>Q344*H344</f>
        <v>0.9375</v>
      </c>
      <c r="S344" s="156">
        <v>0</v>
      </c>
      <c r="T344" s="157">
        <f>S344*H344</f>
        <v>0</v>
      </c>
      <c r="AR344" s="158" t="s">
        <v>732</v>
      </c>
      <c r="AT344" s="158" t="s">
        <v>507</v>
      </c>
      <c r="AU344" s="158" t="s">
        <v>89</v>
      </c>
      <c r="AY344" s="17" t="s">
        <v>307</v>
      </c>
      <c r="BE344" s="159">
        <f>IF(N344="základná",J344,0)</f>
        <v>0</v>
      </c>
      <c r="BF344" s="159">
        <f>IF(N344="znížená",J344,0)</f>
        <v>0</v>
      </c>
      <c r="BG344" s="159">
        <f>IF(N344="zákl. prenesená",J344,0)</f>
        <v>0</v>
      </c>
      <c r="BH344" s="159">
        <f>IF(N344="zníž. prenesená",J344,0)</f>
        <v>0</v>
      </c>
      <c r="BI344" s="159">
        <f>IF(N344="nulová",J344,0)</f>
        <v>0</v>
      </c>
      <c r="BJ344" s="17" t="s">
        <v>89</v>
      </c>
      <c r="BK344" s="159">
        <f>ROUND(I344*H344,2)</f>
        <v>0</v>
      </c>
      <c r="BL344" s="17" t="s">
        <v>587</v>
      </c>
      <c r="BM344" s="158" t="s">
        <v>6394</v>
      </c>
    </row>
    <row r="345" spans="2:65" s="13" customFormat="1">
      <c r="B345" s="167"/>
      <c r="D345" s="161" t="s">
        <v>315</v>
      </c>
      <c r="E345" s="168" t="s">
        <v>1</v>
      </c>
      <c r="F345" s="169" t="s">
        <v>666</v>
      </c>
      <c r="H345" s="170">
        <v>25</v>
      </c>
      <c r="I345" s="171"/>
      <c r="L345" s="167"/>
      <c r="M345" s="172"/>
      <c r="T345" s="173"/>
      <c r="AT345" s="168" t="s">
        <v>315</v>
      </c>
      <c r="AU345" s="168" t="s">
        <v>89</v>
      </c>
      <c r="AV345" s="13" t="s">
        <v>89</v>
      </c>
      <c r="AW345" s="13" t="s">
        <v>31</v>
      </c>
      <c r="AX345" s="13" t="s">
        <v>83</v>
      </c>
      <c r="AY345" s="168" t="s">
        <v>307</v>
      </c>
    </row>
    <row r="346" spans="2:65" s="1" customFormat="1" ht="24.2" customHeight="1">
      <c r="B346" s="145"/>
      <c r="C346" s="188" t="s">
        <v>1115</v>
      </c>
      <c r="D346" s="188" t="s">
        <v>507</v>
      </c>
      <c r="E346" s="189" t="s">
        <v>6395</v>
      </c>
      <c r="F346" s="190" t="s">
        <v>6396</v>
      </c>
      <c r="G346" s="191" t="s">
        <v>693</v>
      </c>
      <c r="H346" s="192">
        <v>4</v>
      </c>
      <c r="I346" s="193"/>
      <c r="J346" s="194">
        <f>ROUND(I346*H346,2)</f>
        <v>0</v>
      </c>
      <c r="K346" s="195"/>
      <c r="L346" s="196"/>
      <c r="M346" s="197" t="s">
        <v>1</v>
      </c>
      <c r="N346" s="198" t="s">
        <v>42</v>
      </c>
      <c r="P346" s="156">
        <f>O346*H346</f>
        <v>0</v>
      </c>
      <c r="Q346" s="156">
        <v>3.7499999999999999E-2</v>
      </c>
      <c r="R346" s="156">
        <f>Q346*H346</f>
        <v>0.15</v>
      </c>
      <c r="S346" s="156">
        <v>0</v>
      </c>
      <c r="T346" s="157">
        <f>S346*H346</f>
        <v>0</v>
      </c>
      <c r="AR346" s="158" t="s">
        <v>732</v>
      </c>
      <c r="AT346" s="158" t="s">
        <v>507</v>
      </c>
      <c r="AU346" s="158" t="s">
        <v>89</v>
      </c>
      <c r="AY346" s="17" t="s">
        <v>307</v>
      </c>
      <c r="BE346" s="159">
        <f>IF(N346="základná",J346,0)</f>
        <v>0</v>
      </c>
      <c r="BF346" s="159">
        <f>IF(N346="znížená",J346,0)</f>
        <v>0</v>
      </c>
      <c r="BG346" s="159">
        <f>IF(N346="zákl. prenesená",J346,0)</f>
        <v>0</v>
      </c>
      <c r="BH346" s="159">
        <f>IF(N346="zníž. prenesená",J346,0)</f>
        <v>0</v>
      </c>
      <c r="BI346" s="159">
        <f>IF(N346="nulová",J346,0)</f>
        <v>0</v>
      </c>
      <c r="BJ346" s="17" t="s">
        <v>89</v>
      </c>
      <c r="BK346" s="159">
        <f>ROUND(I346*H346,2)</f>
        <v>0</v>
      </c>
      <c r="BL346" s="17" t="s">
        <v>587</v>
      </c>
      <c r="BM346" s="158" t="s">
        <v>6397</v>
      </c>
    </row>
    <row r="347" spans="2:65" s="13" customFormat="1">
      <c r="B347" s="167"/>
      <c r="D347" s="161" t="s">
        <v>315</v>
      </c>
      <c r="E347" s="168" t="s">
        <v>1</v>
      </c>
      <c r="F347" s="169" t="s">
        <v>313</v>
      </c>
      <c r="H347" s="170">
        <v>4</v>
      </c>
      <c r="I347" s="171"/>
      <c r="L347" s="167"/>
      <c r="M347" s="172"/>
      <c r="T347" s="173"/>
      <c r="AT347" s="168" t="s">
        <v>315</v>
      </c>
      <c r="AU347" s="168" t="s">
        <v>89</v>
      </c>
      <c r="AV347" s="13" t="s">
        <v>89</v>
      </c>
      <c r="AW347" s="13" t="s">
        <v>31</v>
      </c>
      <c r="AX347" s="13" t="s">
        <v>83</v>
      </c>
      <c r="AY347" s="168" t="s">
        <v>307</v>
      </c>
    </row>
    <row r="348" spans="2:65" s="1" customFormat="1" ht="24.2" customHeight="1">
      <c r="B348" s="145"/>
      <c r="C348" s="146" t="s">
        <v>1120</v>
      </c>
      <c r="D348" s="146" t="s">
        <v>309</v>
      </c>
      <c r="E348" s="147" t="s">
        <v>6398</v>
      </c>
      <c r="F348" s="148" t="s">
        <v>6399</v>
      </c>
      <c r="G348" s="149" t="s">
        <v>1071</v>
      </c>
      <c r="H348" s="150">
        <v>64</v>
      </c>
      <c r="I348" s="151"/>
      <c r="J348" s="152">
        <f>ROUND(I348*H348,2)</f>
        <v>0</v>
      </c>
      <c r="K348" s="153"/>
      <c r="L348" s="32"/>
      <c r="M348" s="154" t="s">
        <v>1</v>
      </c>
      <c r="N348" s="155" t="s">
        <v>42</v>
      </c>
      <c r="P348" s="156">
        <f>O348*H348</f>
        <v>0</v>
      </c>
      <c r="Q348" s="156">
        <v>0</v>
      </c>
      <c r="R348" s="156">
        <f>Q348*H348</f>
        <v>0</v>
      </c>
      <c r="S348" s="156">
        <v>8.9999999999999993E-3</v>
      </c>
      <c r="T348" s="157">
        <f>S348*H348</f>
        <v>0.57599999999999996</v>
      </c>
      <c r="AR348" s="158" t="s">
        <v>587</v>
      </c>
      <c r="AT348" s="158" t="s">
        <v>309</v>
      </c>
      <c r="AU348" s="158" t="s">
        <v>89</v>
      </c>
      <c r="AY348" s="17" t="s">
        <v>307</v>
      </c>
      <c r="BE348" s="159">
        <f>IF(N348="základná",J348,0)</f>
        <v>0</v>
      </c>
      <c r="BF348" s="159">
        <f>IF(N348="znížená",J348,0)</f>
        <v>0</v>
      </c>
      <c r="BG348" s="159">
        <f>IF(N348="zákl. prenesená",J348,0)</f>
        <v>0</v>
      </c>
      <c r="BH348" s="159">
        <f>IF(N348="zníž. prenesená",J348,0)</f>
        <v>0</v>
      </c>
      <c r="BI348" s="159">
        <f>IF(N348="nulová",J348,0)</f>
        <v>0</v>
      </c>
      <c r="BJ348" s="17" t="s">
        <v>89</v>
      </c>
      <c r="BK348" s="159">
        <f>ROUND(I348*H348,2)</f>
        <v>0</v>
      </c>
      <c r="BL348" s="17" t="s">
        <v>587</v>
      </c>
      <c r="BM348" s="158" t="s">
        <v>6400</v>
      </c>
    </row>
    <row r="349" spans="2:65" s="13" customFormat="1">
      <c r="B349" s="167"/>
      <c r="D349" s="161" t="s">
        <v>315</v>
      </c>
      <c r="E349" s="168" t="s">
        <v>1</v>
      </c>
      <c r="F349" s="169" t="s">
        <v>6401</v>
      </c>
      <c r="H349" s="170">
        <v>64</v>
      </c>
      <c r="I349" s="171"/>
      <c r="L349" s="167"/>
      <c r="M349" s="172"/>
      <c r="T349" s="173"/>
      <c r="AT349" s="168" t="s">
        <v>315</v>
      </c>
      <c r="AU349" s="168" t="s">
        <v>89</v>
      </c>
      <c r="AV349" s="13" t="s">
        <v>89</v>
      </c>
      <c r="AW349" s="13" t="s">
        <v>31</v>
      </c>
      <c r="AX349" s="13" t="s">
        <v>83</v>
      </c>
      <c r="AY349" s="168" t="s">
        <v>307</v>
      </c>
    </row>
    <row r="350" spans="2:65" s="1" customFormat="1" ht="16.5" customHeight="1">
      <c r="B350" s="145"/>
      <c r="C350" s="146" t="s">
        <v>1125</v>
      </c>
      <c r="D350" s="146" t="s">
        <v>309</v>
      </c>
      <c r="E350" s="147" t="s">
        <v>6402</v>
      </c>
      <c r="F350" s="148" t="s">
        <v>6403</v>
      </c>
      <c r="G350" s="149" t="s">
        <v>693</v>
      </c>
      <c r="H350" s="150">
        <v>30</v>
      </c>
      <c r="I350" s="151"/>
      <c r="J350" s="152">
        <f>ROUND(I350*H350,2)</f>
        <v>0</v>
      </c>
      <c r="K350" s="153"/>
      <c r="L350" s="32"/>
      <c r="M350" s="154" t="s">
        <v>1</v>
      </c>
      <c r="N350" s="155" t="s">
        <v>42</v>
      </c>
      <c r="P350" s="156">
        <f>O350*H350</f>
        <v>0</v>
      </c>
      <c r="Q350" s="156">
        <v>3.3E-3</v>
      </c>
      <c r="R350" s="156">
        <f>Q350*H350</f>
        <v>9.9000000000000005E-2</v>
      </c>
      <c r="S350" s="156">
        <v>0</v>
      </c>
      <c r="T350" s="157">
        <f>S350*H350</f>
        <v>0</v>
      </c>
      <c r="AR350" s="158" t="s">
        <v>587</v>
      </c>
      <c r="AT350" s="158" t="s">
        <v>309</v>
      </c>
      <c r="AU350" s="158" t="s">
        <v>89</v>
      </c>
      <c r="AY350" s="17" t="s">
        <v>307</v>
      </c>
      <c r="BE350" s="159">
        <f>IF(N350="základná",J350,0)</f>
        <v>0</v>
      </c>
      <c r="BF350" s="159">
        <f>IF(N350="znížená",J350,0)</f>
        <v>0</v>
      </c>
      <c r="BG350" s="159">
        <f>IF(N350="zákl. prenesená",J350,0)</f>
        <v>0</v>
      </c>
      <c r="BH350" s="159">
        <f>IF(N350="zníž. prenesená",J350,0)</f>
        <v>0</v>
      </c>
      <c r="BI350" s="159">
        <f>IF(N350="nulová",J350,0)</f>
        <v>0</v>
      </c>
      <c r="BJ350" s="17" t="s">
        <v>89</v>
      </c>
      <c r="BK350" s="159">
        <f>ROUND(I350*H350,2)</f>
        <v>0</v>
      </c>
      <c r="BL350" s="17" t="s">
        <v>587</v>
      </c>
      <c r="BM350" s="158" t="s">
        <v>6404</v>
      </c>
    </row>
    <row r="351" spans="2:65" s="13" customFormat="1">
      <c r="B351" s="167"/>
      <c r="D351" s="161" t="s">
        <v>315</v>
      </c>
      <c r="E351" s="168" t="s">
        <v>1</v>
      </c>
      <c r="F351" s="169" t="s">
        <v>6405</v>
      </c>
      <c r="H351" s="170">
        <v>30</v>
      </c>
      <c r="I351" s="171"/>
      <c r="L351" s="167"/>
      <c r="M351" s="172"/>
      <c r="T351" s="173"/>
      <c r="AT351" s="168" t="s">
        <v>315</v>
      </c>
      <c r="AU351" s="168" t="s">
        <v>89</v>
      </c>
      <c r="AV351" s="13" t="s">
        <v>89</v>
      </c>
      <c r="AW351" s="13" t="s">
        <v>31</v>
      </c>
      <c r="AX351" s="13" t="s">
        <v>83</v>
      </c>
      <c r="AY351" s="168" t="s">
        <v>307</v>
      </c>
    </row>
    <row r="352" spans="2:65" s="1" customFormat="1" ht="33" customHeight="1">
      <c r="B352" s="145"/>
      <c r="C352" s="188" t="s">
        <v>1131</v>
      </c>
      <c r="D352" s="188" t="s">
        <v>507</v>
      </c>
      <c r="E352" s="189" t="s">
        <v>6406</v>
      </c>
      <c r="F352" s="190" t="s">
        <v>6407</v>
      </c>
      <c r="G352" s="191" t="s">
        <v>693</v>
      </c>
      <c r="H352" s="192">
        <v>24</v>
      </c>
      <c r="I352" s="193"/>
      <c r="J352" s="194">
        <f>ROUND(I352*H352,2)</f>
        <v>0</v>
      </c>
      <c r="K352" s="195"/>
      <c r="L352" s="196"/>
      <c r="M352" s="197" t="s">
        <v>1</v>
      </c>
      <c r="N352" s="198" t="s">
        <v>42</v>
      </c>
      <c r="P352" s="156">
        <f>O352*H352</f>
        <v>0</v>
      </c>
      <c r="Q352" s="156">
        <v>2.2000000000000001E-3</v>
      </c>
      <c r="R352" s="156">
        <f>Q352*H352</f>
        <v>5.28E-2</v>
      </c>
      <c r="S352" s="156">
        <v>0</v>
      </c>
      <c r="T352" s="157">
        <f>S352*H352</f>
        <v>0</v>
      </c>
      <c r="AR352" s="158" t="s">
        <v>732</v>
      </c>
      <c r="AT352" s="158" t="s">
        <v>507</v>
      </c>
      <c r="AU352" s="158" t="s">
        <v>89</v>
      </c>
      <c r="AY352" s="17" t="s">
        <v>307</v>
      </c>
      <c r="BE352" s="159">
        <f>IF(N352="základná",J352,0)</f>
        <v>0</v>
      </c>
      <c r="BF352" s="159">
        <f>IF(N352="znížená",J352,0)</f>
        <v>0</v>
      </c>
      <c r="BG352" s="159">
        <f>IF(N352="zákl. prenesená",J352,0)</f>
        <v>0</v>
      </c>
      <c r="BH352" s="159">
        <f>IF(N352="zníž. prenesená",J352,0)</f>
        <v>0</v>
      </c>
      <c r="BI352" s="159">
        <f>IF(N352="nulová",J352,0)</f>
        <v>0</v>
      </c>
      <c r="BJ352" s="17" t="s">
        <v>89</v>
      </c>
      <c r="BK352" s="159">
        <f>ROUND(I352*H352,2)</f>
        <v>0</v>
      </c>
      <c r="BL352" s="17" t="s">
        <v>587</v>
      </c>
      <c r="BM352" s="158" t="s">
        <v>6408</v>
      </c>
    </row>
    <row r="353" spans="2:65" s="13" customFormat="1">
      <c r="B353" s="167"/>
      <c r="D353" s="161" t="s">
        <v>315</v>
      </c>
      <c r="E353" s="168" t="s">
        <v>1</v>
      </c>
      <c r="F353" s="169" t="s">
        <v>659</v>
      </c>
      <c r="H353" s="170">
        <v>24</v>
      </c>
      <c r="I353" s="171"/>
      <c r="L353" s="167"/>
      <c r="M353" s="172"/>
      <c r="T353" s="173"/>
      <c r="AT353" s="168" t="s">
        <v>315</v>
      </c>
      <c r="AU353" s="168" t="s">
        <v>89</v>
      </c>
      <c r="AV353" s="13" t="s">
        <v>89</v>
      </c>
      <c r="AW353" s="13" t="s">
        <v>31</v>
      </c>
      <c r="AX353" s="13" t="s">
        <v>83</v>
      </c>
      <c r="AY353" s="168" t="s">
        <v>307</v>
      </c>
    </row>
    <row r="354" spans="2:65" s="1" customFormat="1" ht="33" customHeight="1">
      <c r="B354" s="145"/>
      <c r="C354" s="188" t="s">
        <v>1136</v>
      </c>
      <c r="D354" s="188" t="s">
        <v>507</v>
      </c>
      <c r="E354" s="189" t="s">
        <v>6409</v>
      </c>
      <c r="F354" s="190" t="s">
        <v>6410</v>
      </c>
      <c r="G354" s="191" t="s">
        <v>693</v>
      </c>
      <c r="H354" s="192">
        <v>6</v>
      </c>
      <c r="I354" s="193"/>
      <c r="J354" s="194">
        <f>ROUND(I354*H354,2)</f>
        <v>0</v>
      </c>
      <c r="K354" s="195"/>
      <c r="L354" s="196"/>
      <c r="M354" s="197" t="s">
        <v>1</v>
      </c>
      <c r="N354" s="198" t="s">
        <v>42</v>
      </c>
      <c r="P354" s="156">
        <f>O354*H354</f>
        <v>0</v>
      </c>
      <c r="Q354" s="156">
        <v>2.2000000000000001E-3</v>
      </c>
      <c r="R354" s="156">
        <f>Q354*H354</f>
        <v>1.32E-2</v>
      </c>
      <c r="S354" s="156">
        <v>0</v>
      </c>
      <c r="T354" s="157">
        <f>S354*H354</f>
        <v>0</v>
      </c>
      <c r="AR354" s="158" t="s">
        <v>732</v>
      </c>
      <c r="AT354" s="158" t="s">
        <v>507</v>
      </c>
      <c r="AU354" s="158" t="s">
        <v>89</v>
      </c>
      <c r="AY354" s="17" t="s">
        <v>307</v>
      </c>
      <c r="BE354" s="159">
        <f>IF(N354="základná",J354,0)</f>
        <v>0</v>
      </c>
      <c r="BF354" s="159">
        <f>IF(N354="znížená",J354,0)</f>
        <v>0</v>
      </c>
      <c r="BG354" s="159">
        <f>IF(N354="zákl. prenesená",J354,0)</f>
        <v>0</v>
      </c>
      <c r="BH354" s="159">
        <f>IF(N354="zníž. prenesená",J354,0)</f>
        <v>0</v>
      </c>
      <c r="BI354" s="159">
        <f>IF(N354="nulová",J354,0)</f>
        <v>0</v>
      </c>
      <c r="BJ354" s="17" t="s">
        <v>89</v>
      </c>
      <c r="BK354" s="159">
        <f>ROUND(I354*H354,2)</f>
        <v>0</v>
      </c>
      <c r="BL354" s="17" t="s">
        <v>587</v>
      </c>
      <c r="BM354" s="158" t="s">
        <v>6411</v>
      </c>
    </row>
    <row r="355" spans="2:65" s="13" customFormat="1">
      <c r="B355" s="167"/>
      <c r="D355" s="161" t="s">
        <v>315</v>
      </c>
      <c r="E355" s="168" t="s">
        <v>1</v>
      </c>
      <c r="F355" s="169" t="s">
        <v>439</v>
      </c>
      <c r="H355" s="170">
        <v>6</v>
      </c>
      <c r="I355" s="171"/>
      <c r="L355" s="167"/>
      <c r="M355" s="172"/>
      <c r="T355" s="173"/>
      <c r="AT355" s="168" t="s">
        <v>315</v>
      </c>
      <c r="AU355" s="168" t="s">
        <v>89</v>
      </c>
      <c r="AV355" s="13" t="s">
        <v>89</v>
      </c>
      <c r="AW355" s="13" t="s">
        <v>31</v>
      </c>
      <c r="AX355" s="13" t="s">
        <v>83</v>
      </c>
      <c r="AY355" s="168" t="s">
        <v>307</v>
      </c>
    </row>
    <row r="356" spans="2:65" s="1" customFormat="1" ht="24.2" customHeight="1">
      <c r="B356" s="145"/>
      <c r="C356" s="146" t="s">
        <v>1140</v>
      </c>
      <c r="D356" s="146" t="s">
        <v>309</v>
      </c>
      <c r="E356" s="147" t="s">
        <v>2616</v>
      </c>
      <c r="F356" s="148" t="s">
        <v>2617</v>
      </c>
      <c r="G356" s="149" t="s">
        <v>1849</v>
      </c>
      <c r="H356" s="199"/>
      <c r="I356" s="151"/>
      <c r="J356" s="152">
        <f>ROUND(I356*H356,2)</f>
        <v>0</v>
      </c>
      <c r="K356" s="153"/>
      <c r="L356" s="32"/>
      <c r="M356" s="154" t="s">
        <v>1</v>
      </c>
      <c r="N356" s="155" t="s">
        <v>42</v>
      </c>
      <c r="P356" s="156">
        <f>O356*H356</f>
        <v>0</v>
      </c>
      <c r="Q356" s="156">
        <v>0</v>
      </c>
      <c r="R356" s="156">
        <f>Q356*H356</f>
        <v>0</v>
      </c>
      <c r="S356" s="156">
        <v>0</v>
      </c>
      <c r="T356" s="157">
        <f>S356*H356</f>
        <v>0</v>
      </c>
      <c r="AR356" s="158" t="s">
        <v>587</v>
      </c>
      <c r="AT356" s="158" t="s">
        <v>309</v>
      </c>
      <c r="AU356" s="158" t="s">
        <v>89</v>
      </c>
      <c r="AY356" s="17" t="s">
        <v>307</v>
      </c>
      <c r="BE356" s="159">
        <f>IF(N356="základná",J356,0)</f>
        <v>0</v>
      </c>
      <c r="BF356" s="159">
        <f>IF(N356="znížená",J356,0)</f>
        <v>0</v>
      </c>
      <c r="BG356" s="159">
        <f>IF(N356="zákl. prenesená",J356,0)</f>
        <v>0</v>
      </c>
      <c r="BH356" s="159">
        <f>IF(N356="zníž. prenesená",J356,0)</f>
        <v>0</v>
      </c>
      <c r="BI356" s="159">
        <f>IF(N356="nulová",J356,0)</f>
        <v>0</v>
      </c>
      <c r="BJ356" s="17" t="s">
        <v>89</v>
      </c>
      <c r="BK356" s="159">
        <f>ROUND(I356*H356,2)</f>
        <v>0</v>
      </c>
      <c r="BL356" s="17" t="s">
        <v>587</v>
      </c>
      <c r="BM356" s="158" t="s">
        <v>6412</v>
      </c>
    </row>
    <row r="357" spans="2:65" s="11" customFormat="1" ht="25.9" customHeight="1">
      <c r="B357" s="133"/>
      <c r="D357" s="134" t="s">
        <v>75</v>
      </c>
      <c r="E357" s="135" t="s">
        <v>3080</v>
      </c>
      <c r="F357" s="135" t="s">
        <v>3081</v>
      </c>
      <c r="I357" s="136"/>
      <c r="J357" s="137">
        <f>BK357</f>
        <v>0</v>
      </c>
      <c r="L357" s="133"/>
      <c r="M357" s="138"/>
      <c r="P357" s="139">
        <f>SUM(P358:P360)</f>
        <v>0</v>
      </c>
      <c r="R357" s="139">
        <f>SUM(R358:R360)</f>
        <v>0</v>
      </c>
      <c r="T357" s="140">
        <f>SUM(T358:T360)</f>
        <v>0</v>
      </c>
      <c r="AR357" s="134" t="s">
        <v>313</v>
      </c>
      <c r="AT357" s="141" t="s">
        <v>75</v>
      </c>
      <c r="AU357" s="141" t="s">
        <v>76</v>
      </c>
      <c r="AY357" s="134" t="s">
        <v>307</v>
      </c>
      <c r="BK357" s="142">
        <f>SUM(BK358:BK360)</f>
        <v>0</v>
      </c>
    </row>
    <row r="358" spans="2:65" s="1" customFormat="1" ht="33" customHeight="1">
      <c r="B358" s="145"/>
      <c r="C358" s="146" t="s">
        <v>1169</v>
      </c>
      <c r="D358" s="146" t="s">
        <v>309</v>
      </c>
      <c r="E358" s="147" t="s">
        <v>3083</v>
      </c>
      <c r="F358" s="148" t="s">
        <v>3084</v>
      </c>
      <c r="G358" s="149" t="s">
        <v>3085</v>
      </c>
      <c r="H358" s="150">
        <v>48</v>
      </c>
      <c r="I358" s="151"/>
      <c r="J358" s="152">
        <f>ROUND(I358*H358,2)</f>
        <v>0</v>
      </c>
      <c r="K358" s="153"/>
      <c r="L358" s="32"/>
      <c r="M358" s="154" t="s">
        <v>1</v>
      </c>
      <c r="N358" s="155" t="s">
        <v>42</v>
      </c>
      <c r="P358" s="156">
        <f>O358*H358</f>
        <v>0</v>
      </c>
      <c r="Q358" s="156">
        <v>0</v>
      </c>
      <c r="R358" s="156">
        <f>Q358*H358</f>
        <v>0</v>
      </c>
      <c r="S358" s="156">
        <v>0</v>
      </c>
      <c r="T358" s="157">
        <f>S358*H358</f>
        <v>0</v>
      </c>
      <c r="AR358" s="158" t="s">
        <v>3086</v>
      </c>
      <c r="AT358" s="158" t="s">
        <v>309</v>
      </c>
      <c r="AU358" s="158" t="s">
        <v>83</v>
      </c>
      <c r="AY358" s="17" t="s">
        <v>307</v>
      </c>
      <c r="BE358" s="159">
        <f>IF(N358="základná",J358,0)</f>
        <v>0</v>
      </c>
      <c r="BF358" s="159">
        <f>IF(N358="znížená",J358,0)</f>
        <v>0</v>
      </c>
      <c r="BG358" s="159">
        <f>IF(N358="zákl. prenesená",J358,0)</f>
        <v>0</v>
      </c>
      <c r="BH358" s="159">
        <f>IF(N358="zníž. prenesená",J358,0)</f>
        <v>0</v>
      </c>
      <c r="BI358" s="159">
        <f>IF(N358="nulová",J358,0)</f>
        <v>0</v>
      </c>
      <c r="BJ358" s="17" t="s">
        <v>89</v>
      </c>
      <c r="BK358" s="159">
        <f>ROUND(I358*H358,2)</f>
        <v>0</v>
      </c>
      <c r="BL358" s="17" t="s">
        <v>3086</v>
      </c>
      <c r="BM358" s="158" t="s">
        <v>6413</v>
      </c>
    </row>
    <row r="359" spans="2:65" s="12" customFormat="1">
      <c r="B359" s="160"/>
      <c r="D359" s="161" t="s">
        <v>315</v>
      </c>
      <c r="E359" s="162" t="s">
        <v>1</v>
      </c>
      <c r="F359" s="163" t="s">
        <v>6414</v>
      </c>
      <c r="H359" s="162" t="s">
        <v>1</v>
      </c>
      <c r="I359" s="164"/>
      <c r="L359" s="160"/>
      <c r="M359" s="165"/>
      <c r="T359" s="166"/>
      <c r="AT359" s="162" t="s">
        <v>315</v>
      </c>
      <c r="AU359" s="162" t="s">
        <v>83</v>
      </c>
      <c r="AV359" s="12" t="s">
        <v>83</v>
      </c>
      <c r="AW359" s="12" t="s">
        <v>31</v>
      </c>
      <c r="AX359" s="12" t="s">
        <v>76</v>
      </c>
      <c r="AY359" s="162" t="s">
        <v>307</v>
      </c>
    </row>
    <row r="360" spans="2:65" s="13" customFormat="1">
      <c r="B360" s="167"/>
      <c r="D360" s="161" t="s">
        <v>315</v>
      </c>
      <c r="E360" s="168" t="s">
        <v>1</v>
      </c>
      <c r="F360" s="169" t="s">
        <v>859</v>
      </c>
      <c r="H360" s="170">
        <v>48</v>
      </c>
      <c r="I360" s="171"/>
      <c r="L360" s="167"/>
      <c r="M360" s="172"/>
      <c r="T360" s="173"/>
      <c r="AT360" s="168" t="s">
        <v>315</v>
      </c>
      <c r="AU360" s="168" t="s">
        <v>83</v>
      </c>
      <c r="AV360" s="13" t="s">
        <v>89</v>
      </c>
      <c r="AW360" s="13" t="s">
        <v>31</v>
      </c>
      <c r="AX360" s="13" t="s">
        <v>83</v>
      </c>
      <c r="AY360" s="168" t="s">
        <v>307</v>
      </c>
    </row>
    <row r="361" spans="2:65" s="11" customFormat="1" ht="25.9" customHeight="1">
      <c r="B361" s="133"/>
      <c r="D361" s="134" t="s">
        <v>75</v>
      </c>
      <c r="E361" s="135" t="s">
        <v>3090</v>
      </c>
      <c r="F361" s="135" t="s">
        <v>3091</v>
      </c>
      <c r="I361" s="136"/>
      <c r="J361" s="137">
        <f>BK361</f>
        <v>0</v>
      </c>
      <c r="L361" s="133"/>
      <c r="M361" s="138"/>
      <c r="P361" s="139">
        <f>P362</f>
        <v>0</v>
      </c>
      <c r="R361" s="139">
        <f>R362</f>
        <v>0</v>
      </c>
      <c r="T361" s="140">
        <f>T362</f>
        <v>0</v>
      </c>
      <c r="AR361" s="134" t="s">
        <v>433</v>
      </c>
      <c r="AT361" s="141" t="s">
        <v>75</v>
      </c>
      <c r="AU361" s="141" t="s">
        <v>76</v>
      </c>
      <c r="AY361" s="134" t="s">
        <v>307</v>
      </c>
      <c r="BK361" s="142">
        <f>BK362</f>
        <v>0</v>
      </c>
    </row>
    <row r="362" spans="2:65" s="11" customFormat="1" ht="22.9" customHeight="1">
      <c r="B362" s="133"/>
      <c r="D362" s="134" t="s">
        <v>75</v>
      </c>
      <c r="E362" s="143" t="s">
        <v>3106</v>
      </c>
      <c r="F362" s="143" t="s">
        <v>3107</v>
      </c>
      <c r="I362" s="136"/>
      <c r="J362" s="144">
        <f>BK362</f>
        <v>0</v>
      </c>
      <c r="L362" s="133"/>
      <c r="M362" s="138"/>
      <c r="P362" s="139">
        <f>P363</f>
        <v>0</v>
      </c>
      <c r="R362" s="139">
        <f>R363</f>
        <v>0</v>
      </c>
      <c r="T362" s="140">
        <f>T363</f>
        <v>0</v>
      </c>
      <c r="AR362" s="134" t="s">
        <v>433</v>
      </c>
      <c r="AT362" s="141" t="s">
        <v>75</v>
      </c>
      <c r="AU362" s="141" t="s">
        <v>83</v>
      </c>
      <c r="AY362" s="134" t="s">
        <v>307</v>
      </c>
      <c r="BK362" s="142">
        <f>BK363</f>
        <v>0</v>
      </c>
    </row>
    <row r="363" spans="2:65" s="1" customFormat="1" ht="16.5" customHeight="1">
      <c r="B363" s="145"/>
      <c r="C363" s="146" t="s">
        <v>1173</v>
      </c>
      <c r="D363" s="146" t="s">
        <v>309</v>
      </c>
      <c r="E363" s="147" t="s">
        <v>3109</v>
      </c>
      <c r="F363" s="148" t="s">
        <v>3110</v>
      </c>
      <c r="G363" s="149" t="s">
        <v>1849</v>
      </c>
      <c r="H363" s="199"/>
      <c r="I363" s="151"/>
      <c r="J363" s="152">
        <f>ROUND(I363*H363,2)</f>
        <v>0</v>
      </c>
      <c r="K363" s="153"/>
      <c r="L363" s="32"/>
      <c r="M363" s="200" t="s">
        <v>1</v>
      </c>
      <c r="N363" s="201" t="s">
        <v>42</v>
      </c>
      <c r="O363" s="202"/>
      <c r="P363" s="203">
        <f>O363*H363</f>
        <v>0</v>
      </c>
      <c r="Q363" s="203">
        <v>0</v>
      </c>
      <c r="R363" s="203">
        <f>Q363*H363</f>
        <v>0</v>
      </c>
      <c r="S363" s="203">
        <v>0</v>
      </c>
      <c r="T363" s="204">
        <f>S363*H363</f>
        <v>0</v>
      </c>
      <c r="AR363" s="158" t="s">
        <v>3096</v>
      </c>
      <c r="AT363" s="158" t="s">
        <v>309</v>
      </c>
      <c r="AU363" s="158" t="s">
        <v>89</v>
      </c>
      <c r="AY363" s="17" t="s">
        <v>307</v>
      </c>
      <c r="BE363" s="159">
        <f>IF(N363="základná",J363,0)</f>
        <v>0</v>
      </c>
      <c r="BF363" s="159">
        <f>IF(N363="znížená",J363,0)</f>
        <v>0</v>
      </c>
      <c r="BG363" s="159">
        <f>IF(N363="zákl. prenesená",J363,0)</f>
        <v>0</v>
      </c>
      <c r="BH363" s="159">
        <f>IF(N363="zníž. prenesená",J363,0)</f>
        <v>0</v>
      </c>
      <c r="BI363" s="159">
        <f>IF(N363="nulová",J363,0)</f>
        <v>0</v>
      </c>
      <c r="BJ363" s="17" t="s">
        <v>89</v>
      </c>
      <c r="BK363" s="159">
        <f>ROUND(I363*H363,2)</f>
        <v>0</v>
      </c>
      <c r="BL363" s="17" t="s">
        <v>3096</v>
      </c>
      <c r="BM363" s="158" t="s">
        <v>6415</v>
      </c>
    </row>
    <row r="364" spans="2:65" s="1" customFormat="1" ht="6.95" customHeight="1">
      <c r="B364" s="47"/>
      <c r="C364" s="48"/>
      <c r="D364" s="48"/>
      <c r="E364" s="48"/>
      <c r="F364" s="48"/>
      <c r="G364" s="48"/>
      <c r="H364" s="48"/>
      <c r="I364" s="48"/>
      <c r="J364" s="48"/>
      <c r="K364" s="48"/>
      <c r="L364" s="32"/>
    </row>
  </sheetData>
  <autoFilter ref="C128:K363" xr:uid="{00000000-0009-0000-0000-000011000000}"/>
  <mergeCells count="9">
    <mergeCell ref="E87:H87"/>
    <mergeCell ref="E119:H119"/>
    <mergeCell ref="E121:H121"/>
    <mergeCell ref="L2:V2"/>
    <mergeCell ref="E7:H7"/>
    <mergeCell ref="E9:H9"/>
    <mergeCell ref="E18:H18"/>
    <mergeCell ref="E27:H27"/>
    <mergeCell ref="E85:H85"/>
  </mergeCells>
  <pageMargins left="0.39374999999999999" right="0.39374999999999999" top="0.39374999999999999" bottom="0.39374999999999999" header="0" footer="0"/>
  <pageSetup paperSize="9" scale="88" fitToHeight="100" orientation="portrait" blackAndWhite="1" r:id="rId1"/>
  <headerFooter>
    <oddFooter>&amp;CStrana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2:BM196"/>
  <sheetViews>
    <sheetView showGridLines="0" topLeftCell="A12" workbookViewId="0">
      <selection activeCell="E33" sqref="E33:J34"/>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22" t="s">
        <v>5</v>
      </c>
      <c r="M2" s="266"/>
      <c r="N2" s="266"/>
      <c r="O2" s="266"/>
      <c r="P2" s="266"/>
      <c r="Q2" s="266"/>
      <c r="R2" s="266"/>
      <c r="S2" s="266"/>
      <c r="T2" s="266"/>
      <c r="U2" s="266"/>
      <c r="V2" s="266"/>
      <c r="AT2" s="17" t="s">
        <v>149</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63" t="str">
        <f>'Rekapitulácia stavby'!K6</f>
        <v>DD a DSS Terany - novostavba ubytovacieho bloku - CÚ 2025/II</v>
      </c>
      <c r="F7" s="264"/>
      <c r="G7" s="264"/>
      <c r="H7" s="264"/>
      <c r="L7" s="20"/>
    </row>
    <row r="8" spans="2:46" s="1" customFormat="1" ht="12" customHeight="1">
      <c r="B8" s="32"/>
      <c r="D8" s="27" t="s">
        <v>163</v>
      </c>
      <c r="L8" s="32"/>
    </row>
    <row r="9" spans="2:46" s="1" customFormat="1" ht="16.5" customHeight="1">
      <c r="B9" s="32"/>
      <c r="E9" s="234" t="s">
        <v>6416</v>
      </c>
      <c r="F9" s="262"/>
      <c r="G9" s="262"/>
      <c r="H9" s="262"/>
      <c r="L9" s="32"/>
    </row>
    <row r="10" spans="2:46" s="1" customFormat="1">
      <c r="B10" s="32"/>
      <c r="L10" s="32"/>
    </row>
    <row r="11" spans="2:46" s="1" customFormat="1" ht="12" customHeight="1">
      <c r="B11" s="32"/>
      <c r="D11" s="27" t="s">
        <v>17</v>
      </c>
      <c r="F11" s="25" t="s">
        <v>1</v>
      </c>
      <c r="I11" s="27" t="s">
        <v>18</v>
      </c>
      <c r="J11" s="25" t="s">
        <v>1</v>
      </c>
      <c r="L11" s="32"/>
    </row>
    <row r="12" spans="2:46" s="1" customFormat="1" ht="12" customHeight="1">
      <c r="B12" s="32"/>
      <c r="D12" s="27" t="s">
        <v>19</v>
      </c>
      <c r="F12" s="25" t="s">
        <v>20</v>
      </c>
      <c r="I12" s="27" t="s">
        <v>21</v>
      </c>
      <c r="J12" s="55" t="str">
        <f>'Rekapitulácia stavby'!AN8</f>
        <v>5. 12. 2025</v>
      </c>
      <c r="L12" s="32"/>
    </row>
    <row r="13" spans="2:46" s="1" customFormat="1" ht="10.9" customHeight="1">
      <c r="B13" s="32"/>
      <c r="L13" s="32"/>
    </row>
    <row r="14" spans="2:46" s="1" customFormat="1" ht="12" customHeight="1">
      <c r="B14" s="32"/>
      <c r="D14" s="27" t="s">
        <v>23</v>
      </c>
      <c r="I14" s="27" t="s">
        <v>24</v>
      </c>
      <c r="J14" s="25" t="s">
        <v>1</v>
      </c>
      <c r="L14" s="32"/>
    </row>
    <row r="15" spans="2:46" s="1" customFormat="1" ht="18" customHeight="1">
      <c r="B15" s="32"/>
      <c r="E15" s="25" t="s">
        <v>25</v>
      </c>
      <c r="I15" s="27" t="s">
        <v>26</v>
      </c>
      <c r="J15" s="25" t="s">
        <v>1</v>
      </c>
      <c r="L15" s="32"/>
    </row>
    <row r="16" spans="2:46" s="1" customFormat="1" ht="6.95" customHeight="1">
      <c r="B16" s="32"/>
      <c r="L16" s="32"/>
    </row>
    <row r="17" spans="2:12" s="1" customFormat="1" ht="12" customHeight="1">
      <c r="B17" s="32"/>
      <c r="D17" s="27" t="s">
        <v>27</v>
      </c>
      <c r="I17" s="27" t="s">
        <v>24</v>
      </c>
      <c r="J17" s="28" t="str">
        <f>'Rekapitulácia stavby'!AN13</f>
        <v>Vyplň údaj</v>
      </c>
      <c r="L17" s="32"/>
    </row>
    <row r="18" spans="2:12" s="1" customFormat="1" ht="18" customHeight="1">
      <c r="B18" s="32"/>
      <c r="E18" s="265" t="str">
        <f>'Rekapitulácia stavby'!E14</f>
        <v>Vyplň údaj</v>
      </c>
      <c r="F18" s="250"/>
      <c r="G18" s="250"/>
      <c r="H18" s="250"/>
      <c r="I18" s="27" t="s">
        <v>26</v>
      </c>
      <c r="J18" s="28" t="str">
        <f>'Rekapitulácia stavby'!AN14</f>
        <v>Vyplň údaj</v>
      </c>
      <c r="L18" s="32"/>
    </row>
    <row r="19" spans="2:12" s="1" customFormat="1" ht="6.95" customHeight="1">
      <c r="B19" s="32"/>
      <c r="L19" s="32"/>
    </row>
    <row r="20" spans="2:12" s="1" customFormat="1" ht="12" customHeight="1">
      <c r="B20" s="32"/>
      <c r="D20" s="27" t="s">
        <v>29</v>
      </c>
      <c r="I20" s="27" t="s">
        <v>24</v>
      </c>
      <c r="J20" s="25" t="s">
        <v>1</v>
      </c>
      <c r="L20" s="32"/>
    </row>
    <row r="21" spans="2:12" s="1" customFormat="1" ht="18" customHeight="1">
      <c r="B21" s="32"/>
      <c r="E21" s="25" t="s">
        <v>30</v>
      </c>
      <c r="I21" s="27" t="s">
        <v>26</v>
      </c>
      <c r="J21" s="25" t="s">
        <v>1</v>
      </c>
      <c r="L21" s="32"/>
    </row>
    <row r="22" spans="2:12" s="1" customFormat="1" ht="6.95" customHeight="1">
      <c r="B22" s="32"/>
      <c r="L22" s="32"/>
    </row>
    <row r="23" spans="2:12" s="1" customFormat="1" ht="12" customHeight="1">
      <c r="B23" s="32"/>
      <c r="D23" s="27" t="s">
        <v>32</v>
      </c>
      <c r="I23" s="27" t="s">
        <v>24</v>
      </c>
      <c r="J23" s="25" t="s">
        <v>1</v>
      </c>
      <c r="L23" s="32"/>
    </row>
    <row r="24" spans="2:12" s="1" customFormat="1" ht="18" customHeight="1">
      <c r="B24" s="32"/>
      <c r="E24" s="25" t="s">
        <v>6417</v>
      </c>
      <c r="I24" s="27" t="s">
        <v>26</v>
      </c>
      <c r="J24" s="25" t="s">
        <v>1</v>
      </c>
      <c r="L24" s="32"/>
    </row>
    <row r="25" spans="2:12" s="1" customFormat="1" ht="6.95" customHeight="1">
      <c r="B25" s="32"/>
      <c r="L25" s="32"/>
    </row>
    <row r="26" spans="2:12" s="1" customFormat="1" ht="12" customHeight="1">
      <c r="B26" s="32"/>
      <c r="D26" s="27" t="s">
        <v>34</v>
      </c>
      <c r="L26" s="32"/>
    </row>
    <row r="27" spans="2:12" s="7" customFormat="1" ht="16.5" customHeight="1">
      <c r="B27" s="98"/>
      <c r="E27" s="254" t="s">
        <v>1</v>
      </c>
      <c r="F27" s="254"/>
      <c r="G27" s="254"/>
      <c r="H27" s="254"/>
      <c r="L27" s="98"/>
    </row>
    <row r="28" spans="2:12" s="1" customFormat="1" ht="6.95" customHeight="1">
      <c r="B28" s="32"/>
      <c r="L28" s="32"/>
    </row>
    <row r="29" spans="2:12" s="1" customFormat="1" ht="6.95" customHeight="1">
      <c r="B29" s="32"/>
      <c r="D29" s="56"/>
      <c r="E29" s="56"/>
      <c r="F29" s="56"/>
      <c r="G29" s="56"/>
      <c r="H29" s="56"/>
      <c r="I29" s="56"/>
      <c r="J29" s="56"/>
      <c r="K29" s="56"/>
      <c r="L29" s="32"/>
    </row>
    <row r="30" spans="2:12" s="1" customFormat="1" ht="25.35" customHeight="1">
      <c r="B30" s="32"/>
      <c r="D30" s="100" t="s">
        <v>36</v>
      </c>
      <c r="J30" s="69">
        <f>ROUND(J128, 2)</f>
        <v>0</v>
      </c>
      <c r="L30" s="32"/>
    </row>
    <row r="31" spans="2:12" s="1" customFormat="1" ht="6.95" customHeight="1">
      <c r="B31" s="32"/>
      <c r="D31" s="56"/>
      <c r="E31" s="56"/>
      <c r="F31" s="56"/>
      <c r="G31" s="56"/>
      <c r="H31" s="56"/>
      <c r="I31" s="56"/>
      <c r="J31" s="56"/>
      <c r="K31" s="56"/>
      <c r="L31" s="32"/>
    </row>
    <row r="32" spans="2:12" s="1" customFormat="1" ht="14.45" customHeight="1">
      <c r="B32" s="32"/>
      <c r="F32" s="35" t="s">
        <v>38</v>
      </c>
      <c r="I32" s="35" t="s">
        <v>37</v>
      </c>
      <c r="J32" s="35" t="s">
        <v>39</v>
      </c>
      <c r="L32" s="32"/>
    </row>
    <row r="33" spans="2:12" s="1" customFormat="1" ht="14.45" customHeight="1">
      <c r="B33" s="32"/>
      <c r="D33" s="58" t="s">
        <v>40</v>
      </c>
      <c r="E33" s="25" t="s">
        <v>41</v>
      </c>
      <c r="F33" s="211">
        <f>ROUND((SUM(BE128:BE195)),  2)</f>
        <v>0</v>
      </c>
      <c r="G33" s="212"/>
      <c r="H33" s="212"/>
      <c r="I33" s="213">
        <v>0.23</v>
      </c>
      <c r="J33" s="211">
        <f>ROUND(((SUM(BE128:BE195))*I33),  2)</f>
        <v>0</v>
      </c>
      <c r="L33" s="32"/>
    </row>
    <row r="34" spans="2:12" s="1" customFormat="1" ht="14.45" customHeight="1">
      <c r="B34" s="32"/>
      <c r="E34" s="25" t="s">
        <v>42</v>
      </c>
      <c r="F34" s="211">
        <f>ROUND((SUM(BF128:BF195)),  2)</f>
        <v>0</v>
      </c>
      <c r="G34" s="212"/>
      <c r="H34" s="212"/>
      <c r="I34" s="213">
        <v>0.23</v>
      </c>
      <c r="J34" s="211">
        <f>ROUND(((SUM(BF128:BF195))*I34),  2)</f>
        <v>0</v>
      </c>
      <c r="L34" s="32"/>
    </row>
    <row r="35" spans="2:12" s="1" customFormat="1" ht="14.45" hidden="1" customHeight="1">
      <c r="B35" s="32"/>
      <c r="E35" s="27" t="s">
        <v>43</v>
      </c>
      <c r="F35" s="89">
        <f>ROUND((SUM(BG128:BG195)),  2)</f>
        <v>0</v>
      </c>
      <c r="I35" s="104">
        <v>0.23</v>
      </c>
      <c r="J35" s="89">
        <f>0</f>
        <v>0</v>
      </c>
      <c r="L35" s="32"/>
    </row>
    <row r="36" spans="2:12" s="1" customFormat="1" ht="14.45" hidden="1" customHeight="1">
      <c r="B36" s="32"/>
      <c r="E36" s="27" t="s">
        <v>44</v>
      </c>
      <c r="F36" s="89">
        <f>ROUND((SUM(BH128:BH195)),  2)</f>
        <v>0</v>
      </c>
      <c r="I36" s="104">
        <v>0.23</v>
      </c>
      <c r="J36" s="89">
        <f>0</f>
        <v>0</v>
      </c>
      <c r="L36" s="32"/>
    </row>
    <row r="37" spans="2:12" s="1" customFormat="1" ht="14.45" hidden="1" customHeight="1">
      <c r="B37" s="32"/>
      <c r="E37" s="37" t="s">
        <v>45</v>
      </c>
      <c r="F37" s="101">
        <f>ROUND((SUM(BI128:BI195)),  2)</f>
        <v>0</v>
      </c>
      <c r="G37" s="102"/>
      <c r="H37" s="102"/>
      <c r="I37" s="103">
        <v>0</v>
      </c>
      <c r="J37" s="101">
        <f>0</f>
        <v>0</v>
      </c>
      <c r="L37" s="32"/>
    </row>
    <row r="38" spans="2:12" s="1" customFormat="1" ht="6.95" customHeight="1">
      <c r="B38" s="32"/>
      <c r="L38" s="32"/>
    </row>
    <row r="39" spans="2:12" s="1" customFormat="1" ht="25.35" customHeight="1">
      <c r="B39" s="32"/>
      <c r="C39" s="105"/>
      <c r="D39" s="106" t="s">
        <v>46</v>
      </c>
      <c r="E39" s="60"/>
      <c r="F39" s="60"/>
      <c r="G39" s="107" t="s">
        <v>47</v>
      </c>
      <c r="H39" s="108" t="s">
        <v>48</v>
      </c>
      <c r="I39" s="60"/>
      <c r="J39" s="109">
        <f>SUM(J30:J37)</f>
        <v>0</v>
      </c>
      <c r="K39" s="110"/>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47" s="1" customFormat="1" ht="6.95" customHeight="1">
      <c r="B81" s="49"/>
      <c r="C81" s="50"/>
      <c r="D81" s="50"/>
      <c r="E81" s="50"/>
      <c r="F81" s="50"/>
      <c r="G81" s="50"/>
      <c r="H81" s="50"/>
      <c r="I81" s="50"/>
      <c r="J81" s="50"/>
      <c r="K81" s="50"/>
      <c r="L81" s="32"/>
    </row>
    <row r="82" spans="2:47" s="1" customFormat="1" ht="24.95" customHeight="1">
      <c r="B82" s="32"/>
      <c r="C82" s="21" t="s">
        <v>257</v>
      </c>
      <c r="L82" s="32"/>
    </row>
    <row r="83" spans="2:47" s="1" customFormat="1" ht="6.95" customHeight="1">
      <c r="B83" s="32"/>
      <c r="L83" s="32"/>
    </row>
    <row r="84" spans="2:47" s="1" customFormat="1" ht="12" customHeight="1">
      <c r="B84" s="32"/>
      <c r="C84" s="27" t="s">
        <v>15</v>
      </c>
      <c r="L84" s="32"/>
    </row>
    <row r="85" spans="2:47" s="1" customFormat="1" ht="16.5" customHeight="1">
      <c r="B85" s="32"/>
      <c r="E85" s="263" t="str">
        <f>E7</f>
        <v>DD a DSS Terany - novostavba ubytovacieho bloku - CÚ 2025/II</v>
      </c>
      <c r="F85" s="264"/>
      <c r="G85" s="264"/>
      <c r="H85" s="264"/>
      <c r="L85" s="32"/>
    </row>
    <row r="86" spans="2:47" s="1" customFormat="1" ht="12" customHeight="1">
      <c r="B86" s="32"/>
      <c r="C86" s="27" t="s">
        <v>163</v>
      </c>
      <c r="L86" s="32"/>
    </row>
    <row r="87" spans="2:47" s="1" customFormat="1" ht="16.5" customHeight="1">
      <c r="B87" s="32"/>
      <c r="E87" s="234" t="str">
        <f>E9</f>
        <v xml:space="preserve">SO 09 - Spevnené plochy </v>
      </c>
      <c r="F87" s="262"/>
      <c r="G87" s="262"/>
      <c r="H87" s="262"/>
      <c r="L87" s="32"/>
    </row>
    <row r="88" spans="2:47" s="1" customFormat="1" ht="6.95" customHeight="1">
      <c r="B88" s="32"/>
      <c r="L88" s="32"/>
    </row>
    <row r="89" spans="2:47" s="1" customFormat="1" ht="12" customHeight="1">
      <c r="B89" s="32"/>
      <c r="C89" s="27" t="s">
        <v>19</v>
      </c>
      <c r="F89" s="25" t="str">
        <f>F12</f>
        <v>Terany</v>
      </c>
      <c r="I89" s="27" t="s">
        <v>21</v>
      </c>
      <c r="J89" s="55" t="str">
        <f>IF(J12="","",J12)</f>
        <v>5. 12. 2025</v>
      </c>
      <c r="L89" s="32"/>
    </row>
    <row r="90" spans="2:47" s="1" customFormat="1" ht="6.95" customHeight="1">
      <c r="B90" s="32"/>
      <c r="L90" s="32"/>
    </row>
    <row r="91" spans="2:47" s="1" customFormat="1" ht="15.2" customHeight="1">
      <c r="B91" s="32"/>
      <c r="C91" s="27" t="s">
        <v>23</v>
      </c>
      <c r="F91" s="25" t="str">
        <f>E15</f>
        <v>DD DSS Terany 1, Hontianske Tesáre</v>
      </c>
      <c r="I91" s="27" t="s">
        <v>29</v>
      </c>
      <c r="J91" s="30" t="str">
        <f>E21</f>
        <v>Ing.Attila Farkaš</v>
      </c>
      <c r="L91" s="32"/>
    </row>
    <row r="92" spans="2:47" s="1" customFormat="1" ht="15.2" customHeight="1">
      <c r="B92" s="32"/>
      <c r="C92" s="27" t="s">
        <v>27</v>
      </c>
      <c r="F92" s="25" t="str">
        <f>IF(E18="","",E18)</f>
        <v>Vyplň údaj</v>
      </c>
      <c r="I92" s="27" t="s">
        <v>32</v>
      </c>
      <c r="J92" s="30" t="str">
        <f>E24</f>
        <v>Ing.Jozef Chrenšč</v>
      </c>
      <c r="L92" s="32"/>
    </row>
    <row r="93" spans="2:47" s="1" customFormat="1" ht="10.35" customHeight="1">
      <c r="B93" s="32"/>
      <c r="L93" s="32"/>
    </row>
    <row r="94" spans="2:47" s="1" customFormat="1" ht="29.25" customHeight="1">
      <c r="B94" s="32"/>
      <c r="C94" s="113" t="s">
        <v>258</v>
      </c>
      <c r="D94" s="105"/>
      <c r="E94" s="105"/>
      <c r="F94" s="105"/>
      <c r="G94" s="105"/>
      <c r="H94" s="105"/>
      <c r="I94" s="105"/>
      <c r="J94" s="114" t="s">
        <v>259</v>
      </c>
      <c r="K94" s="105"/>
      <c r="L94" s="32"/>
    </row>
    <row r="95" spans="2:47" s="1" customFormat="1" ht="10.35" customHeight="1">
      <c r="B95" s="32"/>
      <c r="L95" s="32"/>
    </row>
    <row r="96" spans="2:47" s="1" customFormat="1" ht="22.9" customHeight="1">
      <c r="B96" s="32"/>
      <c r="C96" s="115" t="s">
        <v>260</v>
      </c>
      <c r="J96" s="69">
        <f>J128</f>
        <v>0</v>
      </c>
      <c r="L96" s="32"/>
      <c r="AU96" s="17" t="s">
        <v>261</v>
      </c>
    </row>
    <row r="97" spans="2:12" s="8" customFormat="1" ht="24.95" customHeight="1">
      <c r="B97" s="116"/>
      <c r="D97" s="117" t="s">
        <v>262</v>
      </c>
      <c r="E97" s="118"/>
      <c r="F97" s="118"/>
      <c r="G97" s="118"/>
      <c r="H97" s="118"/>
      <c r="I97" s="118"/>
      <c r="J97" s="119">
        <f>J129</f>
        <v>0</v>
      </c>
      <c r="L97" s="116"/>
    </row>
    <row r="98" spans="2:12" s="9" customFormat="1" ht="19.899999999999999" customHeight="1">
      <c r="B98" s="120"/>
      <c r="D98" s="121" t="s">
        <v>263</v>
      </c>
      <c r="E98" s="122"/>
      <c r="F98" s="122"/>
      <c r="G98" s="122"/>
      <c r="H98" s="122"/>
      <c r="I98" s="122"/>
      <c r="J98" s="123">
        <f>J130</f>
        <v>0</v>
      </c>
      <c r="L98" s="120"/>
    </row>
    <row r="99" spans="2:12" s="9" customFormat="1" ht="19.899999999999999" customHeight="1">
      <c r="B99" s="120"/>
      <c r="D99" s="121" t="s">
        <v>264</v>
      </c>
      <c r="E99" s="122"/>
      <c r="F99" s="122"/>
      <c r="G99" s="122"/>
      <c r="H99" s="122"/>
      <c r="I99" s="122"/>
      <c r="J99" s="123">
        <f>J140</f>
        <v>0</v>
      </c>
      <c r="L99" s="120"/>
    </row>
    <row r="100" spans="2:12" s="9" customFormat="1" ht="19.899999999999999" customHeight="1">
      <c r="B100" s="120"/>
      <c r="D100" s="121" t="s">
        <v>265</v>
      </c>
      <c r="E100" s="122"/>
      <c r="F100" s="122"/>
      <c r="G100" s="122"/>
      <c r="H100" s="122"/>
      <c r="I100" s="122"/>
      <c r="J100" s="123">
        <f>J145</f>
        <v>0</v>
      </c>
      <c r="L100" s="120"/>
    </row>
    <row r="101" spans="2:12" s="9" customFormat="1" ht="19.899999999999999" customHeight="1">
      <c r="B101" s="120"/>
      <c r="D101" s="121" t="s">
        <v>266</v>
      </c>
      <c r="E101" s="122"/>
      <c r="F101" s="122"/>
      <c r="G101" s="122"/>
      <c r="H101" s="122"/>
      <c r="I101" s="122"/>
      <c r="J101" s="123">
        <f>J149</f>
        <v>0</v>
      </c>
      <c r="L101" s="120"/>
    </row>
    <row r="102" spans="2:12" s="9" customFormat="1" ht="19.899999999999999" customHeight="1">
      <c r="B102" s="120"/>
      <c r="D102" s="121" t="s">
        <v>267</v>
      </c>
      <c r="E102" s="122"/>
      <c r="F102" s="122"/>
      <c r="G102" s="122"/>
      <c r="H102" s="122"/>
      <c r="I102" s="122"/>
      <c r="J102" s="123">
        <f>J154</f>
        <v>0</v>
      </c>
      <c r="L102" s="120"/>
    </row>
    <row r="103" spans="2:12" s="9" customFormat="1" ht="19.899999999999999" customHeight="1">
      <c r="B103" s="120"/>
      <c r="D103" s="121" t="s">
        <v>269</v>
      </c>
      <c r="E103" s="122"/>
      <c r="F103" s="122"/>
      <c r="G103" s="122"/>
      <c r="H103" s="122"/>
      <c r="I103" s="122"/>
      <c r="J103" s="123">
        <f>J166</f>
        <v>0</v>
      </c>
      <c r="L103" s="120"/>
    </row>
    <row r="104" spans="2:12" s="9" customFormat="1" ht="19.899999999999999" customHeight="1">
      <c r="B104" s="120"/>
      <c r="D104" s="121" t="s">
        <v>270</v>
      </c>
      <c r="E104" s="122"/>
      <c r="F104" s="122"/>
      <c r="G104" s="122"/>
      <c r="H104" s="122"/>
      <c r="I104" s="122"/>
      <c r="J104" s="123">
        <f>J183</f>
        <v>0</v>
      </c>
      <c r="L104" s="120"/>
    </row>
    <row r="105" spans="2:12" s="8" customFormat="1" ht="24.95" customHeight="1">
      <c r="B105" s="116"/>
      <c r="D105" s="117" t="s">
        <v>271</v>
      </c>
      <c r="E105" s="118"/>
      <c r="F105" s="118"/>
      <c r="G105" s="118"/>
      <c r="H105" s="118"/>
      <c r="I105" s="118"/>
      <c r="J105" s="119">
        <f>J185</f>
        <v>0</v>
      </c>
      <c r="L105" s="116"/>
    </row>
    <row r="106" spans="2:12" s="9" customFormat="1" ht="19.899999999999999" customHeight="1">
      <c r="B106" s="120"/>
      <c r="D106" s="121" t="s">
        <v>6418</v>
      </c>
      <c r="E106" s="122"/>
      <c r="F106" s="122"/>
      <c r="G106" s="122"/>
      <c r="H106" s="122"/>
      <c r="I106" s="122"/>
      <c r="J106" s="123">
        <f>J186</f>
        <v>0</v>
      </c>
      <c r="L106" s="120"/>
    </row>
    <row r="107" spans="2:12" s="9" customFormat="1" ht="19.899999999999999" customHeight="1">
      <c r="B107" s="120"/>
      <c r="D107" s="121" t="s">
        <v>6419</v>
      </c>
      <c r="E107" s="122"/>
      <c r="F107" s="122"/>
      <c r="G107" s="122"/>
      <c r="H107" s="122"/>
      <c r="I107" s="122"/>
      <c r="J107" s="123">
        <f>J190</f>
        <v>0</v>
      </c>
      <c r="L107" s="120"/>
    </row>
    <row r="108" spans="2:12" s="8" customFormat="1" ht="24.95" customHeight="1">
      <c r="B108" s="116"/>
      <c r="D108" s="117" t="s">
        <v>4169</v>
      </c>
      <c r="E108" s="118"/>
      <c r="F108" s="118"/>
      <c r="G108" s="118"/>
      <c r="H108" s="118"/>
      <c r="I108" s="118"/>
      <c r="J108" s="119">
        <f>J194</f>
        <v>0</v>
      </c>
      <c r="L108" s="116"/>
    </row>
    <row r="109" spans="2:12" s="1" customFormat="1" ht="21.75" customHeight="1">
      <c r="B109" s="32"/>
      <c r="L109" s="32"/>
    </row>
    <row r="110" spans="2:12" s="1" customFormat="1" ht="6.95" customHeight="1">
      <c r="B110" s="47"/>
      <c r="C110" s="48"/>
      <c r="D110" s="48"/>
      <c r="E110" s="48"/>
      <c r="F110" s="48"/>
      <c r="G110" s="48"/>
      <c r="H110" s="48"/>
      <c r="I110" s="48"/>
      <c r="J110" s="48"/>
      <c r="K110" s="48"/>
      <c r="L110" s="32"/>
    </row>
    <row r="114" spans="2:63" s="1" customFormat="1" ht="6.95" customHeight="1">
      <c r="B114" s="49"/>
      <c r="C114" s="50"/>
      <c r="D114" s="50"/>
      <c r="E114" s="50"/>
      <c r="F114" s="50"/>
      <c r="G114" s="50"/>
      <c r="H114" s="50"/>
      <c r="I114" s="50"/>
      <c r="J114" s="50"/>
      <c r="K114" s="50"/>
      <c r="L114" s="32"/>
    </row>
    <row r="115" spans="2:63" s="1" customFormat="1" ht="24.95" customHeight="1">
      <c r="B115" s="32"/>
      <c r="C115" s="21" t="s">
        <v>293</v>
      </c>
      <c r="L115" s="32"/>
    </row>
    <row r="116" spans="2:63" s="1" customFormat="1" ht="6.95" customHeight="1">
      <c r="B116" s="32"/>
      <c r="L116" s="32"/>
    </row>
    <row r="117" spans="2:63" s="1" customFormat="1" ht="12" customHeight="1">
      <c r="B117" s="32"/>
      <c r="C117" s="27" t="s">
        <v>15</v>
      </c>
      <c r="L117" s="32"/>
    </row>
    <row r="118" spans="2:63" s="1" customFormat="1" ht="16.5" customHeight="1">
      <c r="B118" s="32"/>
      <c r="E118" s="263" t="str">
        <f>E7</f>
        <v>DD a DSS Terany - novostavba ubytovacieho bloku - CÚ 2025/II</v>
      </c>
      <c r="F118" s="264"/>
      <c r="G118" s="264"/>
      <c r="H118" s="264"/>
      <c r="L118" s="32"/>
    </row>
    <row r="119" spans="2:63" s="1" customFormat="1" ht="12" customHeight="1">
      <c r="B119" s="32"/>
      <c r="C119" s="27" t="s">
        <v>163</v>
      </c>
      <c r="L119" s="32"/>
    </row>
    <row r="120" spans="2:63" s="1" customFormat="1" ht="16.5" customHeight="1">
      <c r="B120" s="32"/>
      <c r="E120" s="234" t="str">
        <f>E9</f>
        <v xml:space="preserve">SO 09 - Spevnené plochy </v>
      </c>
      <c r="F120" s="262"/>
      <c r="G120" s="262"/>
      <c r="H120" s="262"/>
      <c r="L120" s="32"/>
    </row>
    <row r="121" spans="2:63" s="1" customFormat="1" ht="6.95" customHeight="1">
      <c r="B121" s="32"/>
      <c r="L121" s="32"/>
    </row>
    <row r="122" spans="2:63" s="1" customFormat="1" ht="12" customHeight="1">
      <c r="B122" s="32"/>
      <c r="C122" s="27" t="s">
        <v>19</v>
      </c>
      <c r="F122" s="25" t="str">
        <f>F12</f>
        <v>Terany</v>
      </c>
      <c r="I122" s="27" t="s">
        <v>21</v>
      </c>
      <c r="J122" s="55" t="str">
        <f>IF(J12="","",J12)</f>
        <v>5. 12. 2025</v>
      </c>
      <c r="L122" s="32"/>
    </row>
    <row r="123" spans="2:63" s="1" customFormat="1" ht="6.95" customHeight="1">
      <c r="B123" s="32"/>
      <c r="L123" s="32"/>
    </row>
    <row r="124" spans="2:63" s="1" customFormat="1" ht="15.2" customHeight="1">
      <c r="B124" s="32"/>
      <c r="C124" s="27" t="s">
        <v>23</v>
      </c>
      <c r="F124" s="25" t="str">
        <f>E15</f>
        <v>DD DSS Terany 1, Hontianske Tesáre</v>
      </c>
      <c r="I124" s="27" t="s">
        <v>29</v>
      </c>
      <c r="J124" s="30" t="str">
        <f>E21</f>
        <v>Ing.Attila Farkaš</v>
      </c>
      <c r="L124" s="32"/>
    </row>
    <row r="125" spans="2:63" s="1" customFormat="1" ht="15.2" customHeight="1">
      <c r="B125" s="32"/>
      <c r="C125" s="27" t="s">
        <v>27</v>
      </c>
      <c r="F125" s="25" t="str">
        <f>IF(E18="","",E18)</f>
        <v>Vyplň údaj</v>
      </c>
      <c r="I125" s="27" t="s">
        <v>32</v>
      </c>
      <c r="J125" s="30" t="str">
        <f>E24</f>
        <v>Ing.Jozef Chrenšč</v>
      </c>
      <c r="L125" s="32"/>
    </row>
    <row r="126" spans="2:63" s="1" customFormat="1" ht="10.35" customHeight="1">
      <c r="B126" s="32"/>
      <c r="L126" s="32"/>
    </row>
    <row r="127" spans="2:63" s="10" customFormat="1" ht="29.25" customHeight="1">
      <c r="B127" s="124"/>
      <c r="C127" s="125" t="s">
        <v>294</v>
      </c>
      <c r="D127" s="126" t="s">
        <v>61</v>
      </c>
      <c r="E127" s="126" t="s">
        <v>57</v>
      </c>
      <c r="F127" s="126" t="s">
        <v>58</v>
      </c>
      <c r="G127" s="126" t="s">
        <v>295</v>
      </c>
      <c r="H127" s="126" t="s">
        <v>296</v>
      </c>
      <c r="I127" s="126" t="s">
        <v>297</v>
      </c>
      <c r="J127" s="127" t="s">
        <v>259</v>
      </c>
      <c r="K127" s="128" t="s">
        <v>298</v>
      </c>
      <c r="L127" s="124"/>
      <c r="M127" s="62" t="s">
        <v>1</v>
      </c>
      <c r="N127" s="63" t="s">
        <v>40</v>
      </c>
      <c r="O127" s="63" t="s">
        <v>299</v>
      </c>
      <c r="P127" s="63" t="s">
        <v>300</v>
      </c>
      <c r="Q127" s="63" t="s">
        <v>301</v>
      </c>
      <c r="R127" s="63" t="s">
        <v>302</v>
      </c>
      <c r="S127" s="63" t="s">
        <v>303</v>
      </c>
      <c r="T127" s="64" t="s">
        <v>304</v>
      </c>
    </row>
    <row r="128" spans="2:63" s="1" customFormat="1" ht="22.9" customHeight="1">
      <c r="B128" s="32"/>
      <c r="C128" s="67" t="s">
        <v>260</v>
      </c>
      <c r="J128" s="129">
        <f>BK128</f>
        <v>0</v>
      </c>
      <c r="L128" s="32"/>
      <c r="M128" s="65"/>
      <c r="N128" s="56"/>
      <c r="O128" s="56"/>
      <c r="P128" s="130">
        <f>P129+P185+P194</f>
        <v>0</v>
      </c>
      <c r="Q128" s="56"/>
      <c r="R128" s="130">
        <f>R129+R185+R194</f>
        <v>0</v>
      </c>
      <c r="S128" s="56"/>
      <c r="T128" s="131">
        <f>T129+T185+T194</f>
        <v>0</v>
      </c>
      <c r="AT128" s="17" t="s">
        <v>75</v>
      </c>
      <c r="AU128" s="17" t="s">
        <v>261</v>
      </c>
      <c r="BK128" s="132">
        <f>BK129+BK185+BK194</f>
        <v>0</v>
      </c>
    </row>
    <row r="129" spans="2:65" s="11" customFormat="1" ht="25.9" customHeight="1">
      <c r="B129" s="133"/>
      <c r="D129" s="134" t="s">
        <v>75</v>
      </c>
      <c r="E129" s="135" t="s">
        <v>305</v>
      </c>
      <c r="F129" s="135" t="s">
        <v>306</v>
      </c>
      <c r="I129" s="136"/>
      <c r="J129" s="137">
        <f>BK129</f>
        <v>0</v>
      </c>
      <c r="L129" s="133"/>
      <c r="M129" s="138"/>
      <c r="P129" s="139">
        <f>P130+P140+P145+P149+P154+P166+P183</f>
        <v>0</v>
      </c>
      <c r="R129" s="139">
        <f>R130+R140+R145+R149+R154+R166+R183</f>
        <v>0</v>
      </c>
      <c r="T129" s="140">
        <f>T130+T140+T145+T149+T154+T166+T183</f>
        <v>0</v>
      </c>
      <c r="AR129" s="134" t="s">
        <v>83</v>
      </c>
      <c r="AT129" s="141" t="s">
        <v>75</v>
      </c>
      <c r="AU129" s="141" t="s">
        <v>76</v>
      </c>
      <c r="AY129" s="134" t="s">
        <v>307</v>
      </c>
      <c r="BK129" s="142">
        <f>BK130+BK140+BK145+BK149+BK154+BK166+BK183</f>
        <v>0</v>
      </c>
    </row>
    <row r="130" spans="2:65" s="11" customFormat="1" ht="22.9" customHeight="1">
      <c r="B130" s="133"/>
      <c r="D130" s="134" t="s">
        <v>75</v>
      </c>
      <c r="E130" s="143" t="s">
        <v>83</v>
      </c>
      <c r="F130" s="143" t="s">
        <v>308</v>
      </c>
      <c r="I130" s="136"/>
      <c r="J130" s="144">
        <f>BK130</f>
        <v>0</v>
      </c>
      <c r="L130" s="133"/>
      <c r="M130" s="138"/>
      <c r="P130" s="139">
        <f>SUM(P131:P139)</f>
        <v>0</v>
      </c>
      <c r="R130" s="139">
        <f>SUM(R131:R139)</f>
        <v>0</v>
      </c>
      <c r="T130" s="140">
        <f>SUM(T131:T139)</f>
        <v>0</v>
      </c>
      <c r="AR130" s="134" t="s">
        <v>83</v>
      </c>
      <c r="AT130" s="141" t="s">
        <v>75</v>
      </c>
      <c r="AU130" s="141" t="s">
        <v>83</v>
      </c>
      <c r="AY130" s="134" t="s">
        <v>307</v>
      </c>
      <c r="BK130" s="142">
        <f>SUM(BK131:BK139)</f>
        <v>0</v>
      </c>
    </row>
    <row r="131" spans="2:65" s="1" customFormat="1" ht="33" customHeight="1">
      <c r="B131" s="145"/>
      <c r="C131" s="146" t="s">
        <v>83</v>
      </c>
      <c r="D131" s="146" t="s">
        <v>309</v>
      </c>
      <c r="E131" s="147" t="s">
        <v>6420</v>
      </c>
      <c r="F131" s="148" t="s">
        <v>6421</v>
      </c>
      <c r="G131" s="149" t="s">
        <v>517</v>
      </c>
      <c r="H131" s="150">
        <v>7.5</v>
      </c>
      <c r="I131" s="151"/>
      <c r="J131" s="152">
        <f t="shared" ref="J131:J139" si="0">ROUND(I131*H131,2)</f>
        <v>0</v>
      </c>
      <c r="K131" s="153"/>
      <c r="L131" s="32"/>
      <c r="M131" s="154" t="s">
        <v>1</v>
      </c>
      <c r="N131" s="155" t="s">
        <v>42</v>
      </c>
      <c r="P131" s="156">
        <f t="shared" ref="P131:P139" si="1">O131*H131</f>
        <v>0</v>
      </c>
      <c r="Q131" s="156">
        <v>0</v>
      </c>
      <c r="R131" s="156">
        <f t="shared" ref="R131:R139" si="2">Q131*H131</f>
        <v>0</v>
      </c>
      <c r="S131" s="156">
        <v>0</v>
      </c>
      <c r="T131" s="157">
        <f t="shared" ref="T131:T139" si="3">S131*H131</f>
        <v>0</v>
      </c>
      <c r="AR131" s="158" t="s">
        <v>313</v>
      </c>
      <c r="AT131" s="158" t="s">
        <v>309</v>
      </c>
      <c r="AU131" s="158" t="s">
        <v>89</v>
      </c>
      <c r="AY131" s="17" t="s">
        <v>307</v>
      </c>
      <c r="BE131" s="159">
        <f t="shared" ref="BE131:BE139" si="4">IF(N131="základná",J131,0)</f>
        <v>0</v>
      </c>
      <c r="BF131" s="159">
        <f t="shared" ref="BF131:BF139" si="5">IF(N131="znížená",J131,0)</f>
        <v>0</v>
      </c>
      <c r="BG131" s="159">
        <f t="shared" ref="BG131:BG139" si="6">IF(N131="zákl. prenesená",J131,0)</f>
        <v>0</v>
      </c>
      <c r="BH131" s="159">
        <f t="shared" ref="BH131:BH139" si="7">IF(N131="zníž. prenesená",J131,0)</f>
        <v>0</v>
      </c>
      <c r="BI131" s="159">
        <f t="shared" ref="BI131:BI139" si="8">IF(N131="nulová",J131,0)</f>
        <v>0</v>
      </c>
      <c r="BJ131" s="17" t="s">
        <v>89</v>
      </c>
      <c r="BK131" s="159">
        <f t="shared" ref="BK131:BK139" si="9">ROUND(I131*H131,2)</f>
        <v>0</v>
      </c>
      <c r="BL131" s="17" t="s">
        <v>313</v>
      </c>
      <c r="BM131" s="158" t="s">
        <v>89</v>
      </c>
    </row>
    <row r="132" spans="2:65" s="1" customFormat="1" ht="24.2" customHeight="1">
      <c r="B132" s="145"/>
      <c r="C132" s="146" t="s">
        <v>89</v>
      </c>
      <c r="D132" s="146" t="s">
        <v>309</v>
      </c>
      <c r="E132" s="147" t="s">
        <v>6422</v>
      </c>
      <c r="F132" s="148" t="s">
        <v>6423</v>
      </c>
      <c r="G132" s="149" t="s">
        <v>1071</v>
      </c>
      <c r="H132" s="150">
        <v>36.5</v>
      </c>
      <c r="I132" s="151"/>
      <c r="J132" s="152">
        <f t="shared" si="0"/>
        <v>0</v>
      </c>
      <c r="K132" s="153"/>
      <c r="L132" s="32"/>
      <c r="M132" s="154" t="s">
        <v>1</v>
      </c>
      <c r="N132" s="155" t="s">
        <v>42</v>
      </c>
      <c r="P132" s="156">
        <f t="shared" si="1"/>
        <v>0</v>
      </c>
      <c r="Q132" s="156">
        <v>0</v>
      </c>
      <c r="R132" s="156">
        <f t="shared" si="2"/>
        <v>0</v>
      </c>
      <c r="S132" s="156">
        <v>0</v>
      </c>
      <c r="T132" s="157">
        <f t="shared" si="3"/>
        <v>0</v>
      </c>
      <c r="AR132" s="158" t="s">
        <v>313</v>
      </c>
      <c r="AT132" s="158" t="s">
        <v>309</v>
      </c>
      <c r="AU132" s="158" t="s">
        <v>89</v>
      </c>
      <c r="AY132" s="17" t="s">
        <v>307</v>
      </c>
      <c r="BE132" s="159">
        <f t="shared" si="4"/>
        <v>0</v>
      </c>
      <c r="BF132" s="159">
        <f t="shared" si="5"/>
        <v>0</v>
      </c>
      <c r="BG132" s="159">
        <f t="shared" si="6"/>
        <v>0</v>
      </c>
      <c r="BH132" s="159">
        <f t="shared" si="7"/>
        <v>0</v>
      </c>
      <c r="BI132" s="159">
        <f t="shared" si="8"/>
        <v>0</v>
      </c>
      <c r="BJ132" s="17" t="s">
        <v>89</v>
      </c>
      <c r="BK132" s="159">
        <f t="shared" si="9"/>
        <v>0</v>
      </c>
      <c r="BL132" s="17" t="s">
        <v>313</v>
      </c>
      <c r="BM132" s="158" t="s">
        <v>313</v>
      </c>
    </row>
    <row r="133" spans="2:65" s="1" customFormat="1" ht="33" customHeight="1">
      <c r="B133" s="145"/>
      <c r="C133" s="146" t="s">
        <v>107</v>
      </c>
      <c r="D133" s="146" t="s">
        <v>309</v>
      </c>
      <c r="E133" s="147" t="s">
        <v>5580</v>
      </c>
      <c r="F133" s="148" t="s">
        <v>5581</v>
      </c>
      <c r="G133" s="149" t="s">
        <v>312</v>
      </c>
      <c r="H133" s="150">
        <v>36</v>
      </c>
      <c r="I133" s="151"/>
      <c r="J133" s="152">
        <f t="shared" si="0"/>
        <v>0</v>
      </c>
      <c r="K133" s="153"/>
      <c r="L133" s="32"/>
      <c r="M133" s="154" t="s">
        <v>1</v>
      </c>
      <c r="N133" s="155" t="s">
        <v>42</v>
      </c>
      <c r="P133" s="156">
        <f t="shared" si="1"/>
        <v>0</v>
      </c>
      <c r="Q133" s="156">
        <v>0</v>
      </c>
      <c r="R133" s="156">
        <f t="shared" si="2"/>
        <v>0</v>
      </c>
      <c r="S133" s="156">
        <v>0</v>
      </c>
      <c r="T133" s="157">
        <f t="shared" si="3"/>
        <v>0</v>
      </c>
      <c r="AR133" s="158" t="s">
        <v>313</v>
      </c>
      <c r="AT133" s="158" t="s">
        <v>309</v>
      </c>
      <c r="AU133" s="158" t="s">
        <v>89</v>
      </c>
      <c r="AY133" s="17" t="s">
        <v>307</v>
      </c>
      <c r="BE133" s="159">
        <f t="shared" si="4"/>
        <v>0</v>
      </c>
      <c r="BF133" s="159">
        <f t="shared" si="5"/>
        <v>0</v>
      </c>
      <c r="BG133" s="159">
        <f t="shared" si="6"/>
        <v>0</v>
      </c>
      <c r="BH133" s="159">
        <f t="shared" si="7"/>
        <v>0</v>
      </c>
      <c r="BI133" s="159">
        <f t="shared" si="8"/>
        <v>0</v>
      </c>
      <c r="BJ133" s="17" t="s">
        <v>89</v>
      </c>
      <c r="BK133" s="159">
        <f t="shared" si="9"/>
        <v>0</v>
      </c>
      <c r="BL133" s="17" t="s">
        <v>313</v>
      </c>
      <c r="BM133" s="158" t="s">
        <v>439</v>
      </c>
    </row>
    <row r="134" spans="2:65" s="1" customFormat="1" ht="24.2" customHeight="1">
      <c r="B134" s="145"/>
      <c r="C134" s="146" t="s">
        <v>313</v>
      </c>
      <c r="D134" s="146" t="s">
        <v>309</v>
      </c>
      <c r="E134" s="147" t="s">
        <v>6424</v>
      </c>
      <c r="F134" s="148" t="s">
        <v>6425</v>
      </c>
      <c r="G134" s="149" t="s">
        <v>312</v>
      </c>
      <c r="H134" s="150">
        <v>125.5</v>
      </c>
      <c r="I134" s="151"/>
      <c r="J134" s="152">
        <f t="shared" si="0"/>
        <v>0</v>
      </c>
      <c r="K134" s="153"/>
      <c r="L134" s="32"/>
      <c r="M134" s="154" t="s">
        <v>1</v>
      </c>
      <c r="N134" s="155" t="s">
        <v>42</v>
      </c>
      <c r="P134" s="156">
        <f t="shared" si="1"/>
        <v>0</v>
      </c>
      <c r="Q134" s="156">
        <v>0</v>
      </c>
      <c r="R134" s="156">
        <f t="shared" si="2"/>
        <v>0</v>
      </c>
      <c r="S134" s="156">
        <v>0</v>
      </c>
      <c r="T134" s="157">
        <f t="shared" si="3"/>
        <v>0</v>
      </c>
      <c r="AR134" s="158" t="s">
        <v>313</v>
      </c>
      <c r="AT134" s="158" t="s">
        <v>309</v>
      </c>
      <c r="AU134" s="158" t="s">
        <v>89</v>
      </c>
      <c r="AY134" s="17" t="s">
        <v>307</v>
      </c>
      <c r="BE134" s="159">
        <f t="shared" si="4"/>
        <v>0</v>
      </c>
      <c r="BF134" s="159">
        <f t="shared" si="5"/>
        <v>0</v>
      </c>
      <c r="BG134" s="159">
        <f t="shared" si="6"/>
        <v>0</v>
      </c>
      <c r="BH134" s="159">
        <f t="shared" si="7"/>
        <v>0</v>
      </c>
      <c r="BI134" s="159">
        <f t="shared" si="8"/>
        <v>0</v>
      </c>
      <c r="BJ134" s="17" t="s">
        <v>89</v>
      </c>
      <c r="BK134" s="159">
        <f t="shared" si="9"/>
        <v>0</v>
      </c>
      <c r="BL134" s="17" t="s">
        <v>313</v>
      </c>
      <c r="BM134" s="158" t="s">
        <v>449</v>
      </c>
    </row>
    <row r="135" spans="2:65" s="1" customFormat="1" ht="37.9" customHeight="1">
      <c r="B135" s="145"/>
      <c r="C135" s="146" t="s">
        <v>433</v>
      </c>
      <c r="D135" s="146" t="s">
        <v>309</v>
      </c>
      <c r="E135" s="147" t="s">
        <v>6165</v>
      </c>
      <c r="F135" s="148" t="s">
        <v>6426</v>
      </c>
      <c r="G135" s="149" t="s">
        <v>312</v>
      </c>
      <c r="H135" s="150">
        <v>106.9</v>
      </c>
      <c r="I135" s="151"/>
      <c r="J135" s="152">
        <f t="shared" si="0"/>
        <v>0</v>
      </c>
      <c r="K135" s="153"/>
      <c r="L135" s="32"/>
      <c r="M135" s="154" t="s">
        <v>1</v>
      </c>
      <c r="N135" s="155" t="s">
        <v>42</v>
      </c>
      <c r="P135" s="156">
        <f t="shared" si="1"/>
        <v>0</v>
      </c>
      <c r="Q135" s="156">
        <v>0</v>
      </c>
      <c r="R135" s="156">
        <f t="shared" si="2"/>
        <v>0</v>
      </c>
      <c r="S135" s="156">
        <v>0</v>
      </c>
      <c r="T135" s="157">
        <f t="shared" si="3"/>
        <v>0</v>
      </c>
      <c r="AR135" s="158" t="s">
        <v>313</v>
      </c>
      <c r="AT135" s="158" t="s">
        <v>309</v>
      </c>
      <c r="AU135" s="158" t="s">
        <v>89</v>
      </c>
      <c r="AY135" s="17" t="s">
        <v>307</v>
      </c>
      <c r="BE135" s="159">
        <f t="shared" si="4"/>
        <v>0</v>
      </c>
      <c r="BF135" s="159">
        <f t="shared" si="5"/>
        <v>0</v>
      </c>
      <c r="BG135" s="159">
        <f t="shared" si="6"/>
        <v>0</v>
      </c>
      <c r="BH135" s="159">
        <f t="shared" si="7"/>
        <v>0</v>
      </c>
      <c r="BI135" s="159">
        <f t="shared" si="8"/>
        <v>0</v>
      </c>
      <c r="BJ135" s="17" t="s">
        <v>89</v>
      </c>
      <c r="BK135" s="159">
        <f t="shared" si="9"/>
        <v>0</v>
      </c>
      <c r="BL135" s="17" t="s">
        <v>313</v>
      </c>
      <c r="BM135" s="158" t="s">
        <v>514</v>
      </c>
    </row>
    <row r="136" spans="2:65" s="1" customFormat="1" ht="33" customHeight="1">
      <c r="B136" s="145"/>
      <c r="C136" s="146" t="s">
        <v>439</v>
      </c>
      <c r="D136" s="146" t="s">
        <v>309</v>
      </c>
      <c r="E136" s="147" t="s">
        <v>440</v>
      </c>
      <c r="F136" s="148" t="s">
        <v>5377</v>
      </c>
      <c r="G136" s="149" t="s">
        <v>312</v>
      </c>
      <c r="H136" s="150">
        <v>54.6</v>
      </c>
      <c r="I136" s="151"/>
      <c r="J136" s="152">
        <f t="shared" si="0"/>
        <v>0</v>
      </c>
      <c r="K136" s="153"/>
      <c r="L136" s="32"/>
      <c r="M136" s="154" t="s">
        <v>1</v>
      </c>
      <c r="N136" s="155" t="s">
        <v>42</v>
      </c>
      <c r="P136" s="156">
        <f t="shared" si="1"/>
        <v>0</v>
      </c>
      <c r="Q136" s="156">
        <v>0</v>
      </c>
      <c r="R136" s="156">
        <f t="shared" si="2"/>
        <v>0</v>
      </c>
      <c r="S136" s="156">
        <v>0</v>
      </c>
      <c r="T136" s="157">
        <f t="shared" si="3"/>
        <v>0</v>
      </c>
      <c r="AR136" s="158" t="s">
        <v>313</v>
      </c>
      <c r="AT136" s="158" t="s">
        <v>309</v>
      </c>
      <c r="AU136" s="158" t="s">
        <v>89</v>
      </c>
      <c r="AY136" s="17" t="s">
        <v>307</v>
      </c>
      <c r="BE136" s="159">
        <f t="shared" si="4"/>
        <v>0</v>
      </c>
      <c r="BF136" s="159">
        <f t="shared" si="5"/>
        <v>0</v>
      </c>
      <c r="BG136" s="159">
        <f t="shared" si="6"/>
        <v>0</v>
      </c>
      <c r="BH136" s="159">
        <f t="shared" si="7"/>
        <v>0</v>
      </c>
      <c r="BI136" s="159">
        <f t="shared" si="8"/>
        <v>0</v>
      </c>
      <c r="BJ136" s="17" t="s">
        <v>89</v>
      </c>
      <c r="BK136" s="159">
        <f t="shared" si="9"/>
        <v>0</v>
      </c>
      <c r="BL136" s="17" t="s">
        <v>313</v>
      </c>
      <c r="BM136" s="158" t="s">
        <v>526</v>
      </c>
    </row>
    <row r="137" spans="2:65" s="1" customFormat="1" ht="37.9" customHeight="1">
      <c r="B137" s="145"/>
      <c r="C137" s="146" t="s">
        <v>444</v>
      </c>
      <c r="D137" s="146" t="s">
        <v>309</v>
      </c>
      <c r="E137" s="147" t="s">
        <v>6427</v>
      </c>
      <c r="F137" s="148" t="s">
        <v>6428</v>
      </c>
      <c r="G137" s="149" t="s">
        <v>312</v>
      </c>
      <c r="H137" s="150">
        <v>106.9</v>
      </c>
      <c r="I137" s="151"/>
      <c r="J137" s="152">
        <f t="shared" si="0"/>
        <v>0</v>
      </c>
      <c r="K137" s="153"/>
      <c r="L137" s="32"/>
      <c r="M137" s="154" t="s">
        <v>1</v>
      </c>
      <c r="N137" s="155" t="s">
        <v>42</v>
      </c>
      <c r="P137" s="156">
        <f t="shared" si="1"/>
        <v>0</v>
      </c>
      <c r="Q137" s="156">
        <v>0</v>
      </c>
      <c r="R137" s="156">
        <f t="shared" si="2"/>
        <v>0</v>
      </c>
      <c r="S137" s="156">
        <v>0</v>
      </c>
      <c r="T137" s="157">
        <f t="shared" si="3"/>
        <v>0</v>
      </c>
      <c r="AR137" s="158" t="s">
        <v>313</v>
      </c>
      <c r="AT137" s="158" t="s">
        <v>309</v>
      </c>
      <c r="AU137" s="158" t="s">
        <v>89</v>
      </c>
      <c r="AY137" s="17" t="s">
        <v>307</v>
      </c>
      <c r="BE137" s="159">
        <f t="shared" si="4"/>
        <v>0</v>
      </c>
      <c r="BF137" s="159">
        <f t="shared" si="5"/>
        <v>0</v>
      </c>
      <c r="BG137" s="159">
        <f t="shared" si="6"/>
        <v>0</v>
      </c>
      <c r="BH137" s="159">
        <f t="shared" si="7"/>
        <v>0</v>
      </c>
      <c r="BI137" s="159">
        <f t="shared" si="8"/>
        <v>0</v>
      </c>
      <c r="BJ137" s="17" t="s">
        <v>89</v>
      </c>
      <c r="BK137" s="159">
        <f t="shared" si="9"/>
        <v>0</v>
      </c>
      <c r="BL137" s="17" t="s">
        <v>313</v>
      </c>
      <c r="BM137" s="158" t="s">
        <v>578</v>
      </c>
    </row>
    <row r="138" spans="2:65" s="1" customFormat="1" ht="16.5" customHeight="1">
      <c r="B138" s="145"/>
      <c r="C138" s="146" t="s">
        <v>449</v>
      </c>
      <c r="D138" s="146" t="s">
        <v>309</v>
      </c>
      <c r="E138" s="147" t="s">
        <v>5380</v>
      </c>
      <c r="F138" s="148" t="s">
        <v>5381</v>
      </c>
      <c r="G138" s="149" t="s">
        <v>312</v>
      </c>
      <c r="H138" s="150">
        <v>54.6</v>
      </c>
      <c r="I138" s="151"/>
      <c r="J138" s="152">
        <f t="shared" si="0"/>
        <v>0</v>
      </c>
      <c r="K138" s="153"/>
      <c r="L138" s="32"/>
      <c r="M138" s="154" t="s">
        <v>1</v>
      </c>
      <c r="N138" s="155" t="s">
        <v>42</v>
      </c>
      <c r="P138" s="156">
        <f t="shared" si="1"/>
        <v>0</v>
      </c>
      <c r="Q138" s="156">
        <v>0</v>
      </c>
      <c r="R138" s="156">
        <f t="shared" si="2"/>
        <v>0</v>
      </c>
      <c r="S138" s="156">
        <v>0</v>
      </c>
      <c r="T138" s="157">
        <f t="shared" si="3"/>
        <v>0</v>
      </c>
      <c r="AR138" s="158" t="s">
        <v>313</v>
      </c>
      <c r="AT138" s="158" t="s">
        <v>309</v>
      </c>
      <c r="AU138" s="158" t="s">
        <v>89</v>
      </c>
      <c r="AY138" s="17" t="s">
        <v>307</v>
      </c>
      <c r="BE138" s="159">
        <f t="shared" si="4"/>
        <v>0</v>
      </c>
      <c r="BF138" s="159">
        <f t="shared" si="5"/>
        <v>0</v>
      </c>
      <c r="BG138" s="159">
        <f t="shared" si="6"/>
        <v>0</v>
      </c>
      <c r="BH138" s="159">
        <f t="shared" si="7"/>
        <v>0</v>
      </c>
      <c r="BI138" s="159">
        <f t="shared" si="8"/>
        <v>0</v>
      </c>
      <c r="BJ138" s="17" t="s">
        <v>89</v>
      </c>
      <c r="BK138" s="159">
        <f t="shared" si="9"/>
        <v>0</v>
      </c>
      <c r="BL138" s="17" t="s">
        <v>313</v>
      </c>
      <c r="BM138" s="158" t="s">
        <v>587</v>
      </c>
    </row>
    <row r="139" spans="2:65" s="1" customFormat="1" ht="24.2" customHeight="1">
      <c r="B139" s="145"/>
      <c r="C139" s="146" t="s">
        <v>506</v>
      </c>
      <c r="D139" s="146" t="s">
        <v>309</v>
      </c>
      <c r="E139" s="147" t="s">
        <v>5382</v>
      </c>
      <c r="F139" s="148" t="s">
        <v>5383</v>
      </c>
      <c r="G139" s="149" t="s">
        <v>510</v>
      </c>
      <c r="H139" s="150">
        <v>98.28</v>
      </c>
      <c r="I139" s="151"/>
      <c r="J139" s="152">
        <f t="shared" si="0"/>
        <v>0</v>
      </c>
      <c r="K139" s="153"/>
      <c r="L139" s="32"/>
      <c r="M139" s="154" t="s">
        <v>1</v>
      </c>
      <c r="N139" s="155" t="s">
        <v>42</v>
      </c>
      <c r="P139" s="156">
        <f t="shared" si="1"/>
        <v>0</v>
      </c>
      <c r="Q139" s="156">
        <v>0</v>
      </c>
      <c r="R139" s="156">
        <f t="shared" si="2"/>
        <v>0</v>
      </c>
      <c r="S139" s="156">
        <v>0</v>
      </c>
      <c r="T139" s="157">
        <f t="shared" si="3"/>
        <v>0</v>
      </c>
      <c r="AR139" s="158" t="s">
        <v>313</v>
      </c>
      <c r="AT139" s="158" t="s">
        <v>309</v>
      </c>
      <c r="AU139" s="158" t="s">
        <v>89</v>
      </c>
      <c r="AY139" s="17" t="s">
        <v>307</v>
      </c>
      <c r="BE139" s="159">
        <f t="shared" si="4"/>
        <v>0</v>
      </c>
      <c r="BF139" s="159">
        <f t="shared" si="5"/>
        <v>0</v>
      </c>
      <c r="BG139" s="159">
        <f t="shared" si="6"/>
        <v>0</v>
      </c>
      <c r="BH139" s="159">
        <f t="shared" si="7"/>
        <v>0</v>
      </c>
      <c r="BI139" s="159">
        <f t="shared" si="8"/>
        <v>0</v>
      </c>
      <c r="BJ139" s="17" t="s">
        <v>89</v>
      </c>
      <c r="BK139" s="159">
        <f t="shared" si="9"/>
        <v>0</v>
      </c>
      <c r="BL139" s="17" t="s">
        <v>313</v>
      </c>
      <c r="BM139" s="158" t="s">
        <v>597</v>
      </c>
    </row>
    <row r="140" spans="2:65" s="11" customFormat="1" ht="22.9" customHeight="1">
      <c r="B140" s="133"/>
      <c r="D140" s="134" t="s">
        <v>75</v>
      </c>
      <c r="E140" s="143" t="s">
        <v>89</v>
      </c>
      <c r="F140" s="143" t="s">
        <v>525</v>
      </c>
      <c r="I140" s="136"/>
      <c r="J140" s="144">
        <f>BK140</f>
        <v>0</v>
      </c>
      <c r="L140" s="133"/>
      <c r="M140" s="138"/>
      <c r="P140" s="139">
        <f>SUM(P141:P144)</f>
        <v>0</v>
      </c>
      <c r="R140" s="139">
        <f>SUM(R141:R144)</f>
        <v>0</v>
      </c>
      <c r="T140" s="140">
        <f>SUM(T141:T144)</f>
        <v>0</v>
      </c>
      <c r="AR140" s="134" t="s">
        <v>83</v>
      </c>
      <c r="AT140" s="141" t="s">
        <v>75</v>
      </c>
      <c r="AU140" s="141" t="s">
        <v>83</v>
      </c>
      <c r="AY140" s="134" t="s">
        <v>307</v>
      </c>
      <c r="BK140" s="142">
        <f>SUM(BK141:BK144)</f>
        <v>0</v>
      </c>
    </row>
    <row r="141" spans="2:65" s="1" customFormat="1" ht="16.5" customHeight="1">
      <c r="B141" s="145"/>
      <c r="C141" s="146" t="s">
        <v>514</v>
      </c>
      <c r="D141" s="146" t="s">
        <v>309</v>
      </c>
      <c r="E141" s="147" t="s">
        <v>6429</v>
      </c>
      <c r="F141" s="148" t="s">
        <v>6430</v>
      </c>
      <c r="G141" s="149" t="s">
        <v>312</v>
      </c>
      <c r="H141" s="150">
        <v>5.2</v>
      </c>
      <c r="I141" s="151"/>
      <c r="J141" s="152">
        <f>ROUND(I141*H141,2)</f>
        <v>0</v>
      </c>
      <c r="K141" s="153"/>
      <c r="L141" s="32"/>
      <c r="M141" s="154" t="s">
        <v>1</v>
      </c>
      <c r="N141" s="155" t="s">
        <v>42</v>
      </c>
      <c r="P141" s="156">
        <f>O141*H141</f>
        <v>0</v>
      </c>
      <c r="Q141" s="156">
        <v>0</v>
      </c>
      <c r="R141" s="156">
        <f>Q141*H141</f>
        <v>0</v>
      </c>
      <c r="S141" s="156">
        <v>0</v>
      </c>
      <c r="T141" s="157">
        <f>S141*H141</f>
        <v>0</v>
      </c>
      <c r="AR141" s="158" t="s">
        <v>313</v>
      </c>
      <c r="AT141" s="158" t="s">
        <v>309</v>
      </c>
      <c r="AU141" s="158" t="s">
        <v>89</v>
      </c>
      <c r="AY141" s="17" t="s">
        <v>307</v>
      </c>
      <c r="BE141" s="159">
        <f>IF(N141="základná",J141,0)</f>
        <v>0</v>
      </c>
      <c r="BF141" s="159">
        <f>IF(N141="znížená",J141,0)</f>
        <v>0</v>
      </c>
      <c r="BG141" s="159">
        <f>IF(N141="zákl. prenesená",J141,0)</f>
        <v>0</v>
      </c>
      <c r="BH141" s="159">
        <f>IF(N141="zníž. prenesená",J141,0)</f>
        <v>0</v>
      </c>
      <c r="BI141" s="159">
        <f>IF(N141="nulová",J141,0)</f>
        <v>0</v>
      </c>
      <c r="BJ141" s="17" t="s">
        <v>89</v>
      </c>
      <c r="BK141" s="159">
        <f>ROUND(I141*H141,2)</f>
        <v>0</v>
      </c>
      <c r="BL141" s="17" t="s">
        <v>313</v>
      </c>
      <c r="BM141" s="158" t="s">
        <v>637</v>
      </c>
    </row>
    <row r="142" spans="2:65" s="1" customFormat="1" ht="24.2" customHeight="1">
      <c r="B142" s="145"/>
      <c r="C142" s="146" t="s">
        <v>520</v>
      </c>
      <c r="D142" s="146" t="s">
        <v>309</v>
      </c>
      <c r="E142" s="147" t="s">
        <v>6431</v>
      </c>
      <c r="F142" s="148" t="s">
        <v>6432</v>
      </c>
      <c r="G142" s="149" t="s">
        <v>517</v>
      </c>
      <c r="H142" s="150">
        <v>498.75</v>
      </c>
      <c r="I142" s="151"/>
      <c r="J142" s="152">
        <f>ROUND(I142*H142,2)</f>
        <v>0</v>
      </c>
      <c r="K142" s="153"/>
      <c r="L142" s="32"/>
      <c r="M142" s="154" t="s">
        <v>1</v>
      </c>
      <c r="N142" s="155" t="s">
        <v>42</v>
      </c>
      <c r="P142" s="156">
        <f>O142*H142</f>
        <v>0</v>
      </c>
      <c r="Q142" s="156">
        <v>0</v>
      </c>
      <c r="R142" s="156">
        <f>Q142*H142</f>
        <v>0</v>
      </c>
      <c r="S142" s="156">
        <v>0</v>
      </c>
      <c r="T142" s="157">
        <f>S142*H142</f>
        <v>0</v>
      </c>
      <c r="AR142" s="158" t="s">
        <v>313</v>
      </c>
      <c r="AT142" s="158" t="s">
        <v>309</v>
      </c>
      <c r="AU142" s="158" t="s">
        <v>89</v>
      </c>
      <c r="AY142" s="17" t="s">
        <v>307</v>
      </c>
      <c r="BE142" s="159">
        <f>IF(N142="základná",J142,0)</f>
        <v>0</v>
      </c>
      <c r="BF142" s="159">
        <f>IF(N142="znížená",J142,0)</f>
        <v>0</v>
      </c>
      <c r="BG142" s="159">
        <f>IF(N142="zákl. prenesená",J142,0)</f>
        <v>0</v>
      </c>
      <c r="BH142" s="159">
        <f>IF(N142="zníž. prenesená",J142,0)</f>
        <v>0</v>
      </c>
      <c r="BI142" s="159">
        <f>IF(N142="nulová",J142,0)</f>
        <v>0</v>
      </c>
      <c r="BJ142" s="17" t="s">
        <v>89</v>
      </c>
      <c r="BK142" s="159">
        <f>ROUND(I142*H142,2)</f>
        <v>0</v>
      </c>
      <c r="BL142" s="17" t="s">
        <v>313</v>
      </c>
      <c r="BM142" s="158" t="s">
        <v>648</v>
      </c>
    </row>
    <row r="143" spans="2:65" s="1" customFormat="1" ht="24.2" customHeight="1">
      <c r="B143" s="145"/>
      <c r="C143" s="188" t="s">
        <v>526</v>
      </c>
      <c r="D143" s="188" t="s">
        <v>507</v>
      </c>
      <c r="E143" s="189" t="s">
        <v>6433</v>
      </c>
      <c r="F143" s="190" t="s">
        <v>6434</v>
      </c>
      <c r="G143" s="191" t="s">
        <v>517</v>
      </c>
      <c r="H143" s="192">
        <v>185.18100000000001</v>
      </c>
      <c r="I143" s="193"/>
      <c r="J143" s="194">
        <f>ROUND(I143*H143,2)</f>
        <v>0</v>
      </c>
      <c r="K143" s="195"/>
      <c r="L143" s="196"/>
      <c r="M143" s="197" t="s">
        <v>1</v>
      </c>
      <c r="N143" s="198" t="s">
        <v>42</v>
      </c>
      <c r="P143" s="156">
        <f>O143*H143</f>
        <v>0</v>
      </c>
      <c r="Q143" s="156">
        <v>0</v>
      </c>
      <c r="R143" s="156">
        <f>Q143*H143</f>
        <v>0</v>
      </c>
      <c r="S143" s="156">
        <v>0</v>
      </c>
      <c r="T143" s="157">
        <f>S143*H143</f>
        <v>0</v>
      </c>
      <c r="AR143" s="158" t="s">
        <v>449</v>
      </c>
      <c r="AT143" s="158" t="s">
        <v>507</v>
      </c>
      <c r="AU143" s="158" t="s">
        <v>89</v>
      </c>
      <c r="AY143" s="17" t="s">
        <v>307</v>
      </c>
      <c r="BE143" s="159">
        <f>IF(N143="základná",J143,0)</f>
        <v>0</v>
      </c>
      <c r="BF143" s="159">
        <f>IF(N143="znížená",J143,0)</f>
        <v>0</v>
      </c>
      <c r="BG143" s="159">
        <f>IF(N143="zákl. prenesená",J143,0)</f>
        <v>0</v>
      </c>
      <c r="BH143" s="159">
        <f>IF(N143="zníž. prenesená",J143,0)</f>
        <v>0</v>
      </c>
      <c r="BI143" s="159">
        <f>IF(N143="nulová",J143,0)</f>
        <v>0</v>
      </c>
      <c r="BJ143" s="17" t="s">
        <v>89</v>
      </c>
      <c r="BK143" s="159">
        <f>ROUND(I143*H143,2)</f>
        <v>0</v>
      </c>
      <c r="BL143" s="17" t="s">
        <v>313</v>
      </c>
      <c r="BM143" s="158" t="s">
        <v>659</v>
      </c>
    </row>
    <row r="144" spans="2:65" s="1" customFormat="1" ht="16.5" customHeight="1">
      <c r="B144" s="145"/>
      <c r="C144" s="188" t="s">
        <v>572</v>
      </c>
      <c r="D144" s="188" t="s">
        <v>507</v>
      </c>
      <c r="E144" s="189" t="s">
        <v>1842</v>
      </c>
      <c r="F144" s="190" t="s">
        <v>1843</v>
      </c>
      <c r="G144" s="191" t="s">
        <v>517</v>
      </c>
      <c r="H144" s="192">
        <v>323.54399999999998</v>
      </c>
      <c r="I144" s="193"/>
      <c r="J144" s="194">
        <f>ROUND(I144*H144,2)</f>
        <v>0</v>
      </c>
      <c r="K144" s="195"/>
      <c r="L144" s="196"/>
      <c r="M144" s="197" t="s">
        <v>1</v>
      </c>
      <c r="N144" s="198" t="s">
        <v>42</v>
      </c>
      <c r="P144" s="156">
        <f>O144*H144</f>
        <v>0</v>
      </c>
      <c r="Q144" s="156">
        <v>0</v>
      </c>
      <c r="R144" s="156">
        <f>Q144*H144</f>
        <v>0</v>
      </c>
      <c r="S144" s="156">
        <v>0</v>
      </c>
      <c r="T144" s="157">
        <f>S144*H144</f>
        <v>0</v>
      </c>
      <c r="AR144" s="158" t="s">
        <v>449</v>
      </c>
      <c r="AT144" s="158" t="s">
        <v>507</v>
      </c>
      <c r="AU144" s="158" t="s">
        <v>89</v>
      </c>
      <c r="AY144" s="17" t="s">
        <v>307</v>
      </c>
      <c r="BE144" s="159">
        <f>IF(N144="základná",J144,0)</f>
        <v>0</v>
      </c>
      <c r="BF144" s="159">
        <f>IF(N144="znížená",J144,0)</f>
        <v>0</v>
      </c>
      <c r="BG144" s="159">
        <f>IF(N144="zákl. prenesená",J144,0)</f>
        <v>0</v>
      </c>
      <c r="BH144" s="159">
        <f>IF(N144="zníž. prenesená",J144,0)</f>
        <v>0</v>
      </c>
      <c r="BI144" s="159">
        <f>IF(N144="nulová",J144,0)</f>
        <v>0</v>
      </c>
      <c r="BJ144" s="17" t="s">
        <v>89</v>
      </c>
      <c r="BK144" s="159">
        <f>ROUND(I144*H144,2)</f>
        <v>0</v>
      </c>
      <c r="BL144" s="17" t="s">
        <v>313</v>
      </c>
      <c r="BM144" s="158" t="s">
        <v>673</v>
      </c>
    </row>
    <row r="145" spans="2:65" s="11" customFormat="1" ht="22.9" customHeight="1">
      <c r="B145" s="133"/>
      <c r="D145" s="134" t="s">
        <v>75</v>
      </c>
      <c r="E145" s="143" t="s">
        <v>107</v>
      </c>
      <c r="F145" s="143" t="s">
        <v>696</v>
      </c>
      <c r="I145" s="136"/>
      <c r="J145" s="144">
        <f>BK145</f>
        <v>0</v>
      </c>
      <c r="L145" s="133"/>
      <c r="M145" s="138"/>
      <c r="P145" s="139">
        <f>SUM(P146:P148)</f>
        <v>0</v>
      </c>
      <c r="R145" s="139">
        <f>SUM(R146:R148)</f>
        <v>0</v>
      </c>
      <c r="T145" s="140">
        <f>SUM(T146:T148)</f>
        <v>0</v>
      </c>
      <c r="AR145" s="134" t="s">
        <v>83</v>
      </c>
      <c r="AT145" s="141" t="s">
        <v>75</v>
      </c>
      <c r="AU145" s="141" t="s">
        <v>83</v>
      </c>
      <c r="AY145" s="134" t="s">
        <v>307</v>
      </c>
      <c r="BK145" s="142">
        <f>SUM(BK146:BK148)</f>
        <v>0</v>
      </c>
    </row>
    <row r="146" spans="2:65" s="1" customFormat="1" ht="24.2" customHeight="1">
      <c r="B146" s="145"/>
      <c r="C146" s="146" t="s">
        <v>578</v>
      </c>
      <c r="D146" s="146" t="s">
        <v>309</v>
      </c>
      <c r="E146" s="147" t="s">
        <v>6435</v>
      </c>
      <c r="F146" s="148" t="s">
        <v>6436</v>
      </c>
      <c r="G146" s="149" t="s">
        <v>312</v>
      </c>
      <c r="H146" s="150">
        <v>2.34</v>
      </c>
      <c r="I146" s="151"/>
      <c r="J146" s="152">
        <f>ROUND(I146*H146,2)</f>
        <v>0</v>
      </c>
      <c r="K146" s="153"/>
      <c r="L146" s="32"/>
      <c r="M146" s="154" t="s">
        <v>1</v>
      </c>
      <c r="N146" s="155" t="s">
        <v>42</v>
      </c>
      <c r="P146" s="156">
        <f>O146*H146</f>
        <v>0</v>
      </c>
      <c r="Q146" s="156">
        <v>0</v>
      </c>
      <c r="R146" s="156">
        <f>Q146*H146</f>
        <v>0</v>
      </c>
      <c r="S146" s="156">
        <v>0</v>
      </c>
      <c r="T146" s="157">
        <f>S146*H146</f>
        <v>0</v>
      </c>
      <c r="AR146" s="158" t="s">
        <v>313</v>
      </c>
      <c r="AT146" s="158" t="s">
        <v>309</v>
      </c>
      <c r="AU146" s="158" t="s">
        <v>89</v>
      </c>
      <c r="AY146" s="17" t="s">
        <v>307</v>
      </c>
      <c r="BE146" s="159">
        <f>IF(N146="základná",J146,0)</f>
        <v>0</v>
      </c>
      <c r="BF146" s="159">
        <f>IF(N146="znížená",J146,0)</f>
        <v>0</v>
      </c>
      <c r="BG146" s="159">
        <f>IF(N146="zákl. prenesená",J146,0)</f>
        <v>0</v>
      </c>
      <c r="BH146" s="159">
        <f>IF(N146="zníž. prenesená",J146,0)</f>
        <v>0</v>
      </c>
      <c r="BI146" s="159">
        <f>IF(N146="nulová",J146,0)</f>
        <v>0</v>
      </c>
      <c r="BJ146" s="17" t="s">
        <v>89</v>
      </c>
      <c r="BK146" s="159">
        <f>ROUND(I146*H146,2)</f>
        <v>0</v>
      </c>
      <c r="BL146" s="17" t="s">
        <v>313</v>
      </c>
      <c r="BM146" s="158" t="s">
        <v>685</v>
      </c>
    </row>
    <row r="147" spans="2:65" s="1" customFormat="1" ht="24.2" customHeight="1">
      <c r="B147" s="145"/>
      <c r="C147" s="188" t="s">
        <v>583</v>
      </c>
      <c r="D147" s="188" t="s">
        <v>507</v>
      </c>
      <c r="E147" s="189" t="s">
        <v>6437</v>
      </c>
      <c r="F147" s="190" t="s">
        <v>6438</v>
      </c>
      <c r="G147" s="191" t="s">
        <v>693</v>
      </c>
      <c r="H147" s="192">
        <v>63</v>
      </c>
      <c r="I147" s="193"/>
      <c r="J147" s="194">
        <f>ROUND(I147*H147,2)</f>
        <v>0</v>
      </c>
      <c r="K147" s="195"/>
      <c r="L147" s="196"/>
      <c r="M147" s="197" t="s">
        <v>1</v>
      </c>
      <c r="N147" s="198" t="s">
        <v>42</v>
      </c>
      <c r="P147" s="156">
        <f>O147*H147</f>
        <v>0</v>
      </c>
      <c r="Q147" s="156">
        <v>0</v>
      </c>
      <c r="R147" s="156">
        <f>Q147*H147</f>
        <v>0</v>
      </c>
      <c r="S147" s="156">
        <v>0</v>
      </c>
      <c r="T147" s="157">
        <f>S147*H147</f>
        <v>0</v>
      </c>
      <c r="AR147" s="158" t="s">
        <v>449</v>
      </c>
      <c r="AT147" s="158" t="s">
        <v>507</v>
      </c>
      <c r="AU147" s="158" t="s">
        <v>89</v>
      </c>
      <c r="AY147" s="17" t="s">
        <v>307</v>
      </c>
      <c r="BE147" s="159">
        <f>IF(N147="základná",J147,0)</f>
        <v>0</v>
      </c>
      <c r="BF147" s="159">
        <f>IF(N147="znížená",J147,0)</f>
        <v>0</v>
      </c>
      <c r="BG147" s="159">
        <f>IF(N147="zákl. prenesená",J147,0)</f>
        <v>0</v>
      </c>
      <c r="BH147" s="159">
        <f>IF(N147="zníž. prenesená",J147,0)</f>
        <v>0</v>
      </c>
      <c r="BI147" s="159">
        <f>IF(N147="nulová",J147,0)</f>
        <v>0</v>
      </c>
      <c r="BJ147" s="17" t="s">
        <v>89</v>
      </c>
      <c r="BK147" s="159">
        <f>ROUND(I147*H147,2)</f>
        <v>0</v>
      </c>
      <c r="BL147" s="17" t="s">
        <v>313</v>
      </c>
      <c r="BM147" s="158" t="s">
        <v>174</v>
      </c>
    </row>
    <row r="148" spans="2:65" s="1" customFormat="1" ht="33" customHeight="1">
      <c r="B148" s="145"/>
      <c r="C148" s="146" t="s">
        <v>587</v>
      </c>
      <c r="D148" s="146" t="s">
        <v>309</v>
      </c>
      <c r="E148" s="147" t="s">
        <v>6439</v>
      </c>
      <c r="F148" s="148" t="s">
        <v>6440</v>
      </c>
      <c r="G148" s="149" t="s">
        <v>510</v>
      </c>
      <c r="H148" s="150">
        <v>0.15</v>
      </c>
      <c r="I148" s="151"/>
      <c r="J148" s="152">
        <f>ROUND(I148*H148,2)</f>
        <v>0</v>
      </c>
      <c r="K148" s="153"/>
      <c r="L148" s="32"/>
      <c r="M148" s="154" t="s">
        <v>1</v>
      </c>
      <c r="N148" s="155" t="s">
        <v>42</v>
      </c>
      <c r="P148" s="156">
        <f>O148*H148</f>
        <v>0</v>
      </c>
      <c r="Q148" s="156">
        <v>0</v>
      </c>
      <c r="R148" s="156">
        <f>Q148*H148</f>
        <v>0</v>
      </c>
      <c r="S148" s="156">
        <v>0</v>
      </c>
      <c r="T148" s="157">
        <f>S148*H148</f>
        <v>0</v>
      </c>
      <c r="AR148" s="158" t="s">
        <v>313</v>
      </c>
      <c r="AT148" s="158" t="s">
        <v>309</v>
      </c>
      <c r="AU148" s="158" t="s">
        <v>89</v>
      </c>
      <c r="AY148" s="17" t="s">
        <v>307</v>
      </c>
      <c r="BE148" s="159">
        <f>IF(N148="základná",J148,0)</f>
        <v>0</v>
      </c>
      <c r="BF148" s="159">
        <f>IF(N148="znížená",J148,0)</f>
        <v>0</v>
      </c>
      <c r="BG148" s="159">
        <f>IF(N148="zákl. prenesená",J148,0)</f>
        <v>0</v>
      </c>
      <c r="BH148" s="159">
        <f>IF(N148="zníž. prenesená",J148,0)</f>
        <v>0</v>
      </c>
      <c r="BI148" s="159">
        <f>IF(N148="nulová",J148,0)</f>
        <v>0</v>
      </c>
      <c r="BJ148" s="17" t="s">
        <v>89</v>
      </c>
      <c r="BK148" s="159">
        <f>ROUND(I148*H148,2)</f>
        <v>0</v>
      </c>
      <c r="BL148" s="17" t="s">
        <v>313</v>
      </c>
      <c r="BM148" s="158" t="s">
        <v>732</v>
      </c>
    </row>
    <row r="149" spans="2:65" s="11" customFormat="1" ht="22.9" customHeight="1">
      <c r="B149" s="133"/>
      <c r="D149" s="134" t="s">
        <v>75</v>
      </c>
      <c r="E149" s="143" t="s">
        <v>313</v>
      </c>
      <c r="F149" s="143" t="s">
        <v>938</v>
      </c>
      <c r="I149" s="136"/>
      <c r="J149" s="144">
        <f>BK149</f>
        <v>0</v>
      </c>
      <c r="L149" s="133"/>
      <c r="M149" s="138"/>
      <c r="P149" s="139">
        <f>SUM(P150:P153)</f>
        <v>0</v>
      </c>
      <c r="R149" s="139">
        <f>SUM(R150:R153)</f>
        <v>0</v>
      </c>
      <c r="T149" s="140">
        <f>SUM(T150:T153)</f>
        <v>0</v>
      </c>
      <c r="AR149" s="134" t="s">
        <v>83</v>
      </c>
      <c r="AT149" s="141" t="s">
        <v>75</v>
      </c>
      <c r="AU149" s="141" t="s">
        <v>83</v>
      </c>
      <c r="AY149" s="134" t="s">
        <v>307</v>
      </c>
      <c r="BK149" s="142">
        <f>SUM(BK150:BK153)</f>
        <v>0</v>
      </c>
    </row>
    <row r="150" spans="2:65" s="1" customFormat="1" ht="21.75" customHeight="1">
      <c r="B150" s="145"/>
      <c r="C150" s="146" t="s">
        <v>592</v>
      </c>
      <c r="D150" s="146" t="s">
        <v>309</v>
      </c>
      <c r="E150" s="147" t="s">
        <v>6441</v>
      </c>
      <c r="F150" s="148" t="s">
        <v>6442</v>
      </c>
      <c r="G150" s="149" t="s">
        <v>312</v>
      </c>
      <c r="H150" s="150">
        <v>0.25</v>
      </c>
      <c r="I150" s="151"/>
      <c r="J150" s="152">
        <f>ROUND(I150*H150,2)</f>
        <v>0</v>
      </c>
      <c r="K150" s="153"/>
      <c r="L150" s="32"/>
      <c r="M150" s="154" t="s">
        <v>1</v>
      </c>
      <c r="N150" s="155" t="s">
        <v>42</v>
      </c>
      <c r="P150" s="156">
        <f>O150*H150</f>
        <v>0</v>
      </c>
      <c r="Q150" s="156">
        <v>0</v>
      </c>
      <c r="R150" s="156">
        <f>Q150*H150</f>
        <v>0</v>
      </c>
      <c r="S150" s="156">
        <v>0</v>
      </c>
      <c r="T150" s="157">
        <f>S150*H150</f>
        <v>0</v>
      </c>
      <c r="AR150" s="158" t="s">
        <v>313</v>
      </c>
      <c r="AT150" s="158" t="s">
        <v>309</v>
      </c>
      <c r="AU150" s="158" t="s">
        <v>89</v>
      </c>
      <c r="AY150" s="17" t="s">
        <v>307</v>
      </c>
      <c r="BE150" s="159">
        <f>IF(N150="základná",J150,0)</f>
        <v>0</v>
      </c>
      <c r="BF150" s="159">
        <f>IF(N150="znížená",J150,0)</f>
        <v>0</v>
      </c>
      <c r="BG150" s="159">
        <f>IF(N150="zákl. prenesená",J150,0)</f>
        <v>0</v>
      </c>
      <c r="BH150" s="159">
        <f>IF(N150="zníž. prenesená",J150,0)</f>
        <v>0</v>
      </c>
      <c r="BI150" s="159">
        <f>IF(N150="nulová",J150,0)</f>
        <v>0</v>
      </c>
      <c r="BJ150" s="17" t="s">
        <v>89</v>
      </c>
      <c r="BK150" s="159">
        <f>ROUND(I150*H150,2)</f>
        <v>0</v>
      </c>
      <c r="BL150" s="17" t="s">
        <v>313</v>
      </c>
      <c r="BM150" s="158" t="s">
        <v>776</v>
      </c>
    </row>
    <row r="151" spans="2:65" s="1" customFormat="1" ht="24.2" customHeight="1">
      <c r="B151" s="145"/>
      <c r="C151" s="146" t="s">
        <v>597</v>
      </c>
      <c r="D151" s="146" t="s">
        <v>309</v>
      </c>
      <c r="E151" s="147" t="s">
        <v>1027</v>
      </c>
      <c r="F151" s="148" t="s">
        <v>1028</v>
      </c>
      <c r="G151" s="149" t="s">
        <v>517</v>
      </c>
      <c r="H151" s="150">
        <v>1.5</v>
      </c>
      <c r="I151" s="151"/>
      <c r="J151" s="152">
        <f>ROUND(I151*H151,2)</f>
        <v>0</v>
      </c>
      <c r="K151" s="153"/>
      <c r="L151" s="32"/>
      <c r="M151" s="154" t="s">
        <v>1</v>
      </c>
      <c r="N151" s="155" t="s">
        <v>42</v>
      </c>
      <c r="P151" s="156">
        <f>O151*H151</f>
        <v>0</v>
      </c>
      <c r="Q151" s="156">
        <v>0</v>
      </c>
      <c r="R151" s="156">
        <f>Q151*H151</f>
        <v>0</v>
      </c>
      <c r="S151" s="156">
        <v>0</v>
      </c>
      <c r="T151" s="157">
        <f>S151*H151</f>
        <v>0</v>
      </c>
      <c r="AR151" s="158" t="s">
        <v>313</v>
      </c>
      <c r="AT151" s="158" t="s">
        <v>309</v>
      </c>
      <c r="AU151" s="158" t="s">
        <v>89</v>
      </c>
      <c r="AY151" s="17" t="s">
        <v>307</v>
      </c>
      <c r="BE151" s="159">
        <f>IF(N151="základná",J151,0)</f>
        <v>0</v>
      </c>
      <c r="BF151" s="159">
        <f>IF(N151="znížená",J151,0)</f>
        <v>0</v>
      </c>
      <c r="BG151" s="159">
        <f>IF(N151="zákl. prenesená",J151,0)</f>
        <v>0</v>
      </c>
      <c r="BH151" s="159">
        <f>IF(N151="zníž. prenesená",J151,0)</f>
        <v>0</v>
      </c>
      <c r="BI151" s="159">
        <f>IF(N151="nulová",J151,0)</f>
        <v>0</v>
      </c>
      <c r="BJ151" s="17" t="s">
        <v>89</v>
      </c>
      <c r="BK151" s="159">
        <f>ROUND(I151*H151,2)</f>
        <v>0</v>
      </c>
      <c r="BL151" s="17" t="s">
        <v>313</v>
      </c>
      <c r="BM151" s="158" t="s">
        <v>791</v>
      </c>
    </row>
    <row r="152" spans="2:65" s="1" customFormat="1" ht="24.2" customHeight="1">
      <c r="B152" s="145"/>
      <c r="C152" s="146" t="s">
        <v>601</v>
      </c>
      <c r="D152" s="146" t="s">
        <v>309</v>
      </c>
      <c r="E152" s="147" t="s">
        <v>1042</v>
      </c>
      <c r="F152" s="148" t="s">
        <v>1043</v>
      </c>
      <c r="G152" s="149" t="s">
        <v>517</v>
      </c>
      <c r="H152" s="150">
        <v>1.5</v>
      </c>
      <c r="I152" s="151"/>
      <c r="J152" s="152">
        <f>ROUND(I152*H152,2)</f>
        <v>0</v>
      </c>
      <c r="K152" s="153"/>
      <c r="L152" s="32"/>
      <c r="M152" s="154" t="s">
        <v>1</v>
      </c>
      <c r="N152" s="155" t="s">
        <v>42</v>
      </c>
      <c r="P152" s="156">
        <f>O152*H152</f>
        <v>0</v>
      </c>
      <c r="Q152" s="156">
        <v>0</v>
      </c>
      <c r="R152" s="156">
        <f>Q152*H152</f>
        <v>0</v>
      </c>
      <c r="S152" s="156">
        <v>0</v>
      </c>
      <c r="T152" s="157">
        <f>S152*H152</f>
        <v>0</v>
      </c>
      <c r="AR152" s="158" t="s">
        <v>313</v>
      </c>
      <c r="AT152" s="158" t="s">
        <v>309</v>
      </c>
      <c r="AU152" s="158" t="s">
        <v>89</v>
      </c>
      <c r="AY152" s="17" t="s">
        <v>307</v>
      </c>
      <c r="BE152" s="159">
        <f>IF(N152="základná",J152,0)</f>
        <v>0</v>
      </c>
      <c r="BF152" s="159">
        <f>IF(N152="znížená",J152,0)</f>
        <v>0</v>
      </c>
      <c r="BG152" s="159">
        <f>IF(N152="zákl. prenesená",J152,0)</f>
        <v>0</v>
      </c>
      <c r="BH152" s="159">
        <f>IF(N152="zníž. prenesená",J152,0)</f>
        <v>0</v>
      </c>
      <c r="BI152" s="159">
        <f>IF(N152="nulová",J152,0)</f>
        <v>0</v>
      </c>
      <c r="BJ152" s="17" t="s">
        <v>89</v>
      </c>
      <c r="BK152" s="159">
        <f>ROUND(I152*H152,2)</f>
        <v>0</v>
      </c>
      <c r="BL152" s="17" t="s">
        <v>313</v>
      </c>
      <c r="BM152" s="158" t="s">
        <v>803</v>
      </c>
    </row>
    <row r="153" spans="2:65" s="1" customFormat="1" ht="33" customHeight="1">
      <c r="B153" s="145"/>
      <c r="C153" s="146" t="s">
        <v>637</v>
      </c>
      <c r="D153" s="146" t="s">
        <v>309</v>
      </c>
      <c r="E153" s="147" t="s">
        <v>6443</v>
      </c>
      <c r="F153" s="148" t="s">
        <v>6444</v>
      </c>
      <c r="G153" s="149" t="s">
        <v>517</v>
      </c>
      <c r="H153" s="150">
        <v>169.55</v>
      </c>
      <c r="I153" s="151"/>
      <c r="J153" s="152">
        <f>ROUND(I153*H153,2)</f>
        <v>0</v>
      </c>
      <c r="K153" s="153"/>
      <c r="L153" s="32"/>
      <c r="M153" s="154" t="s">
        <v>1</v>
      </c>
      <c r="N153" s="155" t="s">
        <v>42</v>
      </c>
      <c r="P153" s="156">
        <f>O153*H153</f>
        <v>0</v>
      </c>
      <c r="Q153" s="156">
        <v>0</v>
      </c>
      <c r="R153" s="156">
        <f>Q153*H153</f>
        <v>0</v>
      </c>
      <c r="S153" s="156">
        <v>0</v>
      </c>
      <c r="T153" s="157">
        <f>S153*H153</f>
        <v>0</v>
      </c>
      <c r="AR153" s="158" t="s">
        <v>313</v>
      </c>
      <c r="AT153" s="158" t="s">
        <v>309</v>
      </c>
      <c r="AU153" s="158" t="s">
        <v>89</v>
      </c>
      <c r="AY153" s="17" t="s">
        <v>307</v>
      </c>
      <c r="BE153" s="159">
        <f>IF(N153="základná",J153,0)</f>
        <v>0</v>
      </c>
      <c r="BF153" s="159">
        <f>IF(N153="znížená",J153,0)</f>
        <v>0</v>
      </c>
      <c r="BG153" s="159">
        <f>IF(N153="zákl. prenesená",J153,0)</f>
        <v>0</v>
      </c>
      <c r="BH153" s="159">
        <f>IF(N153="zníž. prenesená",J153,0)</f>
        <v>0</v>
      </c>
      <c r="BI153" s="159">
        <f>IF(N153="nulová",J153,0)</f>
        <v>0</v>
      </c>
      <c r="BJ153" s="17" t="s">
        <v>89</v>
      </c>
      <c r="BK153" s="159">
        <f>ROUND(I153*H153,2)</f>
        <v>0</v>
      </c>
      <c r="BL153" s="17" t="s">
        <v>313</v>
      </c>
      <c r="BM153" s="158" t="s">
        <v>814</v>
      </c>
    </row>
    <row r="154" spans="2:65" s="11" customFormat="1" ht="22.9" customHeight="1">
      <c r="B154" s="133"/>
      <c r="D154" s="134" t="s">
        <v>75</v>
      </c>
      <c r="E154" s="143" t="s">
        <v>433</v>
      </c>
      <c r="F154" s="143" t="s">
        <v>1089</v>
      </c>
      <c r="I154" s="136"/>
      <c r="J154" s="144">
        <f>BK154</f>
        <v>0</v>
      </c>
      <c r="L154" s="133"/>
      <c r="M154" s="138"/>
      <c r="P154" s="139">
        <f>SUM(P155:P165)</f>
        <v>0</v>
      </c>
      <c r="R154" s="139">
        <f>SUM(R155:R165)</f>
        <v>0</v>
      </c>
      <c r="T154" s="140">
        <f>SUM(T155:T165)</f>
        <v>0</v>
      </c>
      <c r="AR154" s="134" t="s">
        <v>83</v>
      </c>
      <c r="AT154" s="141" t="s">
        <v>75</v>
      </c>
      <c r="AU154" s="141" t="s">
        <v>83</v>
      </c>
      <c r="AY154" s="134" t="s">
        <v>307</v>
      </c>
      <c r="BK154" s="142">
        <f>SUM(BK155:BK165)</f>
        <v>0</v>
      </c>
    </row>
    <row r="155" spans="2:65" s="1" customFormat="1" ht="33" customHeight="1">
      <c r="B155" s="145"/>
      <c r="C155" s="146" t="s">
        <v>644</v>
      </c>
      <c r="D155" s="146" t="s">
        <v>309</v>
      </c>
      <c r="E155" s="147" t="s">
        <v>6445</v>
      </c>
      <c r="F155" s="148" t="s">
        <v>6446</v>
      </c>
      <c r="G155" s="149" t="s">
        <v>517</v>
      </c>
      <c r="H155" s="150">
        <v>20.95</v>
      </c>
      <c r="I155" s="151"/>
      <c r="J155" s="152">
        <f t="shared" ref="J155:J165" si="10">ROUND(I155*H155,2)</f>
        <v>0</v>
      </c>
      <c r="K155" s="153"/>
      <c r="L155" s="32"/>
      <c r="M155" s="154" t="s">
        <v>1</v>
      </c>
      <c r="N155" s="155" t="s">
        <v>42</v>
      </c>
      <c r="P155" s="156">
        <f t="shared" ref="P155:P165" si="11">O155*H155</f>
        <v>0</v>
      </c>
      <c r="Q155" s="156">
        <v>0</v>
      </c>
      <c r="R155" s="156">
        <f t="shared" ref="R155:R165" si="12">Q155*H155</f>
        <v>0</v>
      </c>
      <c r="S155" s="156">
        <v>0</v>
      </c>
      <c r="T155" s="157">
        <f t="shared" ref="T155:T165" si="13">S155*H155</f>
        <v>0</v>
      </c>
      <c r="AR155" s="158" t="s">
        <v>313</v>
      </c>
      <c r="AT155" s="158" t="s">
        <v>309</v>
      </c>
      <c r="AU155" s="158" t="s">
        <v>89</v>
      </c>
      <c r="AY155" s="17" t="s">
        <v>307</v>
      </c>
      <c r="BE155" s="159">
        <f t="shared" ref="BE155:BE165" si="14">IF(N155="základná",J155,0)</f>
        <v>0</v>
      </c>
      <c r="BF155" s="159">
        <f t="shared" ref="BF155:BF165" si="15">IF(N155="znížená",J155,0)</f>
        <v>0</v>
      </c>
      <c r="BG155" s="159">
        <f t="shared" ref="BG155:BG165" si="16">IF(N155="zákl. prenesená",J155,0)</f>
        <v>0</v>
      </c>
      <c r="BH155" s="159">
        <f t="shared" ref="BH155:BH165" si="17">IF(N155="zníž. prenesená",J155,0)</f>
        <v>0</v>
      </c>
      <c r="BI155" s="159">
        <f t="shared" ref="BI155:BI165" si="18">IF(N155="nulová",J155,0)</f>
        <v>0</v>
      </c>
      <c r="BJ155" s="17" t="s">
        <v>89</v>
      </c>
      <c r="BK155" s="159">
        <f t="shared" ref="BK155:BK165" si="19">ROUND(I155*H155,2)</f>
        <v>0</v>
      </c>
      <c r="BL155" s="17" t="s">
        <v>313</v>
      </c>
      <c r="BM155" s="158" t="s">
        <v>827</v>
      </c>
    </row>
    <row r="156" spans="2:65" s="1" customFormat="1" ht="33" customHeight="1">
      <c r="B156" s="145"/>
      <c r="C156" s="146" t="s">
        <v>648</v>
      </c>
      <c r="D156" s="146" t="s">
        <v>309</v>
      </c>
      <c r="E156" s="147" t="s">
        <v>6447</v>
      </c>
      <c r="F156" s="148" t="s">
        <v>6448</v>
      </c>
      <c r="G156" s="149" t="s">
        <v>517</v>
      </c>
      <c r="H156" s="150">
        <v>180.5</v>
      </c>
      <c r="I156" s="151"/>
      <c r="J156" s="152">
        <f t="shared" si="10"/>
        <v>0</v>
      </c>
      <c r="K156" s="153"/>
      <c r="L156" s="32"/>
      <c r="M156" s="154" t="s">
        <v>1</v>
      </c>
      <c r="N156" s="155" t="s">
        <v>42</v>
      </c>
      <c r="P156" s="156">
        <f t="shared" si="11"/>
        <v>0</v>
      </c>
      <c r="Q156" s="156">
        <v>0</v>
      </c>
      <c r="R156" s="156">
        <f t="shared" si="12"/>
        <v>0</v>
      </c>
      <c r="S156" s="156">
        <v>0</v>
      </c>
      <c r="T156" s="157">
        <f t="shared" si="13"/>
        <v>0</v>
      </c>
      <c r="AR156" s="158" t="s">
        <v>313</v>
      </c>
      <c r="AT156" s="158" t="s">
        <v>309</v>
      </c>
      <c r="AU156" s="158" t="s">
        <v>89</v>
      </c>
      <c r="AY156" s="17" t="s">
        <v>307</v>
      </c>
      <c r="BE156" s="159">
        <f t="shared" si="14"/>
        <v>0</v>
      </c>
      <c r="BF156" s="159">
        <f t="shared" si="15"/>
        <v>0</v>
      </c>
      <c r="BG156" s="159">
        <f t="shared" si="16"/>
        <v>0</v>
      </c>
      <c r="BH156" s="159">
        <f t="shared" si="17"/>
        <v>0</v>
      </c>
      <c r="BI156" s="159">
        <f t="shared" si="18"/>
        <v>0</v>
      </c>
      <c r="BJ156" s="17" t="s">
        <v>89</v>
      </c>
      <c r="BK156" s="159">
        <f t="shared" si="19"/>
        <v>0</v>
      </c>
      <c r="BL156" s="17" t="s">
        <v>313</v>
      </c>
      <c r="BM156" s="158" t="s">
        <v>839</v>
      </c>
    </row>
    <row r="157" spans="2:65" s="1" customFormat="1" ht="24.2" customHeight="1">
      <c r="B157" s="145"/>
      <c r="C157" s="146" t="s">
        <v>7</v>
      </c>
      <c r="D157" s="146" t="s">
        <v>309</v>
      </c>
      <c r="E157" s="147" t="s">
        <v>6449</v>
      </c>
      <c r="F157" s="148" t="s">
        <v>6450</v>
      </c>
      <c r="G157" s="149" t="s">
        <v>517</v>
      </c>
      <c r="H157" s="150">
        <v>171.55</v>
      </c>
      <c r="I157" s="151"/>
      <c r="J157" s="152">
        <f t="shared" si="10"/>
        <v>0</v>
      </c>
      <c r="K157" s="153"/>
      <c r="L157" s="32"/>
      <c r="M157" s="154" t="s">
        <v>1</v>
      </c>
      <c r="N157" s="155" t="s">
        <v>42</v>
      </c>
      <c r="P157" s="156">
        <f t="shared" si="11"/>
        <v>0</v>
      </c>
      <c r="Q157" s="156">
        <v>0</v>
      </c>
      <c r="R157" s="156">
        <f t="shared" si="12"/>
        <v>0</v>
      </c>
      <c r="S157" s="156">
        <v>0</v>
      </c>
      <c r="T157" s="157">
        <f t="shared" si="13"/>
        <v>0</v>
      </c>
      <c r="AR157" s="158" t="s">
        <v>313</v>
      </c>
      <c r="AT157" s="158" t="s">
        <v>309</v>
      </c>
      <c r="AU157" s="158" t="s">
        <v>89</v>
      </c>
      <c r="AY157" s="17" t="s">
        <v>307</v>
      </c>
      <c r="BE157" s="159">
        <f t="shared" si="14"/>
        <v>0</v>
      </c>
      <c r="BF157" s="159">
        <f t="shared" si="15"/>
        <v>0</v>
      </c>
      <c r="BG157" s="159">
        <f t="shared" si="16"/>
        <v>0</v>
      </c>
      <c r="BH157" s="159">
        <f t="shared" si="17"/>
        <v>0</v>
      </c>
      <c r="BI157" s="159">
        <f t="shared" si="18"/>
        <v>0</v>
      </c>
      <c r="BJ157" s="17" t="s">
        <v>89</v>
      </c>
      <c r="BK157" s="159">
        <f t="shared" si="19"/>
        <v>0</v>
      </c>
      <c r="BL157" s="17" t="s">
        <v>313</v>
      </c>
      <c r="BM157" s="158" t="s">
        <v>849</v>
      </c>
    </row>
    <row r="158" spans="2:65" s="1" customFormat="1" ht="37.9" customHeight="1">
      <c r="B158" s="145"/>
      <c r="C158" s="146" t="s">
        <v>659</v>
      </c>
      <c r="D158" s="146" t="s">
        <v>309</v>
      </c>
      <c r="E158" s="147" t="s">
        <v>6451</v>
      </c>
      <c r="F158" s="148" t="s">
        <v>6452</v>
      </c>
      <c r="G158" s="149" t="s">
        <v>517</v>
      </c>
      <c r="H158" s="150">
        <v>148.6</v>
      </c>
      <c r="I158" s="151"/>
      <c r="J158" s="152">
        <f t="shared" si="10"/>
        <v>0</v>
      </c>
      <c r="K158" s="153"/>
      <c r="L158" s="32"/>
      <c r="M158" s="154" t="s">
        <v>1</v>
      </c>
      <c r="N158" s="155" t="s">
        <v>42</v>
      </c>
      <c r="P158" s="156">
        <f t="shared" si="11"/>
        <v>0</v>
      </c>
      <c r="Q158" s="156">
        <v>0</v>
      </c>
      <c r="R158" s="156">
        <f t="shared" si="12"/>
        <v>0</v>
      </c>
      <c r="S158" s="156">
        <v>0</v>
      </c>
      <c r="T158" s="157">
        <f t="shared" si="13"/>
        <v>0</v>
      </c>
      <c r="AR158" s="158" t="s">
        <v>313</v>
      </c>
      <c r="AT158" s="158" t="s">
        <v>309</v>
      </c>
      <c r="AU158" s="158" t="s">
        <v>89</v>
      </c>
      <c r="AY158" s="17" t="s">
        <v>307</v>
      </c>
      <c r="BE158" s="159">
        <f t="shared" si="14"/>
        <v>0</v>
      </c>
      <c r="BF158" s="159">
        <f t="shared" si="15"/>
        <v>0</v>
      </c>
      <c r="BG158" s="159">
        <f t="shared" si="16"/>
        <v>0</v>
      </c>
      <c r="BH158" s="159">
        <f t="shared" si="17"/>
        <v>0</v>
      </c>
      <c r="BI158" s="159">
        <f t="shared" si="18"/>
        <v>0</v>
      </c>
      <c r="BJ158" s="17" t="s">
        <v>89</v>
      </c>
      <c r="BK158" s="159">
        <f t="shared" si="19"/>
        <v>0</v>
      </c>
      <c r="BL158" s="17" t="s">
        <v>313</v>
      </c>
      <c r="BM158" s="158" t="s">
        <v>859</v>
      </c>
    </row>
    <row r="159" spans="2:65" s="1" customFormat="1" ht="33" customHeight="1">
      <c r="B159" s="145"/>
      <c r="C159" s="146" t="s">
        <v>666</v>
      </c>
      <c r="D159" s="146" t="s">
        <v>309</v>
      </c>
      <c r="E159" s="147" t="s">
        <v>6453</v>
      </c>
      <c r="F159" s="148" t="s">
        <v>6454</v>
      </c>
      <c r="G159" s="149" t="s">
        <v>517</v>
      </c>
      <c r="H159" s="150">
        <v>7.5</v>
      </c>
      <c r="I159" s="151"/>
      <c r="J159" s="152">
        <f t="shared" si="10"/>
        <v>0</v>
      </c>
      <c r="K159" s="153"/>
      <c r="L159" s="32"/>
      <c r="M159" s="154" t="s">
        <v>1</v>
      </c>
      <c r="N159" s="155" t="s">
        <v>42</v>
      </c>
      <c r="P159" s="156">
        <f t="shared" si="11"/>
        <v>0</v>
      </c>
      <c r="Q159" s="156">
        <v>0</v>
      </c>
      <c r="R159" s="156">
        <f t="shared" si="12"/>
        <v>0</v>
      </c>
      <c r="S159" s="156">
        <v>0</v>
      </c>
      <c r="T159" s="157">
        <f t="shared" si="13"/>
        <v>0</v>
      </c>
      <c r="AR159" s="158" t="s">
        <v>313</v>
      </c>
      <c r="AT159" s="158" t="s">
        <v>309</v>
      </c>
      <c r="AU159" s="158" t="s">
        <v>89</v>
      </c>
      <c r="AY159" s="17" t="s">
        <v>307</v>
      </c>
      <c r="BE159" s="159">
        <f t="shared" si="14"/>
        <v>0</v>
      </c>
      <c r="BF159" s="159">
        <f t="shared" si="15"/>
        <v>0</v>
      </c>
      <c r="BG159" s="159">
        <f t="shared" si="16"/>
        <v>0</v>
      </c>
      <c r="BH159" s="159">
        <f t="shared" si="17"/>
        <v>0</v>
      </c>
      <c r="BI159" s="159">
        <f t="shared" si="18"/>
        <v>0</v>
      </c>
      <c r="BJ159" s="17" t="s">
        <v>89</v>
      </c>
      <c r="BK159" s="159">
        <f t="shared" si="19"/>
        <v>0</v>
      </c>
      <c r="BL159" s="17" t="s">
        <v>313</v>
      </c>
      <c r="BM159" s="158" t="s">
        <v>869</v>
      </c>
    </row>
    <row r="160" spans="2:65" s="1" customFormat="1" ht="33" customHeight="1">
      <c r="B160" s="145"/>
      <c r="C160" s="146" t="s">
        <v>673</v>
      </c>
      <c r="D160" s="146" t="s">
        <v>309</v>
      </c>
      <c r="E160" s="147" t="s">
        <v>6455</v>
      </c>
      <c r="F160" s="148" t="s">
        <v>6456</v>
      </c>
      <c r="G160" s="149" t="s">
        <v>517</v>
      </c>
      <c r="H160" s="150">
        <v>7.5</v>
      </c>
      <c r="I160" s="151"/>
      <c r="J160" s="152">
        <f t="shared" si="10"/>
        <v>0</v>
      </c>
      <c r="K160" s="153"/>
      <c r="L160" s="32"/>
      <c r="M160" s="154" t="s">
        <v>1</v>
      </c>
      <c r="N160" s="155" t="s">
        <v>42</v>
      </c>
      <c r="P160" s="156">
        <f t="shared" si="11"/>
        <v>0</v>
      </c>
      <c r="Q160" s="156">
        <v>0</v>
      </c>
      <c r="R160" s="156">
        <f t="shared" si="12"/>
        <v>0</v>
      </c>
      <c r="S160" s="156">
        <v>0</v>
      </c>
      <c r="T160" s="157">
        <f t="shared" si="13"/>
        <v>0</v>
      </c>
      <c r="AR160" s="158" t="s">
        <v>313</v>
      </c>
      <c r="AT160" s="158" t="s">
        <v>309</v>
      </c>
      <c r="AU160" s="158" t="s">
        <v>89</v>
      </c>
      <c r="AY160" s="17" t="s">
        <v>307</v>
      </c>
      <c r="BE160" s="159">
        <f t="shared" si="14"/>
        <v>0</v>
      </c>
      <c r="BF160" s="159">
        <f t="shared" si="15"/>
        <v>0</v>
      </c>
      <c r="BG160" s="159">
        <f t="shared" si="16"/>
        <v>0</v>
      </c>
      <c r="BH160" s="159">
        <f t="shared" si="17"/>
        <v>0</v>
      </c>
      <c r="BI160" s="159">
        <f t="shared" si="18"/>
        <v>0</v>
      </c>
      <c r="BJ160" s="17" t="s">
        <v>89</v>
      </c>
      <c r="BK160" s="159">
        <f t="shared" si="19"/>
        <v>0</v>
      </c>
      <c r="BL160" s="17" t="s">
        <v>313</v>
      </c>
      <c r="BM160" s="158" t="s">
        <v>880</v>
      </c>
    </row>
    <row r="161" spans="2:65" s="1" customFormat="1" ht="24.2" customHeight="1">
      <c r="B161" s="145"/>
      <c r="C161" s="146" t="s">
        <v>681</v>
      </c>
      <c r="D161" s="146" t="s">
        <v>309</v>
      </c>
      <c r="E161" s="147" t="s">
        <v>6457</v>
      </c>
      <c r="F161" s="148" t="s">
        <v>6458</v>
      </c>
      <c r="G161" s="149" t="s">
        <v>517</v>
      </c>
      <c r="H161" s="150">
        <v>148.6</v>
      </c>
      <c r="I161" s="151"/>
      <c r="J161" s="152">
        <f t="shared" si="10"/>
        <v>0</v>
      </c>
      <c r="K161" s="153"/>
      <c r="L161" s="32"/>
      <c r="M161" s="154" t="s">
        <v>1</v>
      </c>
      <c r="N161" s="155" t="s">
        <v>42</v>
      </c>
      <c r="P161" s="156">
        <f t="shared" si="11"/>
        <v>0</v>
      </c>
      <c r="Q161" s="156">
        <v>0</v>
      </c>
      <c r="R161" s="156">
        <f t="shared" si="12"/>
        <v>0</v>
      </c>
      <c r="S161" s="156">
        <v>0</v>
      </c>
      <c r="T161" s="157">
        <f t="shared" si="13"/>
        <v>0</v>
      </c>
      <c r="AR161" s="158" t="s">
        <v>313</v>
      </c>
      <c r="AT161" s="158" t="s">
        <v>309</v>
      </c>
      <c r="AU161" s="158" t="s">
        <v>89</v>
      </c>
      <c r="AY161" s="17" t="s">
        <v>307</v>
      </c>
      <c r="BE161" s="159">
        <f t="shared" si="14"/>
        <v>0</v>
      </c>
      <c r="BF161" s="159">
        <f t="shared" si="15"/>
        <v>0</v>
      </c>
      <c r="BG161" s="159">
        <f t="shared" si="16"/>
        <v>0</v>
      </c>
      <c r="BH161" s="159">
        <f t="shared" si="17"/>
        <v>0</v>
      </c>
      <c r="BI161" s="159">
        <f t="shared" si="18"/>
        <v>0</v>
      </c>
      <c r="BJ161" s="17" t="s">
        <v>89</v>
      </c>
      <c r="BK161" s="159">
        <f t="shared" si="19"/>
        <v>0</v>
      </c>
      <c r="BL161" s="17" t="s">
        <v>313</v>
      </c>
      <c r="BM161" s="158" t="s">
        <v>926</v>
      </c>
    </row>
    <row r="162" spans="2:65" s="1" customFormat="1" ht="16.5" customHeight="1">
      <c r="B162" s="145"/>
      <c r="C162" s="188" t="s">
        <v>685</v>
      </c>
      <c r="D162" s="188" t="s">
        <v>507</v>
      </c>
      <c r="E162" s="189" t="s">
        <v>6459</v>
      </c>
      <c r="F162" s="190" t="s">
        <v>6460</v>
      </c>
      <c r="G162" s="191" t="s">
        <v>517</v>
      </c>
      <c r="H162" s="192">
        <v>151.572</v>
      </c>
      <c r="I162" s="193"/>
      <c r="J162" s="194">
        <f t="shared" si="10"/>
        <v>0</v>
      </c>
      <c r="K162" s="195"/>
      <c r="L162" s="196"/>
      <c r="M162" s="197" t="s">
        <v>1</v>
      </c>
      <c r="N162" s="198" t="s">
        <v>42</v>
      </c>
      <c r="P162" s="156">
        <f t="shared" si="11"/>
        <v>0</v>
      </c>
      <c r="Q162" s="156">
        <v>0</v>
      </c>
      <c r="R162" s="156">
        <f t="shared" si="12"/>
        <v>0</v>
      </c>
      <c r="S162" s="156">
        <v>0</v>
      </c>
      <c r="T162" s="157">
        <f t="shared" si="13"/>
        <v>0</v>
      </c>
      <c r="AR162" s="158" t="s">
        <v>449</v>
      </c>
      <c r="AT162" s="158" t="s">
        <v>507</v>
      </c>
      <c r="AU162" s="158" t="s">
        <v>89</v>
      </c>
      <c r="AY162" s="17" t="s">
        <v>307</v>
      </c>
      <c r="BE162" s="159">
        <f t="shared" si="14"/>
        <v>0</v>
      </c>
      <c r="BF162" s="159">
        <f t="shared" si="15"/>
        <v>0</v>
      </c>
      <c r="BG162" s="159">
        <f t="shared" si="16"/>
        <v>0</v>
      </c>
      <c r="BH162" s="159">
        <f t="shared" si="17"/>
        <v>0</v>
      </c>
      <c r="BI162" s="159">
        <f t="shared" si="18"/>
        <v>0</v>
      </c>
      <c r="BJ162" s="17" t="s">
        <v>89</v>
      </c>
      <c r="BK162" s="159">
        <f t="shared" si="19"/>
        <v>0</v>
      </c>
      <c r="BL162" s="17" t="s">
        <v>313</v>
      </c>
      <c r="BM162" s="158" t="s">
        <v>939</v>
      </c>
    </row>
    <row r="163" spans="2:65" s="1" customFormat="1" ht="44.25" customHeight="1">
      <c r="B163" s="145"/>
      <c r="C163" s="146" t="s">
        <v>690</v>
      </c>
      <c r="D163" s="146" t="s">
        <v>309</v>
      </c>
      <c r="E163" s="147" t="s">
        <v>6461</v>
      </c>
      <c r="F163" s="148" t="s">
        <v>6462</v>
      </c>
      <c r="G163" s="149" t="s">
        <v>517</v>
      </c>
      <c r="H163" s="150">
        <v>20.95</v>
      </c>
      <c r="I163" s="151"/>
      <c r="J163" s="152">
        <f t="shared" si="10"/>
        <v>0</v>
      </c>
      <c r="K163" s="153"/>
      <c r="L163" s="32"/>
      <c r="M163" s="154" t="s">
        <v>1</v>
      </c>
      <c r="N163" s="155" t="s">
        <v>42</v>
      </c>
      <c r="P163" s="156">
        <f t="shared" si="11"/>
        <v>0</v>
      </c>
      <c r="Q163" s="156">
        <v>0</v>
      </c>
      <c r="R163" s="156">
        <f t="shared" si="12"/>
        <v>0</v>
      </c>
      <c r="S163" s="156">
        <v>0</v>
      </c>
      <c r="T163" s="157">
        <f t="shared" si="13"/>
        <v>0</v>
      </c>
      <c r="AR163" s="158" t="s">
        <v>313</v>
      </c>
      <c r="AT163" s="158" t="s">
        <v>309</v>
      </c>
      <c r="AU163" s="158" t="s">
        <v>89</v>
      </c>
      <c r="AY163" s="17" t="s">
        <v>307</v>
      </c>
      <c r="BE163" s="159">
        <f t="shared" si="14"/>
        <v>0</v>
      </c>
      <c r="BF163" s="159">
        <f t="shared" si="15"/>
        <v>0</v>
      </c>
      <c r="BG163" s="159">
        <f t="shared" si="16"/>
        <v>0</v>
      </c>
      <c r="BH163" s="159">
        <f t="shared" si="17"/>
        <v>0</v>
      </c>
      <c r="BI163" s="159">
        <f t="shared" si="18"/>
        <v>0</v>
      </c>
      <c r="BJ163" s="17" t="s">
        <v>89</v>
      </c>
      <c r="BK163" s="159">
        <f t="shared" si="19"/>
        <v>0</v>
      </c>
      <c r="BL163" s="17" t="s">
        <v>313</v>
      </c>
      <c r="BM163" s="158" t="s">
        <v>959</v>
      </c>
    </row>
    <row r="164" spans="2:65" s="1" customFormat="1" ht="24.2" customHeight="1">
      <c r="B164" s="145"/>
      <c r="C164" s="188" t="s">
        <v>174</v>
      </c>
      <c r="D164" s="188" t="s">
        <v>507</v>
      </c>
      <c r="E164" s="189" t="s">
        <v>6463</v>
      </c>
      <c r="F164" s="190" t="s">
        <v>6464</v>
      </c>
      <c r="G164" s="191" t="s">
        <v>517</v>
      </c>
      <c r="H164" s="192">
        <v>21.16</v>
      </c>
      <c r="I164" s="193"/>
      <c r="J164" s="194">
        <f t="shared" si="10"/>
        <v>0</v>
      </c>
      <c r="K164" s="195"/>
      <c r="L164" s="196"/>
      <c r="M164" s="197" t="s">
        <v>1</v>
      </c>
      <c r="N164" s="198" t="s">
        <v>42</v>
      </c>
      <c r="P164" s="156">
        <f t="shared" si="11"/>
        <v>0</v>
      </c>
      <c r="Q164" s="156">
        <v>0</v>
      </c>
      <c r="R164" s="156">
        <f t="shared" si="12"/>
        <v>0</v>
      </c>
      <c r="S164" s="156">
        <v>0</v>
      </c>
      <c r="T164" s="157">
        <f t="shared" si="13"/>
        <v>0</v>
      </c>
      <c r="AR164" s="158" t="s">
        <v>449</v>
      </c>
      <c r="AT164" s="158" t="s">
        <v>507</v>
      </c>
      <c r="AU164" s="158" t="s">
        <v>89</v>
      </c>
      <c r="AY164" s="17" t="s">
        <v>307</v>
      </c>
      <c r="BE164" s="159">
        <f t="shared" si="14"/>
        <v>0</v>
      </c>
      <c r="BF164" s="159">
        <f t="shared" si="15"/>
        <v>0</v>
      </c>
      <c r="BG164" s="159">
        <f t="shared" si="16"/>
        <v>0</v>
      </c>
      <c r="BH164" s="159">
        <f t="shared" si="17"/>
        <v>0</v>
      </c>
      <c r="BI164" s="159">
        <f t="shared" si="18"/>
        <v>0</v>
      </c>
      <c r="BJ164" s="17" t="s">
        <v>89</v>
      </c>
      <c r="BK164" s="159">
        <f t="shared" si="19"/>
        <v>0</v>
      </c>
      <c r="BL164" s="17" t="s">
        <v>313</v>
      </c>
      <c r="BM164" s="158" t="s">
        <v>976</v>
      </c>
    </row>
    <row r="165" spans="2:65" s="1" customFormat="1" ht="24.2" customHeight="1">
      <c r="B165" s="145"/>
      <c r="C165" s="146" t="s">
        <v>704</v>
      </c>
      <c r="D165" s="146" t="s">
        <v>309</v>
      </c>
      <c r="E165" s="147" t="s">
        <v>6465</v>
      </c>
      <c r="F165" s="148" t="s">
        <v>6466</v>
      </c>
      <c r="G165" s="149" t="s">
        <v>1071</v>
      </c>
      <c r="H165" s="150">
        <v>35.5</v>
      </c>
      <c r="I165" s="151"/>
      <c r="J165" s="152">
        <f t="shared" si="10"/>
        <v>0</v>
      </c>
      <c r="K165" s="153"/>
      <c r="L165" s="32"/>
      <c r="M165" s="154" t="s">
        <v>1</v>
      </c>
      <c r="N165" s="155" t="s">
        <v>42</v>
      </c>
      <c r="P165" s="156">
        <f t="shared" si="11"/>
        <v>0</v>
      </c>
      <c r="Q165" s="156">
        <v>0</v>
      </c>
      <c r="R165" s="156">
        <f t="shared" si="12"/>
        <v>0</v>
      </c>
      <c r="S165" s="156">
        <v>0</v>
      </c>
      <c r="T165" s="157">
        <f t="shared" si="13"/>
        <v>0</v>
      </c>
      <c r="AR165" s="158" t="s">
        <v>313</v>
      </c>
      <c r="AT165" s="158" t="s">
        <v>309</v>
      </c>
      <c r="AU165" s="158" t="s">
        <v>89</v>
      </c>
      <c r="AY165" s="17" t="s">
        <v>307</v>
      </c>
      <c r="BE165" s="159">
        <f t="shared" si="14"/>
        <v>0</v>
      </c>
      <c r="BF165" s="159">
        <f t="shared" si="15"/>
        <v>0</v>
      </c>
      <c r="BG165" s="159">
        <f t="shared" si="16"/>
        <v>0</v>
      </c>
      <c r="BH165" s="159">
        <f t="shared" si="17"/>
        <v>0</v>
      </c>
      <c r="BI165" s="159">
        <f t="shared" si="18"/>
        <v>0</v>
      </c>
      <c r="BJ165" s="17" t="s">
        <v>89</v>
      </c>
      <c r="BK165" s="159">
        <f t="shared" si="19"/>
        <v>0</v>
      </c>
      <c r="BL165" s="17" t="s">
        <v>313</v>
      </c>
      <c r="BM165" s="158" t="s">
        <v>991</v>
      </c>
    </row>
    <row r="166" spans="2:65" s="11" customFormat="1" ht="22.9" customHeight="1">
      <c r="B166" s="133"/>
      <c r="D166" s="134" t="s">
        <v>75</v>
      </c>
      <c r="E166" s="143" t="s">
        <v>506</v>
      </c>
      <c r="F166" s="143" t="s">
        <v>1576</v>
      </c>
      <c r="I166" s="136"/>
      <c r="J166" s="144">
        <f>BK166</f>
        <v>0</v>
      </c>
      <c r="L166" s="133"/>
      <c r="M166" s="138"/>
      <c r="P166" s="139">
        <f>SUM(P167:P182)</f>
        <v>0</v>
      </c>
      <c r="R166" s="139">
        <f>SUM(R167:R182)</f>
        <v>0</v>
      </c>
      <c r="T166" s="140">
        <f>SUM(T167:T182)</f>
        <v>0</v>
      </c>
      <c r="AR166" s="134" t="s">
        <v>83</v>
      </c>
      <c r="AT166" s="141" t="s">
        <v>75</v>
      </c>
      <c r="AU166" s="141" t="s">
        <v>83</v>
      </c>
      <c r="AY166" s="134" t="s">
        <v>307</v>
      </c>
      <c r="BK166" s="142">
        <f>SUM(BK167:BK182)</f>
        <v>0</v>
      </c>
    </row>
    <row r="167" spans="2:65" s="1" customFormat="1" ht="21.75" customHeight="1">
      <c r="B167" s="145"/>
      <c r="C167" s="146" t="s">
        <v>732</v>
      </c>
      <c r="D167" s="146" t="s">
        <v>309</v>
      </c>
      <c r="E167" s="147" t="s">
        <v>6467</v>
      </c>
      <c r="F167" s="148" t="s">
        <v>6468</v>
      </c>
      <c r="G167" s="149" t="s">
        <v>1071</v>
      </c>
      <c r="H167" s="150">
        <v>9.5</v>
      </c>
      <c r="I167" s="151"/>
      <c r="J167" s="152">
        <f t="shared" ref="J167:J182" si="20">ROUND(I167*H167,2)</f>
        <v>0</v>
      </c>
      <c r="K167" s="153"/>
      <c r="L167" s="32"/>
      <c r="M167" s="154" t="s">
        <v>1</v>
      </c>
      <c r="N167" s="155" t="s">
        <v>42</v>
      </c>
      <c r="P167" s="156">
        <f t="shared" ref="P167:P182" si="21">O167*H167</f>
        <v>0</v>
      </c>
      <c r="Q167" s="156">
        <v>0</v>
      </c>
      <c r="R167" s="156">
        <f t="shared" ref="R167:R182" si="22">Q167*H167</f>
        <v>0</v>
      </c>
      <c r="S167" s="156">
        <v>0</v>
      </c>
      <c r="T167" s="157">
        <f t="shared" ref="T167:T182" si="23">S167*H167</f>
        <v>0</v>
      </c>
      <c r="AR167" s="158" t="s">
        <v>313</v>
      </c>
      <c r="AT167" s="158" t="s">
        <v>309</v>
      </c>
      <c r="AU167" s="158" t="s">
        <v>89</v>
      </c>
      <c r="AY167" s="17" t="s">
        <v>307</v>
      </c>
      <c r="BE167" s="159">
        <f t="shared" ref="BE167:BE182" si="24">IF(N167="základná",J167,0)</f>
        <v>0</v>
      </c>
      <c r="BF167" s="159">
        <f t="shared" ref="BF167:BF182" si="25">IF(N167="znížená",J167,0)</f>
        <v>0</v>
      </c>
      <c r="BG167" s="159">
        <f t="shared" ref="BG167:BG182" si="26">IF(N167="zákl. prenesená",J167,0)</f>
        <v>0</v>
      </c>
      <c r="BH167" s="159">
        <f t="shared" ref="BH167:BH182" si="27">IF(N167="zníž. prenesená",J167,0)</f>
        <v>0</v>
      </c>
      <c r="BI167" s="159">
        <f t="shared" ref="BI167:BI182" si="28">IF(N167="nulová",J167,0)</f>
        <v>0</v>
      </c>
      <c r="BJ167" s="17" t="s">
        <v>89</v>
      </c>
      <c r="BK167" s="159">
        <f t="shared" ref="BK167:BK182" si="29">ROUND(I167*H167,2)</f>
        <v>0</v>
      </c>
      <c r="BL167" s="17" t="s">
        <v>313</v>
      </c>
      <c r="BM167" s="158" t="s">
        <v>1006</v>
      </c>
    </row>
    <row r="168" spans="2:65" s="1" customFormat="1" ht="16.5" customHeight="1">
      <c r="B168" s="145"/>
      <c r="C168" s="188" t="s">
        <v>747</v>
      </c>
      <c r="D168" s="188" t="s">
        <v>507</v>
      </c>
      <c r="E168" s="189" t="s">
        <v>520</v>
      </c>
      <c r="F168" s="190" t="s">
        <v>6469</v>
      </c>
      <c r="G168" s="191" t="s">
        <v>1071</v>
      </c>
      <c r="H168" s="192">
        <v>9.5</v>
      </c>
      <c r="I168" s="193"/>
      <c r="J168" s="194">
        <f t="shared" si="20"/>
        <v>0</v>
      </c>
      <c r="K168" s="195"/>
      <c r="L168" s="196"/>
      <c r="M168" s="197" t="s">
        <v>1</v>
      </c>
      <c r="N168" s="198" t="s">
        <v>42</v>
      </c>
      <c r="P168" s="156">
        <f t="shared" si="21"/>
        <v>0</v>
      </c>
      <c r="Q168" s="156">
        <v>0</v>
      </c>
      <c r="R168" s="156">
        <f t="shared" si="22"/>
        <v>0</v>
      </c>
      <c r="S168" s="156">
        <v>0</v>
      </c>
      <c r="T168" s="157">
        <f t="shared" si="23"/>
        <v>0</v>
      </c>
      <c r="AR168" s="158" t="s">
        <v>449</v>
      </c>
      <c r="AT168" s="158" t="s">
        <v>507</v>
      </c>
      <c r="AU168" s="158" t="s">
        <v>89</v>
      </c>
      <c r="AY168" s="17" t="s">
        <v>307</v>
      </c>
      <c r="BE168" s="159">
        <f t="shared" si="24"/>
        <v>0</v>
      </c>
      <c r="BF168" s="159">
        <f t="shared" si="25"/>
        <v>0</v>
      </c>
      <c r="BG168" s="159">
        <f t="shared" si="26"/>
        <v>0</v>
      </c>
      <c r="BH168" s="159">
        <f t="shared" si="27"/>
        <v>0</v>
      </c>
      <c r="BI168" s="159">
        <f t="shared" si="28"/>
        <v>0</v>
      </c>
      <c r="BJ168" s="17" t="s">
        <v>89</v>
      </c>
      <c r="BK168" s="159">
        <f t="shared" si="29"/>
        <v>0</v>
      </c>
      <c r="BL168" s="17" t="s">
        <v>313</v>
      </c>
      <c r="BM168" s="158" t="s">
        <v>1026</v>
      </c>
    </row>
    <row r="169" spans="2:65" s="1" customFormat="1" ht="37.9" customHeight="1">
      <c r="B169" s="145"/>
      <c r="C169" s="146" t="s">
        <v>776</v>
      </c>
      <c r="D169" s="146" t="s">
        <v>309</v>
      </c>
      <c r="E169" s="147" t="s">
        <v>6470</v>
      </c>
      <c r="F169" s="148" t="s">
        <v>6471</v>
      </c>
      <c r="G169" s="149" t="s">
        <v>1071</v>
      </c>
      <c r="H169" s="150">
        <v>39</v>
      </c>
      <c r="I169" s="151"/>
      <c r="J169" s="152">
        <f t="shared" si="20"/>
        <v>0</v>
      </c>
      <c r="K169" s="153"/>
      <c r="L169" s="32"/>
      <c r="M169" s="154" t="s">
        <v>1</v>
      </c>
      <c r="N169" s="155" t="s">
        <v>42</v>
      </c>
      <c r="P169" s="156">
        <f t="shared" si="21"/>
        <v>0</v>
      </c>
      <c r="Q169" s="156">
        <v>0</v>
      </c>
      <c r="R169" s="156">
        <f t="shared" si="22"/>
        <v>0</v>
      </c>
      <c r="S169" s="156">
        <v>0</v>
      </c>
      <c r="T169" s="157">
        <f t="shared" si="23"/>
        <v>0</v>
      </c>
      <c r="AR169" s="158" t="s">
        <v>313</v>
      </c>
      <c r="AT169" s="158" t="s">
        <v>309</v>
      </c>
      <c r="AU169" s="158" t="s">
        <v>89</v>
      </c>
      <c r="AY169" s="17" t="s">
        <v>307</v>
      </c>
      <c r="BE169" s="159">
        <f t="shared" si="24"/>
        <v>0</v>
      </c>
      <c r="BF169" s="159">
        <f t="shared" si="25"/>
        <v>0</v>
      </c>
      <c r="BG169" s="159">
        <f t="shared" si="26"/>
        <v>0</v>
      </c>
      <c r="BH169" s="159">
        <f t="shared" si="27"/>
        <v>0</v>
      </c>
      <c r="BI169" s="159">
        <f t="shared" si="28"/>
        <v>0</v>
      </c>
      <c r="BJ169" s="17" t="s">
        <v>89</v>
      </c>
      <c r="BK169" s="159">
        <f t="shared" si="29"/>
        <v>0</v>
      </c>
      <c r="BL169" s="17" t="s">
        <v>313</v>
      </c>
      <c r="BM169" s="158" t="s">
        <v>1045</v>
      </c>
    </row>
    <row r="170" spans="2:65" s="1" customFormat="1" ht="37.9" customHeight="1">
      <c r="B170" s="145"/>
      <c r="C170" s="146" t="s">
        <v>785</v>
      </c>
      <c r="D170" s="146" t="s">
        <v>309</v>
      </c>
      <c r="E170" s="147" t="s">
        <v>6472</v>
      </c>
      <c r="F170" s="148" t="s">
        <v>6473</v>
      </c>
      <c r="G170" s="149" t="s">
        <v>517</v>
      </c>
      <c r="H170" s="150">
        <v>1</v>
      </c>
      <c r="I170" s="151"/>
      <c r="J170" s="152">
        <f t="shared" si="20"/>
        <v>0</v>
      </c>
      <c r="K170" s="153"/>
      <c r="L170" s="32"/>
      <c r="M170" s="154" t="s">
        <v>1</v>
      </c>
      <c r="N170" s="155" t="s">
        <v>42</v>
      </c>
      <c r="P170" s="156">
        <f t="shared" si="21"/>
        <v>0</v>
      </c>
      <c r="Q170" s="156">
        <v>0</v>
      </c>
      <c r="R170" s="156">
        <f t="shared" si="22"/>
        <v>0</v>
      </c>
      <c r="S170" s="156">
        <v>0</v>
      </c>
      <c r="T170" s="157">
        <f t="shared" si="23"/>
        <v>0</v>
      </c>
      <c r="AR170" s="158" t="s">
        <v>313</v>
      </c>
      <c r="AT170" s="158" t="s">
        <v>309</v>
      </c>
      <c r="AU170" s="158" t="s">
        <v>89</v>
      </c>
      <c r="AY170" s="17" t="s">
        <v>307</v>
      </c>
      <c r="BE170" s="159">
        <f t="shared" si="24"/>
        <v>0</v>
      </c>
      <c r="BF170" s="159">
        <f t="shared" si="25"/>
        <v>0</v>
      </c>
      <c r="BG170" s="159">
        <f t="shared" si="26"/>
        <v>0</v>
      </c>
      <c r="BH170" s="159">
        <f t="shared" si="27"/>
        <v>0</v>
      </c>
      <c r="BI170" s="159">
        <f t="shared" si="28"/>
        <v>0</v>
      </c>
      <c r="BJ170" s="17" t="s">
        <v>89</v>
      </c>
      <c r="BK170" s="159">
        <f t="shared" si="29"/>
        <v>0</v>
      </c>
      <c r="BL170" s="17" t="s">
        <v>313</v>
      </c>
      <c r="BM170" s="158" t="s">
        <v>1058</v>
      </c>
    </row>
    <row r="171" spans="2:65" s="1" customFormat="1" ht="33" customHeight="1">
      <c r="B171" s="145"/>
      <c r="C171" s="146" t="s">
        <v>791</v>
      </c>
      <c r="D171" s="146" t="s">
        <v>309</v>
      </c>
      <c r="E171" s="147" t="s">
        <v>6474</v>
      </c>
      <c r="F171" s="148" t="s">
        <v>6475</v>
      </c>
      <c r="G171" s="149" t="s">
        <v>1071</v>
      </c>
      <c r="H171" s="150">
        <v>82</v>
      </c>
      <c r="I171" s="151"/>
      <c r="J171" s="152">
        <f t="shared" si="20"/>
        <v>0</v>
      </c>
      <c r="K171" s="153"/>
      <c r="L171" s="32"/>
      <c r="M171" s="154" t="s">
        <v>1</v>
      </c>
      <c r="N171" s="155" t="s">
        <v>42</v>
      </c>
      <c r="P171" s="156">
        <f t="shared" si="21"/>
        <v>0</v>
      </c>
      <c r="Q171" s="156">
        <v>0</v>
      </c>
      <c r="R171" s="156">
        <f t="shared" si="22"/>
        <v>0</v>
      </c>
      <c r="S171" s="156">
        <v>0</v>
      </c>
      <c r="T171" s="157">
        <f t="shared" si="23"/>
        <v>0</v>
      </c>
      <c r="AR171" s="158" t="s">
        <v>313</v>
      </c>
      <c r="AT171" s="158" t="s">
        <v>309</v>
      </c>
      <c r="AU171" s="158" t="s">
        <v>89</v>
      </c>
      <c r="AY171" s="17" t="s">
        <v>307</v>
      </c>
      <c r="BE171" s="159">
        <f t="shared" si="24"/>
        <v>0</v>
      </c>
      <c r="BF171" s="159">
        <f t="shared" si="25"/>
        <v>0</v>
      </c>
      <c r="BG171" s="159">
        <f t="shared" si="26"/>
        <v>0</v>
      </c>
      <c r="BH171" s="159">
        <f t="shared" si="27"/>
        <v>0</v>
      </c>
      <c r="BI171" s="159">
        <f t="shared" si="28"/>
        <v>0</v>
      </c>
      <c r="BJ171" s="17" t="s">
        <v>89</v>
      </c>
      <c r="BK171" s="159">
        <f t="shared" si="29"/>
        <v>0</v>
      </c>
      <c r="BL171" s="17" t="s">
        <v>313</v>
      </c>
      <c r="BM171" s="158" t="s">
        <v>1068</v>
      </c>
    </row>
    <row r="172" spans="2:65" s="1" customFormat="1" ht="16.5" customHeight="1">
      <c r="B172" s="145"/>
      <c r="C172" s="188" t="s">
        <v>798</v>
      </c>
      <c r="D172" s="188" t="s">
        <v>507</v>
      </c>
      <c r="E172" s="189" t="s">
        <v>6476</v>
      </c>
      <c r="F172" s="190" t="s">
        <v>6477</v>
      </c>
      <c r="G172" s="191" t="s">
        <v>693</v>
      </c>
      <c r="H172" s="192">
        <v>46.965000000000003</v>
      </c>
      <c r="I172" s="193"/>
      <c r="J172" s="194">
        <f t="shared" si="20"/>
        <v>0</v>
      </c>
      <c r="K172" s="195"/>
      <c r="L172" s="196"/>
      <c r="M172" s="197" t="s">
        <v>1</v>
      </c>
      <c r="N172" s="198" t="s">
        <v>42</v>
      </c>
      <c r="P172" s="156">
        <f t="shared" si="21"/>
        <v>0</v>
      </c>
      <c r="Q172" s="156">
        <v>0</v>
      </c>
      <c r="R172" s="156">
        <f t="shared" si="22"/>
        <v>0</v>
      </c>
      <c r="S172" s="156">
        <v>0</v>
      </c>
      <c r="T172" s="157">
        <f t="shared" si="23"/>
        <v>0</v>
      </c>
      <c r="AR172" s="158" t="s">
        <v>449</v>
      </c>
      <c r="AT172" s="158" t="s">
        <v>507</v>
      </c>
      <c r="AU172" s="158" t="s">
        <v>89</v>
      </c>
      <c r="AY172" s="17" t="s">
        <v>307</v>
      </c>
      <c r="BE172" s="159">
        <f t="shared" si="24"/>
        <v>0</v>
      </c>
      <c r="BF172" s="159">
        <f t="shared" si="25"/>
        <v>0</v>
      </c>
      <c r="BG172" s="159">
        <f t="shared" si="26"/>
        <v>0</v>
      </c>
      <c r="BH172" s="159">
        <f t="shared" si="27"/>
        <v>0</v>
      </c>
      <c r="BI172" s="159">
        <f t="shared" si="28"/>
        <v>0</v>
      </c>
      <c r="BJ172" s="17" t="s">
        <v>89</v>
      </c>
      <c r="BK172" s="159">
        <f t="shared" si="29"/>
        <v>0</v>
      </c>
      <c r="BL172" s="17" t="s">
        <v>313</v>
      </c>
      <c r="BM172" s="158" t="s">
        <v>1079</v>
      </c>
    </row>
    <row r="173" spans="2:65" s="1" customFormat="1" ht="16.5" customHeight="1">
      <c r="B173" s="145"/>
      <c r="C173" s="188" t="s">
        <v>803</v>
      </c>
      <c r="D173" s="188" t="s">
        <v>507</v>
      </c>
      <c r="E173" s="189" t="s">
        <v>6478</v>
      </c>
      <c r="F173" s="190" t="s">
        <v>6479</v>
      </c>
      <c r="G173" s="191" t="s">
        <v>693</v>
      </c>
      <c r="H173" s="192">
        <v>35.854999999999997</v>
      </c>
      <c r="I173" s="193"/>
      <c r="J173" s="194">
        <f t="shared" si="20"/>
        <v>0</v>
      </c>
      <c r="K173" s="195"/>
      <c r="L173" s="196"/>
      <c r="M173" s="197" t="s">
        <v>1</v>
      </c>
      <c r="N173" s="198" t="s">
        <v>42</v>
      </c>
      <c r="P173" s="156">
        <f t="shared" si="21"/>
        <v>0</v>
      </c>
      <c r="Q173" s="156">
        <v>0</v>
      </c>
      <c r="R173" s="156">
        <f t="shared" si="22"/>
        <v>0</v>
      </c>
      <c r="S173" s="156">
        <v>0</v>
      </c>
      <c r="T173" s="157">
        <f t="shared" si="23"/>
        <v>0</v>
      </c>
      <c r="AR173" s="158" t="s">
        <v>449</v>
      </c>
      <c r="AT173" s="158" t="s">
        <v>507</v>
      </c>
      <c r="AU173" s="158" t="s">
        <v>89</v>
      </c>
      <c r="AY173" s="17" t="s">
        <v>307</v>
      </c>
      <c r="BE173" s="159">
        <f t="shared" si="24"/>
        <v>0</v>
      </c>
      <c r="BF173" s="159">
        <f t="shared" si="25"/>
        <v>0</v>
      </c>
      <c r="BG173" s="159">
        <f t="shared" si="26"/>
        <v>0</v>
      </c>
      <c r="BH173" s="159">
        <f t="shared" si="27"/>
        <v>0</v>
      </c>
      <c r="BI173" s="159">
        <f t="shared" si="28"/>
        <v>0</v>
      </c>
      <c r="BJ173" s="17" t="s">
        <v>89</v>
      </c>
      <c r="BK173" s="159">
        <f t="shared" si="29"/>
        <v>0</v>
      </c>
      <c r="BL173" s="17" t="s">
        <v>313</v>
      </c>
      <c r="BM173" s="158" t="s">
        <v>1090</v>
      </c>
    </row>
    <row r="174" spans="2:65" s="1" customFormat="1" ht="33" customHeight="1">
      <c r="B174" s="145"/>
      <c r="C174" s="146" t="s">
        <v>809</v>
      </c>
      <c r="D174" s="146" t="s">
        <v>309</v>
      </c>
      <c r="E174" s="147" t="s">
        <v>6480</v>
      </c>
      <c r="F174" s="148" t="s">
        <v>6481</v>
      </c>
      <c r="G174" s="149" t="s">
        <v>312</v>
      </c>
      <c r="H174" s="150">
        <v>7.38</v>
      </c>
      <c r="I174" s="151"/>
      <c r="J174" s="152">
        <f t="shared" si="20"/>
        <v>0</v>
      </c>
      <c r="K174" s="153"/>
      <c r="L174" s="32"/>
      <c r="M174" s="154" t="s">
        <v>1</v>
      </c>
      <c r="N174" s="155" t="s">
        <v>42</v>
      </c>
      <c r="P174" s="156">
        <f t="shared" si="21"/>
        <v>0</v>
      </c>
      <c r="Q174" s="156">
        <v>0</v>
      </c>
      <c r="R174" s="156">
        <f t="shared" si="22"/>
        <v>0</v>
      </c>
      <c r="S174" s="156">
        <v>0</v>
      </c>
      <c r="T174" s="157">
        <f t="shared" si="23"/>
        <v>0</v>
      </c>
      <c r="AR174" s="158" t="s">
        <v>313</v>
      </c>
      <c r="AT174" s="158" t="s">
        <v>309</v>
      </c>
      <c r="AU174" s="158" t="s">
        <v>89</v>
      </c>
      <c r="AY174" s="17" t="s">
        <v>307</v>
      </c>
      <c r="BE174" s="159">
        <f t="shared" si="24"/>
        <v>0</v>
      </c>
      <c r="BF174" s="159">
        <f t="shared" si="25"/>
        <v>0</v>
      </c>
      <c r="BG174" s="159">
        <f t="shared" si="26"/>
        <v>0</v>
      </c>
      <c r="BH174" s="159">
        <f t="shared" si="27"/>
        <v>0</v>
      </c>
      <c r="BI174" s="159">
        <f t="shared" si="28"/>
        <v>0</v>
      </c>
      <c r="BJ174" s="17" t="s">
        <v>89</v>
      </c>
      <c r="BK174" s="159">
        <f t="shared" si="29"/>
        <v>0</v>
      </c>
      <c r="BL174" s="17" t="s">
        <v>313</v>
      </c>
      <c r="BM174" s="158" t="s">
        <v>1115</v>
      </c>
    </row>
    <row r="175" spans="2:65" s="1" customFormat="1" ht="24.2" customHeight="1">
      <c r="B175" s="145"/>
      <c r="C175" s="146" t="s">
        <v>814</v>
      </c>
      <c r="D175" s="146" t="s">
        <v>309</v>
      </c>
      <c r="E175" s="147" t="s">
        <v>6482</v>
      </c>
      <c r="F175" s="148" t="s">
        <v>6483</v>
      </c>
      <c r="G175" s="149" t="s">
        <v>1071</v>
      </c>
      <c r="H175" s="150">
        <v>37.5</v>
      </c>
      <c r="I175" s="151"/>
      <c r="J175" s="152">
        <f t="shared" si="20"/>
        <v>0</v>
      </c>
      <c r="K175" s="153"/>
      <c r="L175" s="32"/>
      <c r="M175" s="154" t="s">
        <v>1</v>
      </c>
      <c r="N175" s="155" t="s">
        <v>42</v>
      </c>
      <c r="P175" s="156">
        <f t="shared" si="21"/>
        <v>0</v>
      </c>
      <c r="Q175" s="156">
        <v>0</v>
      </c>
      <c r="R175" s="156">
        <f t="shared" si="22"/>
        <v>0</v>
      </c>
      <c r="S175" s="156">
        <v>0</v>
      </c>
      <c r="T175" s="157">
        <f t="shared" si="23"/>
        <v>0</v>
      </c>
      <c r="AR175" s="158" t="s">
        <v>313</v>
      </c>
      <c r="AT175" s="158" t="s">
        <v>309</v>
      </c>
      <c r="AU175" s="158" t="s">
        <v>89</v>
      </c>
      <c r="AY175" s="17" t="s">
        <v>307</v>
      </c>
      <c r="BE175" s="159">
        <f t="shared" si="24"/>
        <v>0</v>
      </c>
      <c r="BF175" s="159">
        <f t="shared" si="25"/>
        <v>0</v>
      </c>
      <c r="BG175" s="159">
        <f t="shared" si="26"/>
        <v>0</v>
      </c>
      <c r="BH175" s="159">
        <f t="shared" si="27"/>
        <v>0</v>
      </c>
      <c r="BI175" s="159">
        <f t="shared" si="28"/>
        <v>0</v>
      </c>
      <c r="BJ175" s="17" t="s">
        <v>89</v>
      </c>
      <c r="BK175" s="159">
        <f t="shared" si="29"/>
        <v>0</v>
      </c>
      <c r="BL175" s="17" t="s">
        <v>313</v>
      </c>
      <c r="BM175" s="158" t="s">
        <v>1125</v>
      </c>
    </row>
    <row r="176" spans="2:65" s="1" customFormat="1" ht="24.2" customHeight="1">
      <c r="B176" s="145"/>
      <c r="C176" s="146" t="s">
        <v>820</v>
      </c>
      <c r="D176" s="146" t="s">
        <v>309</v>
      </c>
      <c r="E176" s="147" t="s">
        <v>6484</v>
      </c>
      <c r="F176" s="148" t="s">
        <v>6485</v>
      </c>
      <c r="G176" s="149" t="s">
        <v>510</v>
      </c>
      <c r="H176" s="150">
        <v>6.23</v>
      </c>
      <c r="I176" s="151"/>
      <c r="J176" s="152">
        <f t="shared" si="20"/>
        <v>0</v>
      </c>
      <c r="K176" s="153"/>
      <c r="L176" s="32"/>
      <c r="M176" s="154" t="s">
        <v>1</v>
      </c>
      <c r="N176" s="155" t="s">
        <v>42</v>
      </c>
      <c r="P176" s="156">
        <f t="shared" si="21"/>
        <v>0</v>
      </c>
      <c r="Q176" s="156">
        <v>0</v>
      </c>
      <c r="R176" s="156">
        <f t="shared" si="22"/>
        <v>0</v>
      </c>
      <c r="S176" s="156">
        <v>0</v>
      </c>
      <c r="T176" s="157">
        <f t="shared" si="23"/>
        <v>0</v>
      </c>
      <c r="AR176" s="158" t="s">
        <v>313</v>
      </c>
      <c r="AT176" s="158" t="s">
        <v>309</v>
      </c>
      <c r="AU176" s="158" t="s">
        <v>89</v>
      </c>
      <c r="AY176" s="17" t="s">
        <v>307</v>
      </c>
      <c r="BE176" s="159">
        <f t="shared" si="24"/>
        <v>0</v>
      </c>
      <c r="BF176" s="159">
        <f t="shared" si="25"/>
        <v>0</v>
      </c>
      <c r="BG176" s="159">
        <f t="shared" si="26"/>
        <v>0</v>
      </c>
      <c r="BH176" s="159">
        <f t="shared" si="27"/>
        <v>0</v>
      </c>
      <c r="BI176" s="159">
        <f t="shared" si="28"/>
        <v>0</v>
      </c>
      <c r="BJ176" s="17" t="s">
        <v>89</v>
      </c>
      <c r="BK176" s="159">
        <f t="shared" si="29"/>
        <v>0</v>
      </c>
      <c r="BL176" s="17" t="s">
        <v>313</v>
      </c>
      <c r="BM176" s="158" t="s">
        <v>1136</v>
      </c>
    </row>
    <row r="177" spans="2:65" s="1" customFormat="1" ht="24.2" customHeight="1">
      <c r="B177" s="145"/>
      <c r="C177" s="146" t="s">
        <v>827</v>
      </c>
      <c r="D177" s="146" t="s">
        <v>309</v>
      </c>
      <c r="E177" s="147" t="s">
        <v>3202</v>
      </c>
      <c r="F177" s="148" t="s">
        <v>6486</v>
      </c>
      <c r="G177" s="149" t="s">
        <v>510</v>
      </c>
      <c r="H177" s="150">
        <v>6.23</v>
      </c>
      <c r="I177" s="151"/>
      <c r="J177" s="152">
        <f t="shared" si="20"/>
        <v>0</v>
      </c>
      <c r="K177" s="153"/>
      <c r="L177" s="32"/>
      <c r="M177" s="154" t="s">
        <v>1</v>
      </c>
      <c r="N177" s="155" t="s">
        <v>42</v>
      </c>
      <c r="P177" s="156">
        <f t="shared" si="21"/>
        <v>0</v>
      </c>
      <c r="Q177" s="156">
        <v>0</v>
      </c>
      <c r="R177" s="156">
        <f t="shared" si="22"/>
        <v>0</v>
      </c>
      <c r="S177" s="156">
        <v>0</v>
      </c>
      <c r="T177" s="157">
        <f t="shared" si="23"/>
        <v>0</v>
      </c>
      <c r="AR177" s="158" t="s">
        <v>313</v>
      </c>
      <c r="AT177" s="158" t="s">
        <v>309</v>
      </c>
      <c r="AU177" s="158" t="s">
        <v>89</v>
      </c>
      <c r="AY177" s="17" t="s">
        <v>307</v>
      </c>
      <c r="BE177" s="159">
        <f t="shared" si="24"/>
        <v>0</v>
      </c>
      <c r="BF177" s="159">
        <f t="shared" si="25"/>
        <v>0</v>
      </c>
      <c r="BG177" s="159">
        <f t="shared" si="26"/>
        <v>0</v>
      </c>
      <c r="BH177" s="159">
        <f t="shared" si="27"/>
        <v>0</v>
      </c>
      <c r="BI177" s="159">
        <f t="shared" si="28"/>
        <v>0</v>
      </c>
      <c r="BJ177" s="17" t="s">
        <v>89</v>
      </c>
      <c r="BK177" s="159">
        <f t="shared" si="29"/>
        <v>0</v>
      </c>
      <c r="BL177" s="17" t="s">
        <v>313</v>
      </c>
      <c r="BM177" s="158" t="s">
        <v>1169</v>
      </c>
    </row>
    <row r="178" spans="2:65" s="1" customFormat="1" ht="24.2" customHeight="1">
      <c r="B178" s="145"/>
      <c r="C178" s="146" t="s">
        <v>834</v>
      </c>
      <c r="D178" s="146" t="s">
        <v>309</v>
      </c>
      <c r="E178" s="147" t="s">
        <v>6487</v>
      </c>
      <c r="F178" s="148" t="s">
        <v>6488</v>
      </c>
      <c r="G178" s="149" t="s">
        <v>693</v>
      </c>
      <c r="H178" s="150">
        <v>2</v>
      </c>
      <c r="I178" s="151"/>
      <c r="J178" s="152">
        <f t="shared" si="20"/>
        <v>0</v>
      </c>
      <c r="K178" s="153"/>
      <c r="L178" s="32"/>
      <c r="M178" s="154" t="s">
        <v>1</v>
      </c>
      <c r="N178" s="155" t="s">
        <v>42</v>
      </c>
      <c r="P178" s="156">
        <f t="shared" si="21"/>
        <v>0</v>
      </c>
      <c r="Q178" s="156">
        <v>0</v>
      </c>
      <c r="R178" s="156">
        <f t="shared" si="22"/>
        <v>0</v>
      </c>
      <c r="S178" s="156">
        <v>0</v>
      </c>
      <c r="T178" s="157">
        <f t="shared" si="23"/>
        <v>0</v>
      </c>
      <c r="AR178" s="158" t="s">
        <v>313</v>
      </c>
      <c r="AT178" s="158" t="s">
        <v>309</v>
      </c>
      <c r="AU178" s="158" t="s">
        <v>89</v>
      </c>
      <c r="AY178" s="17" t="s">
        <v>307</v>
      </c>
      <c r="BE178" s="159">
        <f t="shared" si="24"/>
        <v>0</v>
      </c>
      <c r="BF178" s="159">
        <f t="shared" si="25"/>
        <v>0</v>
      </c>
      <c r="BG178" s="159">
        <f t="shared" si="26"/>
        <v>0</v>
      </c>
      <c r="BH178" s="159">
        <f t="shared" si="27"/>
        <v>0</v>
      </c>
      <c r="BI178" s="159">
        <f t="shared" si="28"/>
        <v>0</v>
      </c>
      <c r="BJ178" s="17" t="s">
        <v>89</v>
      </c>
      <c r="BK178" s="159">
        <f t="shared" si="29"/>
        <v>0</v>
      </c>
      <c r="BL178" s="17" t="s">
        <v>313</v>
      </c>
      <c r="BM178" s="158" t="s">
        <v>1179</v>
      </c>
    </row>
    <row r="179" spans="2:65" s="1" customFormat="1" ht="21.75" customHeight="1">
      <c r="B179" s="145"/>
      <c r="C179" s="146" t="s">
        <v>839</v>
      </c>
      <c r="D179" s="146" t="s">
        <v>309</v>
      </c>
      <c r="E179" s="147" t="s">
        <v>6489</v>
      </c>
      <c r="F179" s="148" t="s">
        <v>6490</v>
      </c>
      <c r="G179" s="149" t="s">
        <v>693</v>
      </c>
      <c r="H179" s="150">
        <v>1</v>
      </c>
      <c r="I179" s="151"/>
      <c r="J179" s="152">
        <f t="shared" si="20"/>
        <v>0</v>
      </c>
      <c r="K179" s="153"/>
      <c r="L179" s="32"/>
      <c r="M179" s="154" t="s">
        <v>1</v>
      </c>
      <c r="N179" s="155" t="s">
        <v>42</v>
      </c>
      <c r="P179" s="156">
        <f t="shared" si="21"/>
        <v>0</v>
      </c>
      <c r="Q179" s="156">
        <v>0</v>
      </c>
      <c r="R179" s="156">
        <f t="shared" si="22"/>
        <v>0</v>
      </c>
      <c r="S179" s="156">
        <v>0</v>
      </c>
      <c r="T179" s="157">
        <f t="shared" si="23"/>
        <v>0</v>
      </c>
      <c r="AR179" s="158" t="s">
        <v>313</v>
      </c>
      <c r="AT179" s="158" t="s">
        <v>309</v>
      </c>
      <c r="AU179" s="158" t="s">
        <v>89</v>
      </c>
      <c r="AY179" s="17" t="s">
        <v>307</v>
      </c>
      <c r="BE179" s="159">
        <f t="shared" si="24"/>
        <v>0</v>
      </c>
      <c r="BF179" s="159">
        <f t="shared" si="25"/>
        <v>0</v>
      </c>
      <c r="BG179" s="159">
        <f t="shared" si="26"/>
        <v>0</v>
      </c>
      <c r="BH179" s="159">
        <f t="shared" si="27"/>
        <v>0</v>
      </c>
      <c r="BI179" s="159">
        <f t="shared" si="28"/>
        <v>0</v>
      </c>
      <c r="BJ179" s="17" t="s">
        <v>89</v>
      </c>
      <c r="BK179" s="159">
        <f t="shared" si="29"/>
        <v>0</v>
      </c>
      <c r="BL179" s="17" t="s">
        <v>313</v>
      </c>
      <c r="BM179" s="158" t="s">
        <v>1301</v>
      </c>
    </row>
    <row r="180" spans="2:65" s="1" customFormat="1" ht="16.5" customHeight="1">
      <c r="B180" s="145"/>
      <c r="C180" s="146" t="s">
        <v>844</v>
      </c>
      <c r="D180" s="146" t="s">
        <v>309</v>
      </c>
      <c r="E180" s="147" t="s">
        <v>6491</v>
      </c>
      <c r="F180" s="148" t="s">
        <v>6492</v>
      </c>
      <c r="G180" s="149" t="s">
        <v>6493</v>
      </c>
      <c r="H180" s="150">
        <v>60</v>
      </c>
      <c r="I180" s="151"/>
      <c r="J180" s="152">
        <f t="shared" si="20"/>
        <v>0</v>
      </c>
      <c r="K180" s="153"/>
      <c r="L180" s="32"/>
      <c r="M180" s="154" t="s">
        <v>1</v>
      </c>
      <c r="N180" s="155" t="s">
        <v>42</v>
      </c>
      <c r="P180" s="156">
        <f t="shared" si="21"/>
        <v>0</v>
      </c>
      <c r="Q180" s="156">
        <v>0</v>
      </c>
      <c r="R180" s="156">
        <f t="shared" si="22"/>
        <v>0</v>
      </c>
      <c r="S180" s="156">
        <v>0</v>
      </c>
      <c r="T180" s="157">
        <f t="shared" si="23"/>
        <v>0</v>
      </c>
      <c r="AR180" s="158" t="s">
        <v>313</v>
      </c>
      <c r="AT180" s="158" t="s">
        <v>309</v>
      </c>
      <c r="AU180" s="158" t="s">
        <v>89</v>
      </c>
      <c r="AY180" s="17" t="s">
        <v>307</v>
      </c>
      <c r="BE180" s="159">
        <f t="shared" si="24"/>
        <v>0</v>
      </c>
      <c r="BF180" s="159">
        <f t="shared" si="25"/>
        <v>0</v>
      </c>
      <c r="BG180" s="159">
        <f t="shared" si="26"/>
        <v>0</v>
      </c>
      <c r="BH180" s="159">
        <f t="shared" si="27"/>
        <v>0</v>
      </c>
      <c r="BI180" s="159">
        <f t="shared" si="28"/>
        <v>0</v>
      </c>
      <c r="BJ180" s="17" t="s">
        <v>89</v>
      </c>
      <c r="BK180" s="159">
        <f t="shared" si="29"/>
        <v>0</v>
      </c>
      <c r="BL180" s="17" t="s">
        <v>313</v>
      </c>
      <c r="BM180" s="158" t="s">
        <v>1332</v>
      </c>
    </row>
    <row r="181" spans="2:65" s="1" customFormat="1" ht="24.2" customHeight="1">
      <c r="B181" s="145"/>
      <c r="C181" s="146" t="s">
        <v>849</v>
      </c>
      <c r="D181" s="146" t="s">
        <v>309</v>
      </c>
      <c r="E181" s="147" t="s">
        <v>6494</v>
      </c>
      <c r="F181" s="148" t="s">
        <v>6495</v>
      </c>
      <c r="G181" s="149" t="s">
        <v>693</v>
      </c>
      <c r="H181" s="150">
        <v>2</v>
      </c>
      <c r="I181" s="151"/>
      <c r="J181" s="152">
        <f t="shared" si="20"/>
        <v>0</v>
      </c>
      <c r="K181" s="153"/>
      <c r="L181" s="32"/>
      <c r="M181" s="154" t="s">
        <v>1</v>
      </c>
      <c r="N181" s="155" t="s">
        <v>42</v>
      </c>
      <c r="P181" s="156">
        <f t="shared" si="21"/>
        <v>0</v>
      </c>
      <c r="Q181" s="156">
        <v>0</v>
      </c>
      <c r="R181" s="156">
        <f t="shared" si="22"/>
        <v>0</v>
      </c>
      <c r="S181" s="156">
        <v>0</v>
      </c>
      <c r="T181" s="157">
        <f t="shared" si="23"/>
        <v>0</v>
      </c>
      <c r="AR181" s="158" t="s">
        <v>313</v>
      </c>
      <c r="AT181" s="158" t="s">
        <v>309</v>
      </c>
      <c r="AU181" s="158" t="s">
        <v>89</v>
      </c>
      <c r="AY181" s="17" t="s">
        <v>307</v>
      </c>
      <c r="BE181" s="159">
        <f t="shared" si="24"/>
        <v>0</v>
      </c>
      <c r="BF181" s="159">
        <f t="shared" si="25"/>
        <v>0</v>
      </c>
      <c r="BG181" s="159">
        <f t="shared" si="26"/>
        <v>0</v>
      </c>
      <c r="BH181" s="159">
        <f t="shared" si="27"/>
        <v>0</v>
      </c>
      <c r="BI181" s="159">
        <f t="shared" si="28"/>
        <v>0</v>
      </c>
      <c r="BJ181" s="17" t="s">
        <v>89</v>
      </c>
      <c r="BK181" s="159">
        <f t="shared" si="29"/>
        <v>0</v>
      </c>
      <c r="BL181" s="17" t="s">
        <v>313</v>
      </c>
      <c r="BM181" s="158" t="s">
        <v>1344</v>
      </c>
    </row>
    <row r="182" spans="2:65" s="1" customFormat="1" ht="24.2" customHeight="1">
      <c r="B182" s="145"/>
      <c r="C182" s="146" t="s">
        <v>854</v>
      </c>
      <c r="D182" s="146" t="s">
        <v>309</v>
      </c>
      <c r="E182" s="147" t="s">
        <v>6496</v>
      </c>
      <c r="F182" s="148" t="s">
        <v>6497</v>
      </c>
      <c r="G182" s="149" t="s">
        <v>693</v>
      </c>
      <c r="H182" s="150">
        <v>1</v>
      </c>
      <c r="I182" s="151"/>
      <c r="J182" s="152">
        <f t="shared" si="20"/>
        <v>0</v>
      </c>
      <c r="K182" s="153"/>
      <c r="L182" s="32"/>
      <c r="M182" s="154" t="s">
        <v>1</v>
      </c>
      <c r="N182" s="155" t="s">
        <v>42</v>
      </c>
      <c r="P182" s="156">
        <f t="shared" si="21"/>
        <v>0</v>
      </c>
      <c r="Q182" s="156">
        <v>0</v>
      </c>
      <c r="R182" s="156">
        <f t="shared" si="22"/>
        <v>0</v>
      </c>
      <c r="S182" s="156">
        <v>0</v>
      </c>
      <c r="T182" s="157">
        <f t="shared" si="23"/>
        <v>0</v>
      </c>
      <c r="AR182" s="158" t="s">
        <v>313</v>
      </c>
      <c r="AT182" s="158" t="s">
        <v>309</v>
      </c>
      <c r="AU182" s="158" t="s">
        <v>89</v>
      </c>
      <c r="AY182" s="17" t="s">
        <v>307</v>
      </c>
      <c r="BE182" s="159">
        <f t="shared" si="24"/>
        <v>0</v>
      </c>
      <c r="BF182" s="159">
        <f t="shared" si="25"/>
        <v>0</v>
      </c>
      <c r="BG182" s="159">
        <f t="shared" si="26"/>
        <v>0</v>
      </c>
      <c r="BH182" s="159">
        <f t="shared" si="27"/>
        <v>0</v>
      </c>
      <c r="BI182" s="159">
        <f t="shared" si="28"/>
        <v>0</v>
      </c>
      <c r="BJ182" s="17" t="s">
        <v>89</v>
      </c>
      <c r="BK182" s="159">
        <f t="shared" si="29"/>
        <v>0</v>
      </c>
      <c r="BL182" s="17" t="s">
        <v>313</v>
      </c>
      <c r="BM182" s="158" t="s">
        <v>1353</v>
      </c>
    </row>
    <row r="183" spans="2:65" s="11" customFormat="1" ht="22.9" customHeight="1">
      <c r="B183" s="133"/>
      <c r="D183" s="134" t="s">
        <v>75</v>
      </c>
      <c r="E183" s="143" t="s">
        <v>1398</v>
      </c>
      <c r="F183" s="143" t="s">
        <v>1752</v>
      </c>
      <c r="I183" s="136"/>
      <c r="J183" s="144">
        <f>BK183</f>
        <v>0</v>
      </c>
      <c r="L183" s="133"/>
      <c r="M183" s="138"/>
      <c r="P183" s="139">
        <f>P184</f>
        <v>0</v>
      </c>
      <c r="R183" s="139">
        <f>R184</f>
        <v>0</v>
      </c>
      <c r="T183" s="140">
        <f>T184</f>
        <v>0</v>
      </c>
      <c r="AR183" s="134" t="s">
        <v>83</v>
      </c>
      <c r="AT183" s="141" t="s">
        <v>75</v>
      </c>
      <c r="AU183" s="141" t="s">
        <v>83</v>
      </c>
      <c r="AY183" s="134" t="s">
        <v>307</v>
      </c>
      <c r="BK183" s="142">
        <f>BK184</f>
        <v>0</v>
      </c>
    </row>
    <row r="184" spans="2:65" s="1" customFormat="1" ht="33" customHeight="1">
      <c r="B184" s="145"/>
      <c r="C184" s="146" t="s">
        <v>859</v>
      </c>
      <c r="D184" s="146" t="s">
        <v>309</v>
      </c>
      <c r="E184" s="147" t="s">
        <v>6498</v>
      </c>
      <c r="F184" s="148" t="s">
        <v>6499</v>
      </c>
      <c r="G184" s="149" t="s">
        <v>510</v>
      </c>
      <c r="H184" s="150">
        <v>384.81200000000001</v>
      </c>
      <c r="I184" s="151"/>
      <c r="J184" s="152">
        <f>ROUND(I184*H184,2)</f>
        <v>0</v>
      </c>
      <c r="K184" s="153"/>
      <c r="L184" s="32"/>
      <c r="M184" s="154" t="s">
        <v>1</v>
      </c>
      <c r="N184" s="155" t="s">
        <v>42</v>
      </c>
      <c r="P184" s="156">
        <f>O184*H184</f>
        <v>0</v>
      </c>
      <c r="Q184" s="156">
        <v>0</v>
      </c>
      <c r="R184" s="156">
        <f>Q184*H184</f>
        <v>0</v>
      </c>
      <c r="S184" s="156">
        <v>0</v>
      </c>
      <c r="T184" s="157">
        <f>S184*H184</f>
        <v>0</v>
      </c>
      <c r="AR184" s="158" t="s">
        <v>313</v>
      </c>
      <c r="AT184" s="158" t="s">
        <v>309</v>
      </c>
      <c r="AU184" s="158" t="s">
        <v>89</v>
      </c>
      <c r="AY184" s="17" t="s">
        <v>307</v>
      </c>
      <c r="BE184" s="159">
        <f>IF(N184="základná",J184,0)</f>
        <v>0</v>
      </c>
      <c r="BF184" s="159">
        <f>IF(N184="znížená",J184,0)</f>
        <v>0</v>
      </c>
      <c r="BG184" s="159">
        <f>IF(N184="zákl. prenesená",J184,0)</f>
        <v>0</v>
      </c>
      <c r="BH184" s="159">
        <f>IF(N184="zníž. prenesená",J184,0)</f>
        <v>0</v>
      </c>
      <c r="BI184" s="159">
        <f>IF(N184="nulová",J184,0)</f>
        <v>0</v>
      </c>
      <c r="BJ184" s="17" t="s">
        <v>89</v>
      </c>
      <c r="BK184" s="159">
        <f>ROUND(I184*H184,2)</f>
        <v>0</v>
      </c>
      <c r="BL184" s="17" t="s">
        <v>313</v>
      </c>
      <c r="BM184" s="158" t="s">
        <v>1363</v>
      </c>
    </row>
    <row r="185" spans="2:65" s="11" customFormat="1" ht="25.9" customHeight="1">
      <c r="B185" s="133"/>
      <c r="D185" s="134" t="s">
        <v>75</v>
      </c>
      <c r="E185" s="135" t="s">
        <v>1757</v>
      </c>
      <c r="F185" s="135" t="s">
        <v>1758</v>
      </c>
      <c r="I185" s="136"/>
      <c r="J185" s="137">
        <f>BK185</f>
        <v>0</v>
      </c>
      <c r="L185" s="133"/>
      <c r="M185" s="138"/>
      <c r="P185" s="139">
        <f>P186+P190</f>
        <v>0</v>
      </c>
      <c r="R185" s="139">
        <f>R186+R190</f>
        <v>0</v>
      </c>
      <c r="T185" s="140">
        <f>T186+T190</f>
        <v>0</v>
      </c>
      <c r="AR185" s="134" t="s">
        <v>89</v>
      </c>
      <c r="AT185" s="141" t="s">
        <v>75</v>
      </c>
      <c r="AU185" s="141" t="s">
        <v>76</v>
      </c>
      <c r="AY185" s="134" t="s">
        <v>307</v>
      </c>
      <c r="BK185" s="142">
        <f>BK186+BK190</f>
        <v>0</v>
      </c>
    </row>
    <row r="186" spans="2:65" s="11" customFormat="1" ht="22.9" customHeight="1">
      <c r="B186" s="133"/>
      <c r="D186" s="134" t="s">
        <v>75</v>
      </c>
      <c r="E186" s="143" t="s">
        <v>6500</v>
      </c>
      <c r="F186" s="143" t="s">
        <v>6501</v>
      </c>
      <c r="I186" s="136"/>
      <c r="J186" s="144">
        <f>BK186</f>
        <v>0</v>
      </c>
      <c r="L186" s="133"/>
      <c r="M186" s="138"/>
      <c r="P186" s="139">
        <f>SUM(P187:P189)</f>
        <v>0</v>
      </c>
      <c r="R186" s="139">
        <f>SUM(R187:R189)</f>
        <v>0</v>
      </c>
      <c r="T186" s="140">
        <f>SUM(T187:T189)</f>
        <v>0</v>
      </c>
      <c r="AR186" s="134" t="s">
        <v>89</v>
      </c>
      <c r="AT186" s="141" t="s">
        <v>75</v>
      </c>
      <c r="AU186" s="141" t="s">
        <v>83</v>
      </c>
      <c r="AY186" s="134" t="s">
        <v>307</v>
      </c>
      <c r="BK186" s="142">
        <f>SUM(BK187:BK189)</f>
        <v>0</v>
      </c>
    </row>
    <row r="187" spans="2:65" s="1" customFormat="1" ht="37.9" customHeight="1">
      <c r="B187" s="145"/>
      <c r="C187" s="146" t="s">
        <v>864</v>
      </c>
      <c r="D187" s="146" t="s">
        <v>309</v>
      </c>
      <c r="E187" s="147" t="s">
        <v>6502</v>
      </c>
      <c r="F187" s="148" t="s">
        <v>6503</v>
      </c>
      <c r="G187" s="149" t="s">
        <v>517</v>
      </c>
      <c r="H187" s="150">
        <v>158.6</v>
      </c>
      <c r="I187" s="151"/>
      <c r="J187" s="152">
        <f>ROUND(I187*H187,2)</f>
        <v>0</v>
      </c>
      <c r="K187" s="153"/>
      <c r="L187" s="32"/>
      <c r="M187" s="154" t="s">
        <v>1</v>
      </c>
      <c r="N187" s="155" t="s">
        <v>42</v>
      </c>
      <c r="P187" s="156">
        <f>O187*H187</f>
        <v>0</v>
      </c>
      <c r="Q187" s="156">
        <v>0</v>
      </c>
      <c r="R187" s="156">
        <f>Q187*H187</f>
        <v>0</v>
      </c>
      <c r="S187" s="156">
        <v>0</v>
      </c>
      <c r="T187" s="157">
        <f>S187*H187</f>
        <v>0</v>
      </c>
      <c r="AR187" s="158" t="s">
        <v>587</v>
      </c>
      <c r="AT187" s="158" t="s">
        <v>309</v>
      </c>
      <c r="AU187" s="158" t="s">
        <v>89</v>
      </c>
      <c r="AY187" s="17" t="s">
        <v>307</v>
      </c>
      <c r="BE187" s="159">
        <f>IF(N187="základná",J187,0)</f>
        <v>0</v>
      </c>
      <c r="BF187" s="159">
        <f>IF(N187="znížená",J187,0)</f>
        <v>0</v>
      </c>
      <c r="BG187" s="159">
        <f>IF(N187="zákl. prenesená",J187,0)</f>
        <v>0</v>
      </c>
      <c r="BH187" s="159">
        <f>IF(N187="zníž. prenesená",J187,0)</f>
        <v>0</v>
      </c>
      <c r="BI187" s="159">
        <f>IF(N187="nulová",J187,0)</f>
        <v>0</v>
      </c>
      <c r="BJ187" s="17" t="s">
        <v>89</v>
      </c>
      <c r="BK187" s="159">
        <f>ROUND(I187*H187,2)</f>
        <v>0</v>
      </c>
      <c r="BL187" s="17" t="s">
        <v>587</v>
      </c>
      <c r="BM187" s="158" t="s">
        <v>1381</v>
      </c>
    </row>
    <row r="188" spans="2:65" s="1" customFormat="1" ht="24.2" customHeight="1">
      <c r="B188" s="145"/>
      <c r="C188" s="188" t="s">
        <v>869</v>
      </c>
      <c r="D188" s="188" t="s">
        <v>507</v>
      </c>
      <c r="E188" s="189" t="s">
        <v>6504</v>
      </c>
      <c r="F188" s="190" t="s">
        <v>6505</v>
      </c>
      <c r="G188" s="191" t="s">
        <v>517</v>
      </c>
      <c r="H188" s="192">
        <v>174.46</v>
      </c>
      <c r="I188" s="193"/>
      <c r="J188" s="194">
        <f>ROUND(I188*H188,2)</f>
        <v>0</v>
      </c>
      <c r="K188" s="195"/>
      <c r="L188" s="196"/>
      <c r="M188" s="197" t="s">
        <v>1</v>
      </c>
      <c r="N188" s="198" t="s">
        <v>42</v>
      </c>
      <c r="P188" s="156">
        <f>O188*H188</f>
        <v>0</v>
      </c>
      <c r="Q188" s="156">
        <v>0</v>
      </c>
      <c r="R188" s="156">
        <f>Q188*H188</f>
        <v>0</v>
      </c>
      <c r="S188" s="156">
        <v>0</v>
      </c>
      <c r="T188" s="157">
        <f>S188*H188</f>
        <v>0</v>
      </c>
      <c r="AR188" s="158" t="s">
        <v>732</v>
      </c>
      <c r="AT188" s="158" t="s">
        <v>507</v>
      </c>
      <c r="AU188" s="158" t="s">
        <v>89</v>
      </c>
      <c r="AY188" s="17" t="s">
        <v>307</v>
      </c>
      <c r="BE188" s="159">
        <f>IF(N188="základná",J188,0)</f>
        <v>0</v>
      </c>
      <c r="BF188" s="159">
        <f>IF(N188="znížená",J188,0)</f>
        <v>0</v>
      </c>
      <c r="BG188" s="159">
        <f>IF(N188="zákl. prenesená",J188,0)</f>
        <v>0</v>
      </c>
      <c r="BH188" s="159">
        <f>IF(N188="zníž. prenesená",J188,0)</f>
        <v>0</v>
      </c>
      <c r="BI188" s="159">
        <f>IF(N188="nulová",J188,0)</f>
        <v>0</v>
      </c>
      <c r="BJ188" s="17" t="s">
        <v>89</v>
      </c>
      <c r="BK188" s="159">
        <f>ROUND(I188*H188,2)</f>
        <v>0</v>
      </c>
      <c r="BL188" s="17" t="s">
        <v>587</v>
      </c>
      <c r="BM188" s="158" t="s">
        <v>1410</v>
      </c>
    </row>
    <row r="189" spans="2:65" s="1" customFormat="1" ht="24.2" customHeight="1">
      <c r="B189" s="145"/>
      <c r="C189" s="146" t="s">
        <v>874</v>
      </c>
      <c r="D189" s="146" t="s">
        <v>309</v>
      </c>
      <c r="E189" s="147" t="s">
        <v>6506</v>
      </c>
      <c r="F189" s="148" t="s">
        <v>6507</v>
      </c>
      <c r="G189" s="149" t="s">
        <v>510</v>
      </c>
      <c r="H189" s="150">
        <v>0.45</v>
      </c>
      <c r="I189" s="151"/>
      <c r="J189" s="152">
        <f>ROUND(I189*H189,2)</f>
        <v>0</v>
      </c>
      <c r="K189" s="153"/>
      <c r="L189" s="32"/>
      <c r="M189" s="154" t="s">
        <v>1</v>
      </c>
      <c r="N189" s="155" t="s">
        <v>42</v>
      </c>
      <c r="P189" s="156">
        <f>O189*H189</f>
        <v>0</v>
      </c>
      <c r="Q189" s="156">
        <v>0</v>
      </c>
      <c r="R189" s="156">
        <f>Q189*H189</f>
        <v>0</v>
      </c>
      <c r="S189" s="156">
        <v>0</v>
      </c>
      <c r="T189" s="157">
        <f>S189*H189</f>
        <v>0</v>
      </c>
      <c r="AR189" s="158" t="s">
        <v>587</v>
      </c>
      <c r="AT189" s="158" t="s">
        <v>309</v>
      </c>
      <c r="AU189" s="158" t="s">
        <v>89</v>
      </c>
      <c r="AY189" s="17" t="s">
        <v>307</v>
      </c>
      <c r="BE189" s="159">
        <f>IF(N189="základná",J189,0)</f>
        <v>0</v>
      </c>
      <c r="BF189" s="159">
        <f>IF(N189="znížená",J189,0)</f>
        <v>0</v>
      </c>
      <c r="BG189" s="159">
        <f>IF(N189="zákl. prenesená",J189,0)</f>
        <v>0</v>
      </c>
      <c r="BH189" s="159">
        <f>IF(N189="zníž. prenesená",J189,0)</f>
        <v>0</v>
      </c>
      <c r="BI189" s="159">
        <f>IF(N189="nulová",J189,0)</f>
        <v>0</v>
      </c>
      <c r="BJ189" s="17" t="s">
        <v>89</v>
      </c>
      <c r="BK189" s="159">
        <f>ROUND(I189*H189,2)</f>
        <v>0</v>
      </c>
      <c r="BL189" s="17" t="s">
        <v>587</v>
      </c>
      <c r="BM189" s="158" t="s">
        <v>1440</v>
      </c>
    </row>
    <row r="190" spans="2:65" s="11" customFormat="1" ht="22.9" customHeight="1">
      <c r="B190" s="133"/>
      <c r="D190" s="134" t="s">
        <v>75</v>
      </c>
      <c r="E190" s="143" t="s">
        <v>6508</v>
      </c>
      <c r="F190" s="143" t="s">
        <v>6509</v>
      </c>
      <c r="I190" s="136"/>
      <c r="J190" s="144">
        <f>BK190</f>
        <v>0</v>
      </c>
      <c r="L190" s="133"/>
      <c r="M190" s="138"/>
      <c r="P190" s="139">
        <f>SUM(P191:P193)</f>
        <v>0</v>
      </c>
      <c r="R190" s="139">
        <f>SUM(R191:R193)</f>
        <v>0</v>
      </c>
      <c r="T190" s="140">
        <f>SUM(T191:T193)</f>
        <v>0</v>
      </c>
      <c r="AR190" s="134" t="s">
        <v>89</v>
      </c>
      <c r="AT190" s="141" t="s">
        <v>75</v>
      </c>
      <c r="AU190" s="141" t="s">
        <v>83</v>
      </c>
      <c r="AY190" s="134" t="s">
        <v>307</v>
      </c>
      <c r="BK190" s="142">
        <f>SUM(BK191:BK193)</f>
        <v>0</v>
      </c>
    </row>
    <row r="191" spans="2:65" s="1" customFormat="1" ht="33" customHeight="1">
      <c r="B191" s="145"/>
      <c r="C191" s="146" t="s">
        <v>880</v>
      </c>
      <c r="D191" s="146" t="s">
        <v>309</v>
      </c>
      <c r="E191" s="147" t="s">
        <v>6510</v>
      </c>
      <c r="F191" s="148" t="s">
        <v>6511</v>
      </c>
      <c r="G191" s="149" t="s">
        <v>517</v>
      </c>
      <c r="H191" s="150">
        <v>7.8</v>
      </c>
      <c r="I191" s="151"/>
      <c r="J191" s="152">
        <f>ROUND(I191*H191,2)</f>
        <v>0</v>
      </c>
      <c r="K191" s="153"/>
      <c r="L191" s="32"/>
      <c r="M191" s="154" t="s">
        <v>1</v>
      </c>
      <c r="N191" s="155" t="s">
        <v>42</v>
      </c>
      <c r="P191" s="156">
        <f>O191*H191</f>
        <v>0</v>
      </c>
      <c r="Q191" s="156">
        <v>0</v>
      </c>
      <c r="R191" s="156">
        <f>Q191*H191</f>
        <v>0</v>
      </c>
      <c r="S191" s="156">
        <v>0</v>
      </c>
      <c r="T191" s="157">
        <f>S191*H191</f>
        <v>0</v>
      </c>
      <c r="AR191" s="158" t="s">
        <v>587</v>
      </c>
      <c r="AT191" s="158" t="s">
        <v>309</v>
      </c>
      <c r="AU191" s="158" t="s">
        <v>89</v>
      </c>
      <c r="AY191" s="17" t="s">
        <v>307</v>
      </c>
      <c r="BE191" s="159">
        <f>IF(N191="základná",J191,0)</f>
        <v>0</v>
      </c>
      <c r="BF191" s="159">
        <f>IF(N191="znížená",J191,0)</f>
        <v>0</v>
      </c>
      <c r="BG191" s="159">
        <f>IF(N191="zákl. prenesená",J191,0)</f>
        <v>0</v>
      </c>
      <c r="BH191" s="159">
        <f>IF(N191="zníž. prenesená",J191,0)</f>
        <v>0</v>
      </c>
      <c r="BI191" s="159">
        <f>IF(N191="nulová",J191,0)</f>
        <v>0</v>
      </c>
      <c r="BJ191" s="17" t="s">
        <v>89</v>
      </c>
      <c r="BK191" s="159">
        <f>ROUND(I191*H191,2)</f>
        <v>0</v>
      </c>
      <c r="BL191" s="17" t="s">
        <v>587</v>
      </c>
      <c r="BM191" s="158" t="s">
        <v>1461</v>
      </c>
    </row>
    <row r="192" spans="2:65" s="1" customFormat="1" ht="24.2" customHeight="1">
      <c r="B192" s="145"/>
      <c r="C192" s="188" t="s">
        <v>885</v>
      </c>
      <c r="D192" s="188" t="s">
        <v>507</v>
      </c>
      <c r="E192" s="189" t="s">
        <v>6512</v>
      </c>
      <c r="F192" s="190" t="s">
        <v>6513</v>
      </c>
      <c r="G192" s="191" t="s">
        <v>517</v>
      </c>
      <c r="H192" s="192">
        <v>7.9560000000000004</v>
      </c>
      <c r="I192" s="193"/>
      <c r="J192" s="194">
        <f>ROUND(I192*H192,2)</f>
        <v>0</v>
      </c>
      <c r="K192" s="195"/>
      <c r="L192" s="196"/>
      <c r="M192" s="197" t="s">
        <v>1</v>
      </c>
      <c r="N192" s="198" t="s">
        <v>42</v>
      </c>
      <c r="P192" s="156">
        <f>O192*H192</f>
        <v>0</v>
      </c>
      <c r="Q192" s="156">
        <v>0</v>
      </c>
      <c r="R192" s="156">
        <f>Q192*H192</f>
        <v>0</v>
      </c>
      <c r="S192" s="156">
        <v>0</v>
      </c>
      <c r="T192" s="157">
        <f>S192*H192</f>
        <v>0</v>
      </c>
      <c r="AR192" s="158" t="s">
        <v>732</v>
      </c>
      <c r="AT192" s="158" t="s">
        <v>507</v>
      </c>
      <c r="AU192" s="158" t="s">
        <v>89</v>
      </c>
      <c r="AY192" s="17" t="s">
        <v>307</v>
      </c>
      <c r="BE192" s="159">
        <f>IF(N192="základná",J192,0)</f>
        <v>0</v>
      </c>
      <c r="BF192" s="159">
        <f>IF(N192="znížená",J192,0)</f>
        <v>0</v>
      </c>
      <c r="BG192" s="159">
        <f>IF(N192="zákl. prenesená",J192,0)</f>
        <v>0</v>
      </c>
      <c r="BH192" s="159">
        <f>IF(N192="zníž. prenesená",J192,0)</f>
        <v>0</v>
      </c>
      <c r="BI192" s="159">
        <f>IF(N192="nulová",J192,0)</f>
        <v>0</v>
      </c>
      <c r="BJ192" s="17" t="s">
        <v>89</v>
      </c>
      <c r="BK192" s="159">
        <f>ROUND(I192*H192,2)</f>
        <v>0</v>
      </c>
      <c r="BL192" s="17" t="s">
        <v>587</v>
      </c>
      <c r="BM192" s="158" t="s">
        <v>1476</v>
      </c>
    </row>
    <row r="193" spans="2:65" s="1" customFormat="1" ht="24.2" customHeight="1">
      <c r="B193" s="145"/>
      <c r="C193" s="146" t="s">
        <v>926</v>
      </c>
      <c r="D193" s="146" t="s">
        <v>309</v>
      </c>
      <c r="E193" s="147" t="s">
        <v>6514</v>
      </c>
      <c r="F193" s="148" t="s">
        <v>6515</v>
      </c>
      <c r="G193" s="149" t="s">
        <v>510</v>
      </c>
      <c r="H193" s="150">
        <v>0.85899999999999999</v>
      </c>
      <c r="I193" s="151"/>
      <c r="J193" s="152">
        <f>ROUND(I193*H193,2)</f>
        <v>0</v>
      </c>
      <c r="K193" s="153"/>
      <c r="L193" s="32"/>
      <c r="M193" s="154" t="s">
        <v>1</v>
      </c>
      <c r="N193" s="155" t="s">
        <v>42</v>
      </c>
      <c r="P193" s="156">
        <f>O193*H193</f>
        <v>0</v>
      </c>
      <c r="Q193" s="156">
        <v>0</v>
      </c>
      <c r="R193" s="156">
        <f>Q193*H193</f>
        <v>0</v>
      </c>
      <c r="S193" s="156">
        <v>0</v>
      </c>
      <c r="T193" s="157">
        <f>S193*H193</f>
        <v>0</v>
      </c>
      <c r="AR193" s="158" t="s">
        <v>587</v>
      </c>
      <c r="AT193" s="158" t="s">
        <v>309</v>
      </c>
      <c r="AU193" s="158" t="s">
        <v>89</v>
      </c>
      <c r="AY193" s="17" t="s">
        <v>307</v>
      </c>
      <c r="BE193" s="159">
        <f>IF(N193="základná",J193,0)</f>
        <v>0</v>
      </c>
      <c r="BF193" s="159">
        <f>IF(N193="znížená",J193,0)</f>
        <v>0</v>
      </c>
      <c r="BG193" s="159">
        <f>IF(N193="zákl. prenesená",J193,0)</f>
        <v>0</v>
      </c>
      <c r="BH193" s="159">
        <f>IF(N193="zníž. prenesená",J193,0)</f>
        <v>0</v>
      </c>
      <c r="BI193" s="159">
        <f>IF(N193="nulová",J193,0)</f>
        <v>0</v>
      </c>
      <c r="BJ193" s="17" t="s">
        <v>89</v>
      </c>
      <c r="BK193" s="159">
        <f>ROUND(I193*H193,2)</f>
        <v>0</v>
      </c>
      <c r="BL193" s="17" t="s">
        <v>587</v>
      </c>
      <c r="BM193" s="158" t="s">
        <v>1487</v>
      </c>
    </row>
    <row r="194" spans="2:65" s="11" customFormat="1" ht="25.9" customHeight="1">
      <c r="B194" s="133"/>
      <c r="D194" s="134" t="s">
        <v>75</v>
      </c>
      <c r="E194" s="135" t="s">
        <v>3090</v>
      </c>
      <c r="F194" s="135" t="s">
        <v>4739</v>
      </c>
      <c r="I194" s="136"/>
      <c r="J194" s="137">
        <f>BK194</f>
        <v>0</v>
      </c>
      <c r="L194" s="133"/>
      <c r="M194" s="138"/>
      <c r="P194" s="139">
        <f>P195</f>
        <v>0</v>
      </c>
      <c r="R194" s="139">
        <f>R195</f>
        <v>0</v>
      </c>
      <c r="T194" s="140">
        <f>T195</f>
        <v>0</v>
      </c>
      <c r="AR194" s="134" t="s">
        <v>433</v>
      </c>
      <c r="AT194" s="141" t="s">
        <v>75</v>
      </c>
      <c r="AU194" s="141" t="s">
        <v>76</v>
      </c>
      <c r="AY194" s="134" t="s">
        <v>307</v>
      </c>
      <c r="BK194" s="142">
        <f>BK195</f>
        <v>0</v>
      </c>
    </row>
    <row r="195" spans="2:65" s="1" customFormat="1" ht="33" customHeight="1">
      <c r="B195" s="145"/>
      <c r="C195" s="146" t="s">
        <v>931</v>
      </c>
      <c r="D195" s="146" t="s">
        <v>309</v>
      </c>
      <c r="E195" s="147" t="s">
        <v>5861</v>
      </c>
      <c r="F195" s="148" t="s">
        <v>5862</v>
      </c>
      <c r="G195" s="149" t="s">
        <v>3095</v>
      </c>
      <c r="H195" s="150">
        <v>1</v>
      </c>
      <c r="I195" s="151"/>
      <c r="J195" s="152">
        <f>ROUND(I195*H195,2)</f>
        <v>0</v>
      </c>
      <c r="K195" s="153"/>
      <c r="L195" s="32"/>
      <c r="M195" s="200" t="s">
        <v>1</v>
      </c>
      <c r="N195" s="201" t="s">
        <v>42</v>
      </c>
      <c r="O195" s="202"/>
      <c r="P195" s="203">
        <f>O195*H195</f>
        <v>0</v>
      </c>
      <c r="Q195" s="203">
        <v>0</v>
      </c>
      <c r="R195" s="203">
        <f>Q195*H195</f>
        <v>0</v>
      </c>
      <c r="S195" s="203">
        <v>0</v>
      </c>
      <c r="T195" s="204">
        <f>S195*H195</f>
        <v>0</v>
      </c>
      <c r="AR195" s="158" t="s">
        <v>313</v>
      </c>
      <c r="AT195" s="158" t="s">
        <v>309</v>
      </c>
      <c r="AU195" s="158" t="s">
        <v>83</v>
      </c>
      <c r="AY195" s="17" t="s">
        <v>307</v>
      </c>
      <c r="BE195" s="159">
        <f>IF(N195="základná",J195,0)</f>
        <v>0</v>
      </c>
      <c r="BF195" s="159">
        <f>IF(N195="znížená",J195,0)</f>
        <v>0</v>
      </c>
      <c r="BG195" s="159">
        <f>IF(N195="zákl. prenesená",J195,0)</f>
        <v>0</v>
      </c>
      <c r="BH195" s="159">
        <f>IF(N195="zníž. prenesená",J195,0)</f>
        <v>0</v>
      </c>
      <c r="BI195" s="159">
        <f>IF(N195="nulová",J195,0)</f>
        <v>0</v>
      </c>
      <c r="BJ195" s="17" t="s">
        <v>89</v>
      </c>
      <c r="BK195" s="159">
        <f>ROUND(I195*H195,2)</f>
        <v>0</v>
      </c>
      <c r="BL195" s="17" t="s">
        <v>313</v>
      </c>
      <c r="BM195" s="158" t="s">
        <v>1496</v>
      </c>
    </row>
    <row r="196" spans="2:65" s="1" customFormat="1" ht="6.95" customHeight="1">
      <c r="B196" s="47"/>
      <c r="C196" s="48"/>
      <c r="D196" s="48"/>
      <c r="E196" s="48"/>
      <c r="F196" s="48"/>
      <c r="G196" s="48"/>
      <c r="H196" s="48"/>
      <c r="I196" s="48"/>
      <c r="J196" s="48"/>
      <c r="K196" s="48"/>
      <c r="L196" s="32"/>
    </row>
  </sheetData>
  <autoFilter ref="C127:K195" xr:uid="{00000000-0009-0000-0000-000012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8" fitToHeight="100" orientation="portrait" blackAndWhite="1" r:id="rId1"/>
  <headerFooter>
    <oddFooter>&amp;CStrana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2956"/>
  <sheetViews>
    <sheetView showGridLines="0" topLeftCell="A18" workbookViewId="0">
      <selection activeCell="F41" sqref="F41"/>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56" ht="36.950000000000003" customHeight="1">
      <c r="L2" s="222" t="s">
        <v>5</v>
      </c>
      <c r="M2" s="266"/>
      <c r="N2" s="266"/>
      <c r="O2" s="266"/>
      <c r="P2" s="266"/>
      <c r="Q2" s="266"/>
      <c r="R2" s="266"/>
      <c r="S2" s="266"/>
      <c r="T2" s="266"/>
      <c r="U2" s="266"/>
      <c r="V2" s="266"/>
      <c r="AT2" s="17" t="s">
        <v>90</v>
      </c>
      <c r="AZ2" s="96" t="s">
        <v>150</v>
      </c>
      <c r="BA2" s="96" t="s">
        <v>1</v>
      </c>
      <c r="BB2" s="96" t="s">
        <v>1</v>
      </c>
      <c r="BC2" s="96" t="s">
        <v>151</v>
      </c>
      <c r="BD2" s="96" t="s">
        <v>89</v>
      </c>
    </row>
    <row r="3" spans="2:56" ht="6.95" customHeight="1">
      <c r="B3" s="18"/>
      <c r="C3" s="19"/>
      <c r="D3" s="19"/>
      <c r="E3" s="19"/>
      <c r="F3" s="19"/>
      <c r="G3" s="19"/>
      <c r="H3" s="19"/>
      <c r="I3" s="19"/>
      <c r="J3" s="19"/>
      <c r="K3" s="19"/>
      <c r="L3" s="20"/>
      <c r="AT3" s="17" t="s">
        <v>76</v>
      </c>
      <c r="AZ3" s="96" t="s">
        <v>152</v>
      </c>
      <c r="BA3" s="96" t="s">
        <v>1</v>
      </c>
      <c r="BB3" s="96" t="s">
        <v>1</v>
      </c>
      <c r="BC3" s="96" t="s">
        <v>153</v>
      </c>
      <c r="BD3" s="96" t="s">
        <v>89</v>
      </c>
    </row>
    <row r="4" spans="2:56" ht="24.95" customHeight="1">
      <c r="B4" s="20"/>
      <c r="D4" s="21" t="s">
        <v>154</v>
      </c>
      <c r="L4" s="20"/>
      <c r="M4" s="97" t="s">
        <v>9</v>
      </c>
      <c r="AT4" s="17" t="s">
        <v>3</v>
      </c>
      <c r="AZ4" s="96" t="s">
        <v>155</v>
      </c>
      <c r="BA4" s="96" t="s">
        <v>1</v>
      </c>
      <c r="BB4" s="96" t="s">
        <v>1</v>
      </c>
      <c r="BC4" s="96" t="s">
        <v>156</v>
      </c>
      <c r="BD4" s="96" t="s">
        <v>89</v>
      </c>
    </row>
    <row r="5" spans="2:56" ht="6.95" customHeight="1">
      <c r="B5" s="20"/>
      <c r="L5" s="20"/>
      <c r="AZ5" s="96" t="s">
        <v>157</v>
      </c>
      <c r="BA5" s="96" t="s">
        <v>1</v>
      </c>
      <c r="BB5" s="96" t="s">
        <v>1</v>
      </c>
      <c r="BC5" s="96" t="s">
        <v>158</v>
      </c>
      <c r="BD5" s="96" t="s">
        <v>89</v>
      </c>
    </row>
    <row r="6" spans="2:56" ht="12" customHeight="1">
      <c r="B6" s="20"/>
      <c r="D6" s="27" t="s">
        <v>15</v>
      </c>
      <c r="L6" s="20"/>
      <c r="AZ6" s="96" t="s">
        <v>159</v>
      </c>
      <c r="BA6" s="96" t="s">
        <v>1</v>
      </c>
      <c r="BB6" s="96" t="s">
        <v>1</v>
      </c>
      <c r="BC6" s="96" t="s">
        <v>160</v>
      </c>
      <c r="BD6" s="96" t="s">
        <v>89</v>
      </c>
    </row>
    <row r="7" spans="2:56" ht="16.5" customHeight="1">
      <c r="B7" s="20"/>
      <c r="E7" s="263" t="str">
        <f>'Rekapitulácia stavby'!K6</f>
        <v>DD a DSS Terany - novostavba ubytovacieho bloku - CÚ 2025/II</v>
      </c>
      <c r="F7" s="264"/>
      <c r="G7" s="264"/>
      <c r="H7" s="264"/>
      <c r="L7" s="20"/>
      <c r="AZ7" s="96" t="s">
        <v>161</v>
      </c>
      <c r="BA7" s="96" t="s">
        <v>1</v>
      </c>
      <c r="BB7" s="96" t="s">
        <v>1</v>
      </c>
      <c r="BC7" s="96" t="s">
        <v>162</v>
      </c>
      <c r="BD7" s="96" t="s">
        <v>89</v>
      </c>
    </row>
    <row r="8" spans="2:56" ht="12" customHeight="1">
      <c r="B8" s="20"/>
      <c r="D8" s="27" t="s">
        <v>163</v>
      </c>
      <c r="L8" s="20"/>
      <c r="AZ8" s="96" t="s">
        <v>164</v>
      </c>
      <c r="BA8" s="96" t="s">
        <v>1</v>
      </c>
      <c r="BB8" s="96" t="s">
        <v>1</v>
      </c>
      <c r="BC8" s="96" t="s">
        <v>165</v>
      </c>
      <c r="BD8" s="96" t="s">
        <v>89</v>
      </c>
    </row>
    <row r="9" spans="2:56" s="1" customFormat="1" ht="16.5" customHeight="1">
      <c r="B9" s="32"/>
      <c r="E9" s="263" t="s">
        <v>166</v>
      </c>
      <c r="F9" s="262"/>
      <c r="G9" s="262"/>
      <c r="H9" s="262"/>
      <c r="L9" s="32"/>
      <c r="AZ9" s="96" t="s">
        <v>167</v>
      </c>
      <c r="BA9" s="96" t="s">
        <v>1</v>
      </c>
      <c r="BB9" s="96" t="s">
        <v>1</v>
      </c>
      <c r="BC9" s="96" t="s">
        <v>168</v>
      </c>
      <c r="BD9" s="96" t="s">
        <v>89</v>
      </c>
    </row>
    <row r="10" spans="2:56" s="1" customFormat="1" ht="12" customHeight="1">
      <c r="B10" s="32"/>
      <c r="D10" s="27" t="s">
        <v>169</v>
      </c>
      <c r="L10" s="32"/>
      <c r="AZ10" s="96" t="s">
        <v>170</v>
      </c>
      <c r="BA10" s="96" t="s">
        <v>1</v>
      </c>
      <c r="BB10" s="96" t="s">
        <v>1</v>
      </c>
      <c r="BC10" s="96" t="s">
        <v>171</v>
      </c>
      <c r="BD10" s="96" t="s">
        <v>89</v>
      </c>
    </row>
    <row r="11" spans="2:56" s="1" customFormat="1" ht="16.5" customHeight="1">
      <c r="B11" s="32"/>
      <c r="E11" s="234" t="s">
        <v>172</v>
      </c>
      <c r="F11" s="262"/>
      <c r="G11" s="262"/>
      <c r="H11" s="262"/>
      <c r="L11" s="32"/>
      <c r="AZ11" s="96" t="s">
        <v>173</v>
      </c>
      <c r="BA11" s="96" t="s">
        <v>1</v>
      </c>
      <c r="BB11" s="96" t="s">
        <v>1</v>
      </c>
      <c r="BC11" s="96" t="s">
        <v>174</v>
      </c>
      <c r="BD11" s="96" t="s">
        <v>89</v>
      </c>
    </row>
    <row r="12" spans="2:56" s="1" customFormat="1">
      <c r="B12" s="32"/>
      <c r="L12" s="32"/>
      <c r="AZ12" s="96" t="s">
        <v>175</v>
      </c>
      <c r="BA12" s="96" t="s">
        <v>1</v>
      </c>
      <c r="BB12" s="96" t="s">
        <v>1</v>
      </c>
      <c r="BC12" s="96" t="s">
        <v>176</v>
      </c>
      <c r="BD12" s="96" t="s">
        <v>89</v>
      </c>
    </row>
    <row r="13" spans="2:56" s="1" customFormat="1" ht="12" customHeight="1">
      <c r="B13" s="32"/>
      <c r="D13" s="27" t="s">
        <v>17</v>
      </c>
      <c r="F13" s="25" t="s">
        <v>1</v>
      </c>
      <c r="I13" s="27" t="s">
        <v>18</v>
      </c>
      <c r="J13" s="25" t="s">
        <v>1</v>
      </c>
      <c r="L13" s="32"/>
      <c r="AZ13" s="96" t="s">
        <v>177</v>
      </c>
      <c r="BA13" s="96" t="s">
        <v>1</v>
      </c>
      <c r="BB13" s="96" t="s">
        <v>1</v>
      </c>
      <c r="BC13" s="96" t="s">
        <v>178</v>
      </c>
      <c r="BD13" s="96" t="s">
        <v>89</v>
      </c>
    </row>
    <row r="14" spans="2:56" s="1" customFormat="1" ht="12" customHeight="1">
      <c r="B14" s="32"/>
      <c r="D14" s="27" t="s">
        <v>19</v>
      </c>
      <c r="F14" s="25" t="s">
        <v>20</v>
      </c>
      <c r="I14" s="27" t="s">
        <v>21</v>
      </c>
      <c r="J14" s="55" t="str">
        <f>'Rekapitulácia stavby'!AN8</f>
        <v>5. 12. 2025</v>
      </c>
      <c r="L14" s="32"/>
      <c r="AZ14" s="96" t="s">
        <v>179</v>
      </c>
      <c r="BA14" s="96" t="s">
        <v>1</v>
      </c>
      <c r="BB14" s="96" t="s">
        <v>1</v>
      </c>
      <c r="BC14" s="96" t="s">
        <v>180</v>
      </c>
      <c r="BD14" s="96" t="s">
        <v>89</v>
      </c>
    </row>
    <row r="15" spans="2:56" s="1" customFormat="1" ht="10.9" customHeight="1">
      <c r="B15" s="32"/>
      <c r="L15" s="32"/>
      <c r="AZ15" s="96" t="s">
        <v>181</v>
      </c>
      <c r="BA15" s="96" t="s">
        <v>1</v>
      </c>
      <c r="BB15" s="96" t="s">
        <v>1</v>
      </c>
      <c r="BC15" s="96" t="s">
        <v>182</v>
      </c>
      <c r="BD15" s="96" t="s">
        <v>89</v>
      </c>
    </row>
    <row r="16" spans="2:56" s="1" customFormat="1" ht="12" customHeight="1">
      <c r="B16" s="32"/>
      <c r="D16" s="27" t="s">
        <v>23</v>
      </c>
      <c r="I16" s="27" t="s">
        <v>24</v>
      </c>
      <c r="J16" s="25" t="s">
        <v>1</v>
      </c>
      <c r="L16" s="32"/>
      <c r="AZ16" s="96" t="s">
        <v>183</v>
      </c>
      <c r="BA16" s="96" t="s">
        <v>1</v>
      </c>
      <c r="BB16" s="96" t="s">
        <v>1</v>
      </c>
      <c r="BC16" s="96" t="s">
        <v>184</v>
      </c>
      <c r="BD16" s="96" t="s">
        <v>89</v>
      </c>
    </row>
    <row r="17" spans="2:56" s="1" customFormat="1" ht="18" customHeight="1">
      <c r="B17" s="32"/>
      <c r="E17" s="25" t="s">
        <v>25</v>
      </c>
      <c r="I17" s="27" t="s">
        <v>26</v>
      </c>
      <c r="J17" s="25" t="s">
        <v>1</v>
      </c>
      <c r="L17" s="32"/>
      <c r="AZ17" s="96" t="s">
        <v>185</v>
      </c>
      <c r="BA17" s="96" t="s">
        <v>1</v>
      </c>
      <c r="BB17" s="96" t="s">
        <v>1</v>
      </c>
      <c r="BC17" s="96" t="s">
        <v>186</v>
      </c>
      <c r="BD17" s="96" t="s">
        <v>89</v>
      </c>
    </row>
    <row r="18" spans="2:56" s="1" customFormat="1" ht="6.95" customHeight="1">
      <c r="B18" s="32"/>
      <c r="L18" s="32"/>
      <c r="AZ18" s="96" t="s">
        <v>187</v>
      </c>
      <c r="BA18" s="96" t="s">
        <v>1</v>
      </c>
      <c r="BB18" s="96" t="s">
        <v>1</v>
      </c>
      <c r="BC18" s="96" t="s">
        <v>188</v>
      </c>
      <c r="BD18" s="96" t="s">
        <v>89</v>
      </c>
    </row>
    <row r="19" spans="2:56" s="1" customFormat="1" ht="12" customHeight="1">
      <c r="B19" s="32"/>
      <c r="D19" s="27" t="s">
        <v>27</v>
      </c>
      <c r="I19" s="27" t="s">
        <v>24</v>
      </c>
      <c r="J19" s="28" t="str">
        <f>'Rekapitulácia stavby'!AN13</f>
        <v>Vyplň údaj</v>
      </c>
      <c r="L19" s="32"/>
      <c r="AZ19" s="96" t="s">
        <v>189</v>
      </c>
      <c r="BA19" s="96" t="s">
        <v>1</v>
      </c>
      <c r="BB19" s="96" t="s">
        <v>1</v>
      </c>
      <c r="BC19" s="96" t="s">
        <v>190</v>
      </c>
      <c r="BD19" s="96" t="s">
        <v>89</v>
      </c>
    </row>
    <row r="20" spans="2:56" s="1" customFormat="1" ht="18" customHeight="1">
      <c r="B20" s="32"/>
      <c r="E20" s="265" t="str">
        <f>'Rekapitulácia stavby'!E14</f>
        <v>Vyplň údaj</v>
      </c>
      <c r="F20" s="250"/>
      <c r="G20" s="250"/>
      <c r="H20" s="250"/>
      <c r="I20" s="27" t="s">
        <v>26</v>
      </c>
      <c r="J20" s="28" t="str">
        <f>'Rekapitulácia stavby'!AN14</f>
        <v>Vyplň údaj</v>
      </c>
      <c r="L20" s="32"/>
      <c r="AZ20" s="96" t="s">
        <v>191</v>
      </c>
      <c r="BA20" s="96" t="s">
        <v>1</v>
      </c>
      <c r="BB20" s="96" t="s">
        <v>1</v>
      </c>
      <c r="BC20" s="96" t="s">
        <v>192</v>
      </c>
      <c r="BD20" s="96" t="s">
        <v>89</v>
      </c>
    </row>
    <row r="21" spans="2:56" s="1" customFormat="1" ht="6.95" customHeight="1">
      <c r="B21" s="32"/>
      <c r="L21" s="32"/>
      <c r="AZ21" s="96" t="s">
        <v>193</v>
      </c>
      <c r="BA21" s="96" t="s">
        <v>1</v>
      </c>
      <c r="BB21" s="96" t="s">
        <v>1</v>
      </c>
      <c r="BC21" s="96" t="s">
        <v>194</v>
      </c>
      <c r="BD21" s="96" t="s">
        <v>89</v>
      </c>
    </row>
    <row r="22" spans="2:56" s="1" customFormat="1" ht="12" customHeight="1">
      <c r="B22" s="32"/>
      <c r="D22" s="27" t="s">
        <v>29</v>
      </c>
      <c r="I22" s="27" t="s">
        <v>24</v>
      </c>
      <c r="J22" s="25" t="s">
        <v>1</v>
      </c>
      <c r="L22" s="32"/>
      <c r="AZ22" s="96" t="s">
        <v>195</v>
      </c>
      <c r="BA22" s="96" t="s">
        <v>1</v>
      </c>
      <c r="BB22" s="96" t="s">
        <v>1</v>
      </c>
      <c r="BC22" s="96" t="s">
        <v>196</v>
      </c>
      <c r="BD22" s="96" t="s">
        <v>89</v>
      </c>
    </row>
    <row r="23" spans="2:56" s="1" customFormat="1" ht="18" customHeight="1">
      <c r="B23" s="32"/>
      <c r="E23" s="25" t="s">
        <v>30</v>
      </c>
      <c r="I23" s="27" t="s">
        <v>26</v>
      </c>
      <c r="J23" s="25" t="s">
        <v>1</v>
      </c>
      <c r="L23" s="32"/>
      <c r="AZ23" s="96" t="s">
        <v>197</v>
      </c>
      <c r="BA23" s="96" t="s">
        <v>1</v>
      </c>
      <c r="BB23" s="96" t="s">
        <v>1</v>
      </c>
      <c r="BC23" s="96" t="s">
        <v>198</v>
      </c>
      <c r="BD23" s="96" t="s">
        <v>89</v>
      </c>
    </row>
    <row r="24" spans="2:56" s="1" customFormat="1" ht="6.95" customHeight="1">
      <c r="B24" s="32"/>
      <c r="L24" s="32"/>
      <c r="AZ24" s="96" t="s">
        <v>199</v>
      </c>
      <c r="BA24" s="96" t="s">
        <v>1</v>
      </c>
      <c r="BB24" s="96" t="s">
        <v>1</v>
      </c>
      <c r="BC24" s="96" t="s">
        <v>200</v>
      </c>
      <c r="BD24" s="96" t="s">
        <v>89</v>
      </c>
    </row>
    <row r="25" spans="2:56" s="1" customFormat="1" ht="12" customHeight="1">
      <c r="B25" s="32"/>
      <c r="D25" s="27" t="s">
        <v>32</v>
      </c>
      <c r="I25" s="27" t="s">
        <v>24</v>
      </c>
      <c r="J25" s="25" t="s">
        <v>1</v>
      </c>
      <c r="L25" s="32"/>
      <c r="AZ25" s="96" t="s">
        <v>201</v>
      </c>
      <c r="BA25" s="96" t="s">
        <v>1</v>
      </c>
      <c r="BB25" s="96" t="s">
        <v>1</v>
      </c>
      <c r="BC25" s="96" t="s">
        <v>202</v>
      </c>
      <c r="BD25" s="96" t="s">
        <v>89</v>
      </c>
    </row>
    <row r="26" spans="2:56" s="1" customFormat="1" ht="18" customHeight="1">
      <c r="B26" s="32"/>
      <c r="E26" s="25" t="s">
        <v>33</v>
      </c>
      <c r="I26" s="27" t="s">
        <v>26</v>
      </c>
      <c r="J26" s="25" t="s">
        <v>1</v>
      </c>
      <c r="L26" s="32"/>
      <c r="AZ26" s="96" t="s">
        <v>203</v>
      </c>
      <c r="BA26" s="96" t="s">
        <v>1</v>
      </c>
      <c r="BB26" s="96" t="s">
        <v>1</v>
      </c>
      <c r="BC26" s="96" t="s">
        <v>204</v>
      </c>
      <c r="BD26" s="96" t="s">
        <v>89</v>
      </c>
    </row>
    <row r="27" spans="2:56" s="1" customFormat="1" ht="6.95" customHeight="1">
      <c r="B27" s="32"/>
      <c r="L27" s="32"/>
      <c r="AZ27" s="96" t="s">
        <v>205</v>
      </c>
      <c r="BA27" s="96" t="s">
        <v>1</v>
      </c>
      <c r="BB27" s="96" t="s">
        <v>1</v>
      </c>
      <c r="BC27" s="96" t="s">
        <v>206</v>
      </c>
      <c r="BD27" s="96" t="s">
        <v>89</v>
      </c>
    </row>
    <row r="28" spans="2:56" s="1" customFormat="1" ht="12" customHeight="1">
      <c r="B28" s="32"/>
      <c r="D28" s="27" t="s">
        <v>34</v>
      </c>
      <c r="L28" s="32"/>
      <c r="AZ28" s="96" t="s">
        <v>207</v>
      </c>
      <c r="BA28" s="96" t="s">
        <v>1</v>
      </c>
      <c r="BB28" s="96" t="s">
        <v>1</v>
      </c>
      <c r="BC28" s="96" t="s">
        <v>208</v>
      </c>
      <c r="BD28" s="96" t="s">
        <v>89</v>
      </c>
    </row>
    <row r="29" spans="2:56" s="7" customFormat="1" ht="16.5" customHeight="1">
      <c r="B29" s="98"/>
      <c r="E29" s="254" t="s">
        <v>1</v>
      </c>
      <c r="F29" s="254"/>
      <c r="G29" s="254"/>
      <c r="H29" s="254"/>
      <c r="L29" s="98"/>
      <c r="AZ29" s="99" t="s">
        <v>209</v>
      </c>
      <c r="BA29" s="99" t="s">
        <v>1</v>
      </c>
      <c r="BB29" s="99" t="s">
        <v>1</v>
      </c>
      <c r="BC29" s="99" t="s">
        <v>210</v>
      </c>
      <c r="BD29" s="99" t="s">
        <v>89</v>
      </c>
    </row>
    <row r="30" spans="2:56" s="1" customFormat="1" ht="6.95" customHeight="1">
      <c r="B30" s="32"/>
      <c r="L30" s="32"/>
      <c r="AZ30" s="96" t="s">
        <v>211</v>
      </c>
      <c r="BA30" s="96" t="s">
        <v>1</v>
      </c>
      <c r="BB30" s="96" t="s">
        <v>1</v>
      </c>
      <c r="BC30" s="96" t="s">
        <v>212</v>
      </c>
      <c r="BD30" s="96" t="s">
        <v>89</v>
      </c>
    </row>
    <row r="31" spans="2:56" s="1" customFormat="1" ht="6.95" customHeight="1">
      <c r="B31" s="32"/>
      <c r="D31" s="56"/>
      <c r="E31" s="56"/>
      <c r="F31" s="56"/>
      <c r="G31" s="56"/>
      <c r="H31" s="56"/>
      <c r="I31" s="56"/>
      <c r="J31" s="56"/>
      <c r="K31" s="56"/>
      <c r="L31" s="32"/>
      <c r="AZ31" s="96" t="s">
        <v>213</v>
      </c>
      <c r="BA31" s="96" t="s">
        <v>1</v>
      </c>
      <c r="BB31" s="96" t="s">
        <v>1</v>
      </c>
      <c r="BC31" s="96" t="s">
        <v>214</v>
      </c>
      <c r="BD31" s="96" t="s">
        <v>89</v>
      </c>
    </row>
    <row r="32" spans="2:56" s="1" customFormat="1" ht="25.35" customHeight="1">
      <c r="B32" s="32"/>
      <c r="D32" s="100" t="s">
        <v>36</v>
      </c>
      <c r="J32" s="69">
        <f>ROUND(J151, 2)</f>
        <v>0</v>
      </c>
      <c r="L32" s="32"/>
      <c r="AZ32" s="96" t="s">
        <v>215</v>
      </c>
      <c r="BA32" s="96" t="s">
        <v>1</v>
      </c>
      <c r="BB32" s="96" t="s">
        <v>1</v>
      </c>
      <c r="BC32" s="96" t="s">
        <v>216</v>
      </c>
      <c r="BD32" s="96" t="s">
        <v>89</v>
      </c>
    </row>
    <row r="33" spans="2:56" s="1" customFormat="1" ht="6.95" customHeight="1">
      <c r="B33" s="32"/>
      <c r="D33" s="56"/>
      <c r="E33" s="56"/>
      <c r="F33" s="56"/>
      <c r="G33" s="56"/>
      <c r="H33" s="56"/>
      <c r="I33" s="56"/>
      <c r="J33" s="56"/>
      <c r="K33" s="56"/>
      <c r="L33" s="32"/>
      <c r="AZ33" s="96" t="s">
        <v>217</v>
      </c>
      <c r="BA33" s="96" t="s">
        <v>1</v>
      </c>
      <c r="BB33" s="96" t="s">
        <v>1</v>
      </c>
      <c r="BC33" s="96" t="s">
        <v>218</v>
      </c>
      <c r="BD33" s="96" t="s">
        <v>89</v>
      </c>
    </row>
    <row r="34" spans="2:56" s="1" customFormat="1" ht="14.45" customHeight="1">
      <c r="B34" s="32"/>
      <c r="F34" s="35" t="s">
        <v>38</v>
      </c>
      <c r="I34" s="35" t="s">
        <v>37</v>
      </c>
      <c r="J34" s="35" t="s">
        <v>39</v>
      </c>
      <c r="L34" s="32"/>
      <c r="AZ34" s="96" t="s">
        <v>219</v>
      </c>
      <c r="BA34" s="96" t="s">
        <v>1</v>
      </c>
      <c r="BB34" s="96" t="s">
        <v>1</v>
      </c>
      <c r="BC34" s="96" t="s">
        <v>220</v>
      </c>
      <c r="BD34" s="96" t="s">
        <v>89</v>
      </c>
    </row>
    <row r="35" spans="2:56" s="1" customFormat="1" ht="14.45" customHeight="1">
      <c r="B35" s="32"/>
      <c r="D35" s="210" t="s">
        <v>40</v>
      </c>
      <c r="E35" s="25" t="s">
        <v>41</v>
      </c>
      <c r="F35" s="211">
        <f>ROUND((SUM(BE151:BE2955)),  2)</f>
        <v>0</v>
      </c>
      <c r="G35" s="212"/>
      <c r="H35" s="212"/>
      <c r="I35" s="213">
        <v>0.23</v>
      </c>
      <c r="J35" s="211">
        <f>ROUND(((SUM(BE151:BE2955))*I35),  2)</f>
        <v>0</v>
      </c>
      <c r="L35" s="32"/>
      <c r="AZ35" s="96" t="s">
        <v>221</v>
      </c>
      <c r="BA35" s="96" t="s">
        <v>1</v>
      </c>
      <c r="BB35" s="96" t="s">
        <v>1</v>
      </c>
      <c r="BC35" s="96" t="s">
        <v>222</v>
      </c>
      <c r="BD35" s="96" t="s">
        <v>89</v>
      </c>
    </row>
    <row r="36" spans="2:56" s="1" customFormat="1" ht="14.45" customHeight="1">
      <c r="B36" s="32"/>
      <c r="D36" s="212"/>
      <c r="E36" s="25" t="s">
        <v>42</v>
      </c>
      <c r="F36" s="211">
        <f>ROUND((SUM(BF151:BF2955)),  2)</f>
        <v>0</v>
      </c>
      <c r="G36" s="212"/>
      <c r="H36" s="212"/>
      <c r="I36" s="213">
        <v>0.23</v>
      </c>
      <c r="J36" s="211">
        <f>ROUND(((SUM(BF151:BF2955))*I36),  2)</f>
        <v>0</v>
      </c>
      <c r="L36" s="32"/>
      <c r="AZ36" s="96" t="s">
        <v>223</v>
      </c>
      <c r="BA36" s="96" t="s">
        <v>1</v>
      </c>
      <c r="BB36" s="96" t="s">
        <v>1</v>
      </c>
      <c r="BC36" s="96" t="s">
        <v>224</v>
      </c>
      <c r="BD36" s="96" t="s">
        <v>89</v>
      </c>
    </row>
    <row r="37" spans="2:56" s="1" customFormat="1" ht="14.45" hidden="1" customHeight="1">
      <c r="B37" s="32"/>
      <c r="E37" s="27" t="s">
        <v>43</v>
      </c>
      <c r="F37" s="89">
        <f>ROUND((SUM(BG151:BG2955)),  2)</f>
        <v>0</v>
      </c>
      <c r="I37" s="104">
        <v>0.23</v>
      </c>
      <c r="J37" s="89">
        <f>0</f>
        <v>0</v>
      </c>
      <c r="L37" s="32"/>
      <c r="AZ37" s="96" t="s">
        <v>225</v>
      </c>
      <c r="BA37" s="96" t="s">
        <v>1</v>
      </c>
      <c r="BB37" s="96" t="s">
        <v>1</v>
      </c>
      <c r="BC37" s="96" t="s">
        <v>226</v>
      </c>
      <c r="BD37" s="96" t="s">
        <v>89</v>
      </c>
    </row>
    <row r="38" spans="2:56" s="1" customFormat="1" ht="14.45" hidden="1" customHeight="1">
      <c r="B38" s="32"/>
      <c r="E38" s="27" t="s">
        <v>44</v>
      </c>
      <c r="F38" s="89">
        <f>ROUND((SUM(BH151:BH2955)),  2)</f>
        <v>0</v>
      </c>
      <c r="I38" s="104">
        <v>0.23</v>
      </c>
      <c r="J38" s="89">
        <f>0</f>
        <v>0</v>
      </c>
      <c r="L38" s="32"/>
      <c r="AZ38" s="96" t="s">
        <v>227</v>
      </c>
      <c r="BA38" s="96" t="s">
        <v>1</v>
      </c>
      <c r="BB38" s="96" t="s">
        <v>1</v>
      </c>
      <c r="BC38" s="96" t="s">
        <v>228</v>
      </c>
      <c r="BD38" s="96" t="s">
        <v>89</v>
      </c>
    </row>
    <row r="39" spans="2:56" s="1" customFormat="1" ht="14.45" hidden="1" customHeight="1">
      <c r="B39" s="32"/>
      <c r="E39" s="37" t="s">
        <v>45</v>
      </c>
      <c r="F39" s="101">
        <f>ROUND((SUM(BI151:BI2955)),  2)</f>
        <v>0</v>
      </c>
      <c r="G39" s="102"/>
      <c r="H39" s="102"/>
      <c r="I39" s="103">
        <v>0</v>
      </c>
      <c r="J39" s="101">
        <f>0</f>
        <v>0</v>
      </c>
      <c r="L39" s="32"/>
      <c r="AZ39" s="96" t="s">
        <v>229</v>
      </c>
      <c r="BA39" s="96" t="s">
        <v>1</v>
      </c>
      <c r="BB39" s="96" t="s">
        <v>1</v>
      </c>
      <c r="BC39" s="96" t="s">
        <v>230</v>
      </c>
      <c r="BD39" s="96" t="s">
        <v>89</v>
      </c>
    </row>
    <row r="40" spans="2:56" s="1" customFormat="1" ht="6.95" customHeight="1">
      <c r="B40" s="32"/>
      <c r="L40" s="32"/>
      <c r="AZ40" s="96" t="s">
        <v>231</v>
      </c>
      <c r="BA40" s="96" t="s">
        <v>1</v>
      </c>
      <c r="BB40" s="96" t="s">
        <v>1</v>
      </c>
      <c r="BC40" s="96" t="s">
        <v>232</v>
      </c>
      <c r="BD40" s="96" t="s">
        <v>89</v>
      </c>
    </row>
    <row r="41" spans="2:56" s="1" customFormat="1" ht="25.35" customHeight="1">
      <c r="B41" s="32"/>
      <c r="C41" s="105"/>
      <c r="D41" s="106" t="s">
        <v>46</v>
      </c>
      <c r="E41" s="60"/>
      <c r="F41" s="60"/>
      <c r="G41" s="107" t="s">
        <v>47</v>
      </c>
      <c r="H41" s="108" t="s">
        <v>48</v>
      </c>
      <c r="I41" s="60"/>
      <c r="J41" s="109">
        <f>SUM(J32:J39)</f>
        <v>0</v>
      </c>
      <c r="K41" s="110"/>
      <c r="L41" s="32"/>
      <c r="AZ41" s="96" t="s">
        <v>233</v>
      </c>
      <c r="BA41" s="96" t="s">
        <v>1</v>
      </c>
      <c r="BB41" s="96" t="s">
        <v>1</v>
      </c>
      <c r="BC41" s="96" t="s">
        <v>234</v>
      </c>
      <c r="BD41" s="96" t="s">
        <v>89</v>
      </c>
    </row>
    <row r="42" spans="2:56" s="1" customFormat="1" ht="14.45" customHeight="1">
      <c r="B42" s="32"/>
      <c r="L42" s="32"/>
      <c r="AZ42" s="96" t="s">
        <v>235</v>
      </c>
      <c r="BA42" s="96" t="s">
        <v>1</v>
      </c>
      <c r="BB42" s="96" t="s">
        <v>1</v>
      </c>
      <c r="BC42" s="96" t="s">
        <v>236</v>
      </c>
      <c r="BD42" s="96" t="s">
        <v>89</v>
      </c>
    </row>
    <row r="43" spans="2:56" ht="14.45" customHeight="1">
      <c r="B43" s="20"/>
      <c r="L43" s="20"/>
      <c r="AZ43" s="96" t="s">
        <v>237</v>
      </c>
      <c r="BA43" s="96" t="s">
        <v>1</v>
      </c>
      <c r="BB43" s="96" t="s">
        <v>1</v>
      </c>
      <c r="BC43" s="96" t="s">
        <v>238</v>
      </c>
      <c r="BD43" s="96" t="s">
        <v>89</v>
      </c>
    </row>
    <row r="44" spans="2:56" ht="14.45" customHeight="1">
      <c r="B44" s="20"/>
      <c r="L44" s="20"/>
      <c r="AZ44" s="96" t="s">
        <v>239</v>
      </c>
      <c r="BA44" s="96" t="s">
        <v>1</v>
      </c>
      <c r="BB44" s="96" t="s">
        <v>1</v>
      </c>
      <c r="BC44" s="96" t="s">
        <v>240</v>
      </c>
      <c r="BD44" s="96" t="s">
        <v>89</v>
      </c>
    </row>
    <row r="45" spans="2:56" ht="14.45" customHeight="1">
      <c r="B45" s="20"/>
      <c r="L45" s="20"/>
      <c r="AZ45" s="96" t="s">
        <v>241</v>
      </c>
      <c r="BA45" s="96" t="s">
        <v>1</v>
      </c>
      <c r="BB45" s="96" t="s">
        <v>1</v>
      </c>
      <c r="BC45" s="96" t="s">
        <v>242</v>
      </c>
      <c r="BD45" s="96" t="s">
        <v>89</v>
      </c>
    </row>
    <row r="46" spans="2:56" ht="14.45" customHeight="1">
      <c r="B46" s="20"/>
      <c r="L46" s="20"/>
      <c r="AZ46" s="96" t="s">
        <v>243</v>
      </c>
      <c r="BA46" s="96" t="s">
        <v>1</v>
      </c>
      <c r="BB46" s="96" t="s">
        <v>1</v>
      </c>
      <c r="BC46" s="96" t="s">
        <v>244</v>
      </c>
      <c r="BD46" s="96" t="s">
        <v>89</v>
      </c>
    </row>
    <row r="47" spans="2:56" ht="14.45" customHeight="1">
      <c r="B47" s="20"/>
      <c r="L47" s="20"/>
      <c r="AZ47" s="96" t="s">
        <v>245</v>
      </c>
      <c r="BA47" s="96" t="s">
        <v>1</v>
      </c>
      <c r="BB47" s="96" t="s">
        <v>1</v>
      </c>
      <c r="BC47" s="96" t="s">
        <v>246</v>
      </c>
      <c r="BD47" s="96" t="s">
        <v>89</v>
      </c>
    </row>
    <row r="48" spans="2:56" ht="14.45" customHeight="1">
      <c r="B48" s="20"/>
      <c r="L48" s="20"/>
      <c r="AZ48" s="96" t="s">
        <v>247</v>
      </c>
      <c r="BA48" s="96" t="s">
        <v>1</v>
      </c>
      <c r="BB48" s="96" t="s">
        <v>1</v>
      </c>
      <c r="BC48" s="96" t="s">
        <v>248</v>
      </c>
      <c r="BD48" s="96" t="s">
        <v>89</v>
      </c>
    </row>
    <row r="49" spans="2:56" ht="14.45" customHeight="1">
      <c r="B49" s="20"/>
      <c r="L49" s="20"/>
      <c r="AZ49" s="96" t="s">
        <v>249</v>
      </c>
      <c r="BA49" s="96" t="s">
        <v>1</v>
      </c>
      <c r="BB49" s="96" t="s">
        <v>1</v>
      </c>
      <c r="BC49" s="96" t="s">
        <v>250</v>
      </c>
      <c r="BD49" s="96" t="s">
        <v>89</v>
      </c>
    </row>
    <row r="50" spans="2:56" s="1" customFormat="1" ht="14.45" customHeight="1">
      <c r="B50" s="32"/>
      <c r="D50" s="44" t="s">
        <v>49</v>
      </c>
      <c r="E50" s="45"/>
      <c r="F50" s="45"/>
      <c r="G50" s="44" t="s">
        <v>50</v>
      </c>
      <c r="H50" s="45"/>
      <c r="I50" s="45"/>
      <c r="J50" s="45"/>
      <c r="K50" s="45"/>
      <c r="L50" s="32"/>
      <c r="AZ50" s="96" t="s">
        <v>251</v>
      </c>
      <c r="BA50" s="96" t="s">
        <v>1</v>
      </c>
      <c r="BB50" s="96" t="s">
        <v>1</v>
      </c>
      <c r="BC50" s="96" t="s">
        <v>252</v>
      </c>
      <c r="BD50" s="96" t="s">
        <v>89</v>
      </c>
    </row>
    <row r="51" spans="2:56">
      <c r="B51" s="20"/>
      <c r="L51" s="20"/>
      <c r="AZ51" s="96" t="s">
        <v>253</v>
      </c>
      <c r="BA51" s="96" t="s">
        <v>1</v>
      </c>
      <c r="BB51" s="96" t="s">
        <v>1</v>
      </c>
      <c r="BC51" s="96" t="s">
        <v>254</v>
      </c>
      <c r="BD51" s="96" t="s">
        <v>89</v>
      </c>
    </row>
    <row r="52" spans="2:56">
      <c r="B52" s="20"/>
      <c r="L52" s="20"/>
      <c r="AZ52" s="96" t="s">
        <v>255</v>
      </c>
      <c r="BA52" s="96" t="s">
        <v>1</v>
      </c>
      <c r="BB52" s="96" t="s">
        <v>1</v>
      </c>
      <c r="BC52" s="96" t="s">
        <v>256</v>
      </c>
      <c r="BD52" s="96" t="s">
        <v>89</v>
      </c>
    </row>
    <row r="53" spans="2:56">
      <c r="B53" s="20"/>
      <c r="L53" s="20"/>
    </row>
    <row r="54" spans="2:56">
      <c r="B54" s="20"/>
      <c r="L54" s="20"/>
    </row>
    <row r="55" spans="2:56">
      <c r="B55" s="20"/>
      <c r="L55" s="20"/>
    </row>
    <row r="56" spans="2:56">
      <c r="B56" s="20"/>
      <c r="L56" s="20"/>
    </row>
    <row r="57" spans="2:56">
      <c r="B57" s="20"/>
      <c r="L57" s="20"/>
    </row>
    <row r="58" spans="2:56">
      <c r="B58" s="20"/>
      <c r="L58" s="20"/>
    </row>
    <row r="59" spans="2:56">
      <c r="B59" s="20"/>
      <c r="L59" s="20"/>
    </row>
    <row r="60" spans="2:56">
      <c r="B60" s="20"/>
      <c r="L60" s="20"/>
    </row>
    <row r="61" spans="2:56" s="1" customFormat="1" ht="12.75">
      <c r="B61" s="32"/>
      <c r="D61" s="46" t="s">
        <v>51</v>
      </c>
      <c r="E61" s="34"/>
      <c r="F61" s="111" t="s">
        <v>52</v>
      </c>
      <c r="G61" s="46" t="s">
        <v>51</v>
      </c>
      <c r="H61" s="34"/>
      <c r="I61" s="34"/>
      <c r="J61" s="112" t="s">
        <v>52</v>
      </c>
      <c r="K61" s="34"/>
      <c r="L61" s="32"/>
    </row>
    <row r="62" spans="2:56">
      <c r="B62" s="20"/>
      <c r="L62" s="20"/>
    </row>
    <row r="63" spans="2:56">
      <c r="B63" s="20"/>
      <c r="L63" s="20"/>
    </row>
    <row r="64" spans="2:56">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12" s="1" customFormat="1" ht="6.95" customHeight="1">
      <c r="B81" s="49"/>
      <c r="C81" s="50"/>
      <c r="D81" s="50"/>
      <c r="E81" s="50"/>
      <c r="F81" s="50"/>
      <c r="G81" s="50"/>
      <c r="H81" s="50"/>
      <c r="I81" s="50"/>
      <c r="J81" s="50"/>
      <c r="K81" s="50"/>
      <c r="L81" s="32"/>
    </row>
    <row r="82" spans="2:12" s="1" customFormat="1" ht="24.95" customHeight="1">
      <c r="B82" s="32"/>
      <c r="C82" s="21" t="s">
        <v>257</v>
      </c>
      <c r="L82" s="32"/>
    </row>
    <row r="83" spans="2:12" s="1" customFormat="1" ht="6.95" customHeight="1">
      <c r="B83" s="32"/>
      <c r="L83" s="32"/>
    </row>
    <row r="84" spans="2:12" s="1" customFormat="1" ht="12" customHeight="1">
      <c r="B84" s="32"/>
      <c r="C84" s="27" t="s">
        <v>15</v>
      </c>
      <c r="L84" s="32"/>
    </row>
    <row r="85" spans="2:12" s="1" customFormat="1" ht="16.5" customHeight="1">
      <c r="B85" s="32"/>
      <c r="E85" s="263" t="str">
        <f>E7</f>
        <v>DD a DSS Terany - novostavba ubytovacieho bloku - CÚ 2025/II</v>
      </c>
      <c r="F85" s="264"/>
      <c r="G85" s="264"/>
      <c r="H85" s="264"/>
      <c r="L85" s="32"/>
    </row>
    <row r="86" spans="2:12" ht="12" customHeight="1">
      <c r="B86" s="20"/>
      <c r="C86" s="27" t="s">
        <v>163</v>
      </c>
      <c r="L86" s="20"/>
    </row>
    <row r="87" spans="2:12" s="1" customFormat="1" ht="16.5" customHeight="1">
      <c r="B87" s="32"/>
      <c r="E87" s="263" t="s">
        <v>166</v>
      </c>
      <c r="F87" s="262"/>
      <c r="G87" s="262"/>
      <c r="H87" s="262"/>
      <c r="L87" s="32"/>
    </row>
    <row r="88" spans="2:12" s="1" customFormat="1" ht="12" customHeight="1">
      <c r="B88" s="32"/>
      <c r="C88" s="27" t="s">
        <v>169</v>
      </c>
      <c r="L88" s="32"/>
    </row>
    <row r="89" spans="2:12" s="1" customFormat="1" ht="16.5" customHeight="1">
      <c r="B89" s="32"/>
      <c r="E89" s="234" t="str">
        <f>E11</f>
        <v>A - Architektúra, stavebné konštrukcie a statika</v>
      </c>
      <c r="F89" s="262"/>
      <c r="G89" s="262"/>
      <c r="H89" s="262"/>
      <c r="L89" s="32"/>
    </row>
    <row r="90" spans="2:12" s="1" customFormat="1" ht="6.95" customHeight="1">
      <c r="B90" s="32"/>
      <c r="L90" s="32"/>
    </row>
    <row r="91" spans="2:12" s="1" customFormat="1" ht="12" customHeight="1">
      <c r="B91" s="32"/>
      <c r="C91" s="27" t="s">
        <v>19</v>
      </c>
      <c r="F91" s="25" t="str">
        <f>F14</f>
        <v>Terany</v>
      </c>
      <c r="I91" s="27" t="s">
        <v>21</v>
      </c>
      <c r="J91" s="55" t="str">
        <f>IF(J14="","",J14)</f>
        <v>5. 12. 2025</v>
      </c>
      <c r="L91" s="32"/>
    </row>
    <row r="92" spans="2:12" s="1" customFormat="1" ht="6.95" customHeight="1">
      <c r="B92" s="32"/>
      <c r="L92" s="32"/>
    </row>
    <row r="93" spans="2:12" s="1" customFormat="1" ht="15.2" customHeight="1">
      <c r="B93" s="32"/>
      <c r="C93" s="27" t="s">
        <v>23</v>
      </c>
      <c r="F93" s="25" t="str">
        <f>E17</f>
        <v>DD DSS Terany 1, Hontianske Tesáre</v>
      </c>
      <c r="I93" s="27" t="s">
        <v>29</v>
      </c>
      <c r="J93" s="30" t="str">
        <f>E23</f>
        <v>Ing.Attila Farkaš</v>
      </c>
      <c r="L93" s="32"/>
    </row>
    <row r="94" spans="2:12" s="1" customFormat="1" ht="15.2" customHeight="1">
      <c r="B94" s="32"/>
      <c r="C94" s="27" t="s">
        <v>27</v>
      </c>
      <c r="F94" s="25" t="str">
        <f>IF(E20="","",E20)</f>
        <v>Vyplň údaj</v>
      </c>
      <c r="I94" s="27" t="s">
        <v>32</v>
      </c>
      <c r="J94" s="30" t="str">
        <f>E26</f>
        <v>Arteco spol.s r.o.</v>
      </c>
      <c r="L94" s="32"/>
    </row>
    <row r="95" spans="2:12" s="1" customFormat="1" ht="10.35" customHeight="1">
      <c r="B95" s="32"/>
      <c r="L95" s="32"/>
    </row>
    <row r="96" spans="2:12" s="1" customFormat="1" ht="29.25" customHeight="1">
      <c r="B96" s="32"/>
      <c r="C96" s="113" t="s">
        <v>258</v>
      </c>
      <c r="D96" s="105"/>
      <c r="E96" s="105"/>
      <c r="F96" s="105"/>
      <c r="G96" s="105"/>
      <c r="H96" s="105"/>
      <c r="I96" s="105"/>
      <c r="J96" s="114" t="s">
        <v>259</v>
      </c>
      <c r="K96" s="105"/>
      <c r="L96" s="32"/>
    </row>
    <row r="97" spans="2:47" s="1" customFormat="1" ht="10.35" customHeight="1">
      <c r="B97" s="32"/>
      <c r="L97" s="32"/>
    </row>
    <row r="98" spans="2:47" s="1" customFormat="1" ht="22.9" customHeight="1">
      <c r="B98" s="32"/>
      <c r="C98" s="115" t="s">
        <v>260</v>
      </c>
      <c r="J98" s="69">
        <f>J151</f>
        <v>0</v>
      </c>
      <c r="L98" s="32"/>
      <c r="AU98" s="17" t="s">
        <v>261</v>
      </c>
    </row>
    <row r="99" spans="2:47" s="8" customFormat="1" ht="24.95" customHeight="1">
      <c r="B99" s="116"/>
      <c r="D99" s="117" t="s">
        <v>262</v>
      </c>
      <c r="E99" s="118"/>
      <c r="F99" s="118"/>
      <c r="G99" s="118"/>
      <c r="H99" s="118"/>
      <c r="I99" s="118"/>
      <c r="J99" s="119">
        <f>J152</f>
        <v>0</v>
      </c>
      <c r="L99" s="116"/>
    </row>
    <row r="100" spans="2:47" s="9" customFormat="1" ht="19.899999999999999" customHeight="1">
      <c r="B100" s="120"/>
      <c r="D100" s="121" t="s">
        <v>263</v>
      </c>
      <c r="E100" s="122"/>
      <c r="F100" s="122"/>
      <c r="G100" s="122"/>
      <c r="H100" s="122"/>
      <c r="I100" s="122"/>
      <c r="J100" s="123">
        <f>J153</f>
        <v>0</v>
      </c>
      <c r="L100" s="120"/>
    </row>
    <row r="101" spans="2:47" s="9" customFormat="1" ht="19.899999999999999" customHeight="1">
      <c r="B101" s="120"/>
      <c r="D101" s="121" t="s">
        <v>264</v>
      </c>
      <c r="E101" s="122"/>
      <c r="F101" s="122"/>
      <c r="G101" s="122"/>
      <c r="H101" s="122"/>
      <c r="I101" s="122"/>
      <c r="J101" s="123">
        <f>J344</f>
        <v>0</v>
      </c>
      <c r="L101" s="120"/>
    </row>
    <row r="102" spans="2:47" s="9" customFormat="1" ht="19.899999999999999" customHeight="1">
      <c r="B102" s="120"/>
      <c r="D102" s="121" t="s">
        <v>265</v>
      </c>
      <c r="E102" s="122"/>
      <c r="F102" s="122"/>
      <c r="G102" s="122"/>
      <c r="H102" s="122"/>
      <c r="I102" s="122"/>
      <c r="J102" s="123">
        <f>J605</f>
        <v>0</v>
      </c>
      <c r="L102" s="120"/>
    </row>
    <row r="103" spans="2:47" s="9" customFormat="1" ht="19.899999999999999" customHeight="1">
      <c r="B103" s="120"/>
      <c r="D103" s="121" t="s">
        <v>266</v>
      </c>
      <c r="E103" s="122"/>
      <c r="F103" s="122"/>
      <c r="G103" s="122"/>
      <c r="H103" s="122"/>
      <c r="I103" s="122"/>
      <c r="J103" s="123">
        <f>J831</f>
        <v>0</v>
      </c>
      <c r="L103" s="120"/>
    </row>
    <row r="104" spans="2:47" s="9" customFormat="1" ht="19.899999999999999" customHeight="1">
      <c r="B104" s="120"/>
      <c r="D104" s="121" t="s">
        <v>267</v>
      </c>
      <c r="E104" s="122"/>
      <c r="F104" s="122"/>
      <c r="G104" s="122"/>
      <c r="H104" s="122"/>
      <c r="I104" s="122"/>
      <c r="J104" s="123">
        <f>J937</f>
        <v>0</v>
      </c>
      <c r="L104" s="120"/>
    </row>
    <row r="105" spans="2:47" s="9" customFormat="1" ht="19.899999999999999" customHeight="1">
      <c r="B105" s="120"/>
      <c r="D105" s="121" t="s">
        <v>268</v>
      </c>
      <c r="E105" s="122"/>
      <c r="F105" s="122"/>
      <c r="G105" s="122"/>
      <c r="H105" s="122"/>
      <c r="I105" s="122"/>
      <c r="J105" s="123">
        <f>J969</f>
        <v>0</v>
      </c>
      <c r="L105" s="120"/>
    </row>
    <row r="106" spans="2:47" s="9" customFormat="1" ht="19.899999999999999" customHeight="1">
      <c r="B106" s="120"/>
      <c r="D106" s="121" t="s">
        <v>269</v>
      </c>
      <c r="E106" s="122"/>
      <c r="F106" s="122"/>
      <c r="G106" s="122"/>
      <c r="H106" s="122"/>
      <c r="I106" s="122"/>
      <c r="J106" s="123">
        <f>J1656</f>
        <v>0</v>
      </c>
      <c r="L106" s="120"/>
    </row>
    <row r="107" spans="2:47" s="9" customFormat="1" ht="19.899999999999999" customHeight="1">
      <c r="B107" s="120"/>
      <c r="D107" s="121" t="s">
        <v>270</v>
      </c>
      <c r="E107" s="122"/>
      <c r="F107" s="122"/>
      <c r="G107" s="122"/>
      <c r="H107" s="122"/>
      <c r="I107" s="122"/>
      <c r="J107" s="123">
        <f>J1785</f>
        <v>0</v>
      </c>
      <c r="L107" s="120"/>
    </row>
    <row r="108" spans="2:47" s="8" customFormat="1" ht="24.95" customHeight="1">
      <c r="B108" s="116"/>
      <c r="D108" s="117" t="s">
        <v>271</v>
      </c>
      <c r="E108" s="118"/>
      <c r="F108" s="118"/>
      <c r="G108" s="118"/>
      <c r="H108" s="118"/>
      <c r="I108" s="118"/>
      <c r="J108" s="119">
        <f>J1787</f>
        <v>0</v>
      </c>
      <c r="L108" s="116"/>
    </row>
    <row r="109" spans="2:47" s="9" customFormat="1" ht="19.899999999999999" customHeight="1">
      <c r="B109" s="120"/>
      <c r="D109" s="121" t="s">
        <v>272</v>
      </c>
      <c r="E109" s="122"/>
      <c r="F109" s="122"/>
      <c r="G109" s="122"/>
      <c r="H109" s="122"/>
      <c r="I109" s="122"/>
      <c r="J109" s="123">
        <f>J1788</f>
        <v>0</v>
      </c>
      <c r="L109" s="120"/>
    </row>
    <row r="110" spans="2:47" s="9" customFormat="1" ht="19.899999999999999" customHeight="1">
      <c r="B110" s="120"/>
      <c r="D110" s="121" t="s">
        <v>273</v>
      </c>
      <c r="E110" s="122"/>
      <c r="F110" s="122"/>
      <c r="G110" s="122"/>
      <c r="H110" s="122"/>
      <c r="I110" s="122"/>
      <c r="J110" s="123">
        <f>J1842</f>
        <v>0</v>
      </c>
      <c r="L110" s="120"/>
    </row>
    <row r="111" spans="2:47" s="9" customFormat="1" ht="19.899999999999999" customHeight="1">
      <c r="B111" s="120"/>
      <c r="D111" s="121" t="s">
        <v>274</v>
      </c>
      <c r="E111" s="122"/>
      <c r="F111" s="122"/>
      <c r="G111" s="122"/>
      <c r="H111" s="122"/>
      <c r="I111" s="122"/>
      <c r="J111" s="123">
        <f>J1896</f>
        <v>0</v>
      </c>
      <c r="L111" s="120"/>
    </row>
    <row r="112" spans="2:47" s="9" customFormat="1" ht="19.899999999999999" customHeight="1">
      <c r="B112" s="120"/>
      <c r="D112" s="121" t="s">
        <v>275</v>
      </c>
      <c r="E112" s="122"/>
      <c r="F112" s="122"/>
      <c r="G112" s="122"/>
      <c r="H112" s="122"/>
      <c r="I112" s="122"/>
      <c r="J112" s="123">
        <f>J1900</f>
        <v>0</v>
      </c>
      <c r="L112" s="120"/>
    </row>
    <row r="113" spans="2:12" s="9" customFormat="1" ht="19.899999999999999" customHeight="1">
      <c r="B113" s="120"/>
      <c r="D113" s="121" t="s">
        <v>276</v>
      </c>
      <c r="E113" s="122"/>
      <c r="F113" s="122"/>
      <c r="G113" s="122"/>
      <c r="H113" s="122"/>
      <c r="I113" s="122"/>
      <c r="J113" s="123">
        <f>J1924</f>
        <v>0</v>
      </c>
      <c r="L113" s="120"/>
    </row>
    <row r="114" spans="2:12" s="9" customFormat="1" ht="19.899999999999999" customHeight="1">
      <c r="B114" s="120"/>
      <c r="D114" s="121" t="s">
        <v>277</v>
      </c>
      <c r="E114" s="122"/>
      <c r="F114" s="122"/>
      <c r="G114" s="122"/>
      <c r="H114" s="122"/>
      <c r="I114" s="122"/>
      <c r="J114" s="123">
        <f>J1994</f>
        <v>0</v>
      </c>
      <c r="L114" s="120"/>
    </row>
    <row r="115" spans="2:12" s="9" customFormat="1" ht="19.899999999999999" customHeight="1">
      <c r="B115" s="120"/>
      <c r="D115" s="121" t="s">
        <v>278</v>
      </c>
      <c r="E115" s="122"/>
      <c r="F115" s="122"/>
      <c r="G115" s="122"/>
      <c r="H115" s="122"/>
      <c r="I115" s="122"/>
      <c r="J115" s="123">
        <f>J2095</f>
        <v>0</v>
      </c>
      <c r="L115" s="120"/>
    </row>
    <row r="116" spans="2:12" s="9" customFormat="1" ht="19.899999999999999" customHeight="1">
      <c r="B116" s="120"/>
      <c r="D116" s="121" t="s">
        <v>279</v>
      </c>
      <c r="E116" s="122"/>
      <c r="F116" s="122"/>
      <c r="G116" s="122"/>
      <c r="H116" s="122"/>
      <c r="I116" s="122"/>
      <c r="J116" s="123">
        <f>J2109</f>
        <v>0</v>
      </c>
      <c r="L116" s="120"/>
    </row>
    <row r="117" spans="2:12" s="9" customFormat="1" ht="19.899999999999999" customHeight="1">
      <c r="B117" s="120"/>
      <c r="D117" s="121" t="s">
        <v>280</v>
      </c>
      <c r="E117" s="122"/>
      <c r="F117" s="122"/>
      <c r="G117" s="122"/>
      <c r="H117" s="122"/>
      <c r="I117" s="122"/>
      <c r="J117" s="123">
        <f>J2142</f>
        <v>0</v>
      </c>
      <c r="L117" s="120"/>
    </row>
    <row r="118" spans="2:12" s="9" customFormat="1" ht="19.899999999999999" customHeight="1">
      <c r="B118" s="120"/>
      <c r="D118" s="121" t="s">
        <v>281</v>
      </c>
      <c r="E118" s="122"/>
      <c r="F118" s="122"/>
      <c r="G118" s="122"/>
      <c r="H118" s="122"/>
      <c r="I118" s="122"/>
      <c r="J118" s="123">
        <f>J2233</f>
        <v>0</v>
      </c>
      <c r="L118" s="120"/>
    </row>
    <row r="119" spans="2:12" s="9" customFormat="1" ht="19.899999999999999" customHeight="1">
      <c r="B119" s="120"/>
      <c r="D119" s="121" t="s">
        <v>282</v>
      </c>
      <c r="E119" s="122"/>
      <c r="F119" s="122"/>
      <c r="G119" s="122"/>
      <c r="H119" s="122"/>
      <c r="I119" s="122"/>
      <c r="J119" s="123">
        <f>J2330</f>
        <v>0</v>
      </c>
      <c r="L119" s="120"/>
    </row>
    <row r="120" spans="2:12" s="9" customFormat="1" ht="19.899999999999999" customHeight="1">
      <c r="B120" s="120"/>
      <c r="D120" s="121" t="s">
        <v>283</v>
      </c>
      <c r="E120" s="122"/>
      <c r="F120" s="122"/>
      <c r="G120" s="122"/>
      <c r="H120" s="122"/>
      <c r="I120" s="122"/>
      <c r="J120" s="123">
        <f>J2441</f>
        <v>0</v>
      </c>
      <c r="L120" s="120"/>
    </row>
    <row r="121" spans="2:12" s="9" customFormat="1" ht="19.899999999999999" customHeight="1">
      <c r="B121" s="120"/>
      <c r="D121" s="121" t="s">
        <v>284</v>
      </c>
      <c r="E121" s="122"/>
      <c r="F121" s="122"/>
      <c r="G121" s="122"/>
      <c r="H121" s="122"/>
      <c r="I121" s="122"/>
      <c r="J121" s="123">
        <f>J2456</f>
        <v>0</v>
      </c>
      <c r="L121" s="120"/>
    </row>
    <row r="122" spans="2:12" s="9" customFormat="1" ht="19.899999999999999" customHeight="1">
      <c r="B122" s="120"/>
      <c r="D122" s="121" t="s">
        <v>285</v>
      </c>
      <c r="E122" s="122"/>
      <c r="F122" s="122"/>
      <c r="G122" s="122"/>
      <c r="H122" s="122"/>
      <c r="I122" s="122"/>
      <c r="J122" s="123">
        <f>J2693</f>
        <v>0</v>
      </c>
      <c r="L122" s="120"/>
    </row>
    <row r="123" spans="2:12" s="9" customFormat="1" ht="19.899999999999999" customHeight="1">
      <c r="B123" s="120"/>
      <c r="D123" s="121" t="s">
        <v>286</v>
      </c>
      <c r="E123" s="122"/>
      <c r="F123" s="122"/>
      <c r="G123" s="122"/>
      <c r="H123" s="122"/>
      <c r="I123" s="122"/>
      <c r="J123" s="123">
        <f>J2818</f>
        <v>0</v>
      </c>
      <c r="L123" s="120"/>
    </row>
    <row r="124" spans="2:12" s="9" customFormat="1" ht="19.899999999999999" customHeight="1">
      <c r="B124" s="120"/>
      <c r="D124" s="121" t="s">
        <v>287</v>
      </c>
      <c r="E124" s="122"/>
      <c r="F124" s="122"/>
      <c r="G124" s="122"/>
      <c r="H124" s="122"/>
      <c r="I124" s="122"/>
      <c r="J124" s="123">
        <f>J2894</f>
        <v>0</v>
      </c>
      <c r="L124" s="120"/>
    </row>
    <row r="125" spans="2:12" s="9" customFormat="1" ht="19.899999999999999" customHeight="1">
      <c r="B125" s="120"/>
      <c r="D125" s="121" t="s">
        <v>288</v>
      </c>
      <c r="E125" s="122"/>
      <c r="F125" s="122"/>
      <c r="G125" s="122"/>
      <c r="H125" s="122"/>
      <c r="I125" s="122"/>
      <c r="J125" s="123">
        <f>J2906</f>
        <v>0</v>
      </c>
      <c r="L125" s="120"/>
    </row>
    <row r="126" spans="2:12" s="9" customFormat="1" ht="19.899999999999999" customHeight="1">
      <c r="B126" s="120"/>
      <c r="D126" s="121" t="s">
        <v>289</v>
      </c>
      <c r="E126" s="122"/>
      <c r="F126" s="122"/>
      <c r="G126" s="122"/>
      <c r="H126" s="122"/>
      <c r="I126" s="122"/>
      <c r="J126" s="123">
        <f>J2913</f>
        <v>0</v>
      </c>
      <c r="L126" s="120"/>
    </row>
    <row r="127" spans="2:12" s="8" customFormat="1" ht="24.95" customHeight="1">
      <c r="B127" s="116"/>
      <c r="D127" s="117" t="s">
        <v>290</v>
      </c>
      <c r="E127" s="118"/>
      <c r="F127" s="118"/>
      <c r="G127" s="118"/>
      <c r="H127" s="118"/>
      <c r="I127" s="118"/>
      <c r="J127" s="119">
        <f>J2946</f>
        <v>0</v>
      </c>
      <c r="L127" s="116"/>
    </row>
    <row r="128" spans="2:12" s="8" customFormat="1" ht="24.95" customHeight="1">
      <c r="B128" s="116"/>
      <c r="D128" s="117" t="s">
        <v>291</v>
      </c>
      <c r="E128" s="118"/>
      <c r="F128" s="118"/>
      <c r="G128" s="118"/>
      <c r="H128" s="118"/>
      <c r="I128" s="118"/>
      <c r="J128" s="119">
        <f>J2950</f>
        <v>0</v>
      </c>
      <c r="L128" s="116"/>
    </row>
    <row r="129" spans="2:12" s="9" customFormat="1" ht="19.899999999999999" customHeight="1">
      <c r="B129" s="120"/>
      <c r="D129" s="121" t="s">
        <v>292</v>
      </c>
      <c r="E129" s="122"/>
      <c r="F129" s="122"/>
      <c r="G129" s="122"/>
      <c r="H129" s="122"/>
      <c r="I129" s="122"/>
      <c r="J129" s="123">
        <f>J2954</f>
        <v>0</v>
      </c>
      <c r="L129" s="120"/>
    </row>
    <row r="130" spans="2:12" s="1" customFormat="1" ht="21.75" customHeight="1">
      <c r="B130" s="32"/>
      <c r="L130" s="32"/>
    </row>
    <row r="131" spans="2:12" s="1" customFormat="1" ht="6.95" customHeight="1">
      <c r="B131" s="47"/>
      <c r="C131" s="48"/>
      <c r="D131" s="48"/>
      <c r="E131" s="48"/>
      <c r="F131" s="48"/>
      <c r="G131" s="48"/>
      <c r="H131" s="48"/>
      <c r="I131" s="48"/>
      <c r="J131" s="48"/>
      <c r="K131" s="48"/>
      <c r="L131" s="32"/>
    </row>
    <row r="135" spans="2:12" s="1" customFormat="1" ht="6.95" customHeight="1">
      <c r="B135" s="49"/>
      <c r="C135" s="50"/>
      <c r="D135" s="50"/>
      <c r="E135" s="50"/>
      <c r="F135" s="50"/>
      <c r="G135" s="50"/>
      <c r="H135" s="50"/>
      <c r="I135" s="50"/>
      <c r="J135" s="50"/>
      <c r="K135" s="50"/>
      <c r="L135" s="32"/>
    </row>
    <row r="136" spans="2:12" s="1" customFormat="1" ht="24.95" customHeight="1">
      <c r="B136" s="32"/>
      <c r="C136" s="21" t="s">
        <v>293</v>
      </c>
      <c r="L136" s="32"/>
    </row>
    <row r="137" spans="2:12" s="1" customFormat="1" ht="6.95" customHeight="1">
      <c r="B137" s="32"/>
      <c r="L137" s="32"/>
    </row>
    <row r="138" spans="2:12" s="1" customFormat="1" ht="12" customHeight="1">
      <c r="B138" s="32"/>
      <c r="C138" s="27" t="s">
        <v>15</v>
      </c>
      <c r="L138" s="32"/>
    </row>
    <row r="139" spans="2:12" s="1" customFormat="1" ht="16.5" customHeight="1">
      <c r="B139" s="32"/>
      <c r="E139" s="263" t="str">
        <f>E7</f>
        <v>DD a DSS Terany - novostavba ubytovacieho bloku - CÚ 2025/II</v>
      </c>
      <c r="F139" s="264"/>
      <c r="G139" s="264"/>
      <c r="H139" s="264"/>
      <c r="L139" s="32"/>
    </row>
    <row r="140" spans="2:12" ht="12" customHeight="1">
      <c r="B140" s="20"/>
      <c r="C140" s="27" t="s">
        <v>163</v>
      </c>
      <c r="L140" s="20"/>
    </row>
    <row r="141" spans="2:12" s="1" customFormat="1" ht="16.5" customHeight="1">
      <c r="B141" s="32"/>
      <c r="E141" s="263" t="s">
        <v>166</v>
      </c>
      <c r="F141" s="262"/>
      <c r="G141" s="262"/>
      <c r="H141" s="262"/>
      <c r="L141" s="32"/>
    </row>
    <row r="142" spans="2:12" s="1" customFormat="1" ht="12" customHeight="1">
      <c r="B142" s="32"/>
      <c r="C142" s="27" t="s">
        <v>169</v>
      </c>
      <c r="L142" s="32"/>
    </row>
    <row r="143" spans="2:12" s="1" customFormat="1" ht="16.5" customHeight="1">
      <c r="B143" s="32"/>
      <c r="E143" s="234" t="str">
        <f>E11</f>
        <v>A - Architektúra, stavebné konštrukcie a statika</v>
      </c>
      <c r="F143" s="262"/>
      <c r="G143" s="262"/>
      <c r="H143" s="262"/>
      <c r="L143" s="32"/>
    </row>
    <row r="144" spans="2:12" s="1" customFormat="1" ht="6.95" customHeight="1">
      <c r="B144" s="32"/>
      <c r="L144" s="32"/>
    </row>
    <row r="145" spans="2:65" s="1" customFormat="1" ht="12" customHeight="1">
      <c r="B145" s="32"/>
      <c r="C145" s="27" t="s">
        <v>19</v>
      </c>
      <c r="F145" s="25" t="str">
        <f>F14</f>
        <v>Terany</v>
      </c>
      <c r="I145" s="27" t="s">
        <v>21</v>
      </c>
      <c r="J145" s="55" t="str">
        <f>IF(J14="","",J14)</f>
        <v>5. 12. 2025</v>
      </c>
      <c r="L145" s="32"/>
    </row>
    <row r="146" spans="2:65" s="1" customFormat="1" ht="6.95" customHeight="1">
      <c r="B146" s="32"/>
      <c r="L146" s="32"/>
    </row>
    <row r="147" spans="2:65" s="1" customFormat="1" ht="15.2" customHeight="1">
      <c r="B147" s="32"/>
      <c r="C147" s="27" t="s">
        <v>23</v>
      </c>
      <c r="F147" s="25" t="str">
        <f>E17</f>
        <v>DD DSS Terany 1, Hontianske Tesáre</v>
      </c>
      <c r="I147" s="27" t="s">
        <v>29</v>
      </c>
      <c r="J147" s="30" t="str">
        <f>E23</f>
        <v>Ing.Attila Farkaš</v>
      </c>
      <c r="L147" s="32"/>
    </row>
    <row r="148" spans="2:65" s="1" customFormat="1" ht="15.2" customHeight="1">
      <c r="B148" s="32"/>
      <c r="C148" s="27" t="s">
        <v>27</v>
      </c>
      <c r="F148" s="25" t="str">
        <f>IF(E20="","",E20)</f>
        <v>Vyplň údaj</v>
      </c>
      <c r="I148" s="27" t="s">
        <v>32</v>
      </c>
      <c r="J148" s="30" t="str">
        <f>E26</f>
        <v>Arteco spol.s r.o.</v>
      </c>
      <c r="L148" s="32"/>
    </row>
    <row r="149" spans="2:65" s="1" customFormat="1" ht="10.35" customHeight="1">
      <c r="B149" s="32"/>
      <c r="L149" s="32"/>
    </row>
    <row r="150" spans="2:65" s="10" customFormat="1" ht="29.25" customHeight="1">
      <c r="B150" s="124"/>
      <c r="C150" s="125" t="s">
        <v>294</v>
      </c>
      <c r="D150" s="126" t="s">
        <v>61</v>
      </c>
      <c r="E150" s="126" t="s">
        <v>57</v>
      </c>
      <c r="F150" s="126" t="s">
        <v>58</v>
      </c>
      <c r="G150" s="126" t="s">
        <v>295</v>
      </c>
      <c r="H150" s="126" t="s">
        <v>296</v>
      </c>
      <c r="I150" s="126" t="s">
        <v>297</v>
      </c>
      <c r="J150" s="127" t="s">
        <v>259</v>
      </c>
      <c r="K150" s="128" t="s">
        <v>298</v>
      </c>
      <c r="L150" s="124"/>
      <c r="M150" s="62" t="s">
        <v>1</v>
      </c>
      <c r="N150" s="63" t="s">
        <v>40</v>
      </c>
      <c r="O150" s="63" t="s">
        <v>299</v>
      </c>
      <c r="P150" s="63" t="s">
        <v>300</v>
      </c>
      <c r="Q150" s="63" t="s">
        <v>301</v>
      </c>
      <c r="R150" s="63" t="s">
        <v>302</v>
      </c>
      <c r="S150" s="63" t="s">
        <v>303</v>
      </c>
      <c r="T150" s="64" t="s">
        <v>304</v>
      </c>
    </row>
    <row r="151" spans="2:65" s="1" customFormat="1" ht="22.9" customHeight="1">
      <c r="B151" s="32"/>
      <c r="C151" s="67" t="s">
        <v>260</v>
      </c>
      <c r="J151" s="129">
        <f>BK151</f>
        <v>0</v>
      </c>
      <c r="L151" s="32"/>
      <c r="M151" s="65"/>
      <c r="N151" s="56"/>
      <c r="O151" s="56"/>
      <c r="P151" s="130">
        <f>P152+P1787+P2946+P2950</f>
        <v>0</v>
      </c>
      <c r="Q151" s="56"/>
      <c r="R151" s="130">
        <f>R152+R1787+R2946+R2950</f>
        <v>4119.7657506298092</v>
      </c>
      <c r="S151" s="56"/>
      <c r="T151" s="131">
        <f>T152+T1787+T2946+T2950</f>
        <v>8.1988500000000002</v>
      </c>
      <c r="AT151" s="17" t="s">
        <v>75</v>
      </c>
      <c r="AU151" s="17" t="s">
        <v>261</v>
      </c>
      <c r="BK151" s="132">
        <f>BK152+BK1787+BK2946+BK2950</f>
        <v>0</v>
      </c>
    </row>
    <row r="152" spans="2:65" s="11" customFormat="1" ht="25.9" customHeight="1">
      <c r="B152" s="133"/>
      <c r="D152" s="134" t="s">
        <v>75</v>
      </c>
      <c r="E152" s="135" t="s">
        <v>305</v>
      </c>
      <c r="F152" s="135" t="s">
        <v>306</v>
      </c>
      <c r="I152" s="136"/>
      <c r="J152" s="137">
        <f>BK152</f>
        <v>0</v>
      </c>
      <c r="L152" s="133"/>
      <c r="M152" s="138"/>
      <c r="P152" s="139">
        <f>P153+P344+P605+P831+P937+P969+P1656+P1785</f>
        <v>0</v>
      </c>
      <c r="R152" s="139">
        <f>R153+R344+R605+R831+R937+R969+R1656+R1785</f>
        <v>3925.8709476494996</v>
      </c>
      <c r="T152" s="140">
        <f>T153+T344+T605+T831+T937+T969+T1656+T1785</f>
        <v>8.1988500000000002</v>
      </c>
      <c r="AR152" s="134" t="s">
        <v>83</v>
      </c>
      <c r="AT152" s="141" t="s">
        <v>75</v>
      </c>
      <c r="AU152" s="141" t="s">
        <v>76</v>
      </c>
      <c r="AY152" s="134" t="s">
        <v>307</v>
      </c>
      <c r="BK152" s="142">
        <f>BK153+BK344+BK605+BK831+BK937+BK969+BK1656+BK1785</f>
        <v>0</v>
      </c>
    </row>
    <row r="153" spans="2:65" s="11" customFormat="1" ht="22.9" customHeight="1">
      <c r="B153" s="133"/>
      <c r="D153" s="134" t="s">
        <v>75</v>
      </c>
      <c r="E153" s="143" t="s">
        <v>83</v>
      </c>
      <c r="F153" s="143" t="s">
        <v>308</v>
      </c>
      <c r="I153" s="136"/>
      <c r="J153" s="144">
        <f>BK153</f>
        <v>0</v>
      </c>
      <c r="L153" s="133"/>
      <c r="M153" s="138"/>
      <c r="P153" s="139">
        <f>SUM(P154:P343)</f>
        <v>0</v>
      </c>
      <c r="R153" s="139">
        <f>SUM(R154:R343)</f>
        <v>1405.0458204000001</v>
      </c>
      <c r="T153" s="140">
        <f>SUM(T154:T343)</f>
        <v>0</v>
      </c>
      <c r="AR153" s="134" t="s">
        <v>83</v>
      </c>
      <c r="AT153" s="141" t="s">
        <v>75</v>
      </c>
      <c r="AU153" s="141" t="s">
        <v>83</v>
      </c>
      <c r="AY153" s="134" t="s">
        <v>307</v>
      </c>
      <c r="BK153" s="142">
        <f>SUM(BK154:BK343)</f>
        <v>0</v>
      </c>
    </row>
    <row r="154" spans="2:65" s="1" customFormat="1" ht="21.75" customHeight="1">
      <c r="B154" s="145"/>
      <c r="C154" s="146" t="s">
        <v>83</v>
      </c>
      <c r="D154" s="146" t="s">
        <v>309</v>
      </c>
      <c r="E154" s="147" t="s">
        <v>310</v>
      </c>
      <c r="F154" s="148" t="s">
        <v>311</v>
      </c>
      <c r="G154" s="149" t="s">
        <v>312</v>
      </c>
      <c r="H154" s="150">
        <v>238.542</v>
      </c>
      <c r="I154" s="151"/>
      <c r="J154" s="152">
        <f>ROUND(I154*H154,2)</f>
        <v>0</v>
      </c>
      <c r="K154" s="153"/>
      <c r="L154" s="32"/>
      <c r="M154" s="154" t="s">
        <v>1</v>
      </c>
      <c r="N154" s="155" t="s">
        <v>42</v>
      </c>
      <c r="P154" s="156">
        <f>O154*H154</f>
        <v>0</v>
      </c>
      <c r="Q154" s="156">
        <v>0</v>
      </c>
      <c r="R154" s="156">
        <f>Q154*H154</f>
        <v>0</v>
      </c>
      <c r="S154" s="156">
        <v>0</v>
      </c>
      <c r="T154" s="157">
        <f>S154*H154</f>
        <v>0</v>
      </c>
      <c r="AR154" s="158" t="s">
        <v>313</v>
      </c>
      <c r="AT154" s="158" t="s">
        <v>309</v>
      </c>
      <c r="AU154" s="158" t="s">
        <v>89</v>
      </c>
      <c r="AY154" s="17" t="s">
        <v>307</v>
      </c>
      <c r="BE154" s="159">
        <f>IF(N154="základná",J154,0)</f>
        <v>0</v>
      </c>
      <c r="BF154" s="159">
        <f>IF(N154="znížená",J154,0)</f>
        <v>0</v>
      </c>
      <c r="BG154" s="159">
        <f>IF(N154="zákl. prenesená",J154,0)</f>
        <v>0</v>
      </c>
      <c r="BH154" s="159">
        <f>IF(N154="zníž. prenesená",J154,0)</f>
        <v>0</v>
      </c>
      <c r="BI154" s="159">
        <f>IF(N154="nulová",J154,0)</f>
        <v>0</v>
      </c>
      <c r="BJ154" s="17" t="s">
        <v>89</v>
      </c>
      <c r="BK154" s="159">
        <f>ROUND(I154*H154,2)</f>
        <v>0</v>
      </c>
      <c r="BL154" s="17" t="s">
        <v>313</v>
      </c>
      <c r="BM154" s="158" t="s">
        <v>314</v>
      </c>
    </row>
    <row r="155" spans="2:65" s="12" customFormat="1">
      <c r="B155" s="160"/>
      <c r="D155" s="161" t="s">
        <v>315</v>
      </c>
      <c r="E155" s="162" t="s">
        <v>1</v>
      </c>
      <c r="F155" s="163" t="s">
        <v>316</v>
      </c>
      <c r="H155" s="162" t="s">
        <v>1</v>
      </c>
      <c r="I155" s="164"/>
      <c r="L155" s="160"/>
      <c r="M155" s="165"/>
      <c r="T155" s="166"/>
      <c r="AT155" s="162" t="s">
        <v>315</v>
      </c>
      <c r="AU155" s="162" t="s">
        <v>89</v>
      </c>
      <c r="AV155" s="12" t="s">
        <v>83</v>
      </c>
      <c r="AW155" s="12" t="s">
        <v>31</v>
      </c>
      <c r="AX155" s="12" t="s">
        <v>76</v>
      </c>
      <c r="AY155" s="162" t="s">
        <v>307</v>
      </c>
    </row>
    <row r="156" spans="2:65" s="13" customFormat="1">
      <c r="B156" s="167"/>
      <c r="D156" s="161" t="s">
        <v>315</v>
      </c>
      <c r="E156" s="168" t="s">
        <v>1</v>
      </c>
      <c r="F156" s="169" t="s">
        <v>317</v>
      </c>
      <c r="H156" s="170">
        <v>5.8780000000000001</v>
      </c>
      <c r="I156" s="171"/>
      <c r="L156" s="167"/>
      <c r="M156" s="172"/>
      <c r="T156" s="173"/>
      <c r="AT156" s="168" t="s">
        <v>315</v>
      </c>
      <c r="AU156" s="168" t="s">
        <v>89</v>
      </c>
      <c r="AV156" s="13" t="s">
        <v>89</v>
      </c>
      <c r="AW156" s="13" t="s">
        <v>31</v>
      </c>
      <c r="AX156" s="13" t="s">
        <v>76</v>
      </c>
      <c r="AY156" s="168" t="s">
        <v>307</v>
      </c>
    </row>
    <row r="157" spans="2:65" s="12" customFormat="1">
      <c r="B157" s="160"/>
      <c r="D157" s="161" t="s">
        <v>315</v>
      </c>
      <c r="E157" s="162" t="s">
        <v>1</v>
      </c>
      <c r="F157" s="163" t="s">
        <v>318</v>
      </c>
      <c r="H157" s="162" t="s">
        <v>1</v>
      </c>
      <c r="I157" s="164"/>
      <c r="L157" s="160"/>
      <c r="M157" s="165"/>
      <c r="T157" s="166"/>
      <c r="AT157" s="162" t="s">
        <v>315</v>
      </c>
      <c r="AU157" s="162" t="s">
        <v>89</v>
      </c>
      <c r="AV157" s="12" t="s">
        <v>83</v>
      </c>
      <c r="AW157" s="12" t="s">
        <v>31</v>
      </c>
      <c r="AX157" s="12" t="s">
        <v>76</v>
      </c>
      <c r="AY157" s="162" t="s">
        <v>307</v>
      </c>
    </row>
    <row r="158" spans="2:65" s="13" customFormat="1">
      <c r="B158" s="167"/>
      <c r="D158" s="161" t="s">
        <v>315</v>
      </c>
      <c r="E158" s="168" t="s">
        <v>1</v>
      </c>
      <c r="F158" s="169" t="s">
        <v>319</v>
      </c>
      <c r="H158" s="170">
        <v>0.13500000000000001</v>
      </c>
      <c r="I158" s="171"/>
      <c r="L158" s="167"/>
      <c r="M158" s="172"/>
      <c r="T158" s="173"/>
      <c r="AT158" s="168" t="s">
        <v>315</v>
      </c>
      <c r="AU158" s="168" t="s">
        <v>89</v>
      </c>
      <c r="AV158" s="13" t="s">
        <v>89</v>
      </c>
      <c r="AW158" s="13" t="s">
        <v>31</v>
      </c>
      <c r="AX158" s="13" t="s">
        <v>76</v>
      </c>
      <c r="AY158" s="168" t="s">
        <v>307</v>
      </c>
    </row>
    <row r="159" spans="2:65" s="12" customFormat="1">
      <c r="B159" s="160"/>
      <c r="D159" s="161" t="s">
        <v>315</v>
      </c>
      <c r="E159" s="162" t="s">
        <v>1</v>
      </c>
      <c r="F159" s="163" t="s">
        <v>320</v>
      </c>
      <c r="H159" s="162" t="s">
        <v>1</v>
      </c>
      <c r="I159" s="164"/>
      <c r="L159" s="160"/>
      <c r="M159" s="165"/>
      <c r="T159" s="166"/>
      <c r="AT159" s="162" t="s">
        <v>315</v>
      </c>
      <c r="AU159" s="162" t="s">
        <v>89</v>
      </c>
      <c r="AV159" s="12" t="s">
        <v>83</v>
      </c>
      <c r="AW159" s="12" t="s">
        <v>31</v>
      </c>
      <c r="AX159" s="12" t="s">
        <v>76</v>
      </c>
      <c r="AY159" s="162" t="s">
        <v>307</v>
      </c>
    </row>
    <row r="160" spans="2:65" s="13" customFormat="1">
      <c r="B160" s="167"/>
      <c r="D160" s="161" t="s">
        <v>315</v>
      </c>
      <c r="E160" s="168" t="s">
        <v>1</v>
      </c>
      <c r="F160" s="169" t="s">
        <v>321</v>
      </c>
      <c r="H160" s="170">
        <v>2.6480000000000001</v>
      </c>
      <c r="I160" s="171"/>
      <c r="L160" s="167"/>
      <c r="M160" s="172"/>
      <c r="T160" s="173"/>
      <c r="AT160" s="168" t="s">
        <v>315</v>
      </c>
      <c r="AU160" s="168" t="s">
        <v>89</v>
      </c>
      <c r="AV160" s="13" t="s">
        <v>89</v>
      </c>
      <c r="AW160" s="13" t="s">
        <v>31</v>
      </c>
      <c r="AX160" s="13" t="s">
        <v>76</v>
      </c>
      <c r="AY160" s="168" t="s">
        <v>307</v>
      </c>
    </row>
    <row r="161" spans="2:51" s="12" customFormat="1">
      <c r="B161" s="160"/>
      <c r="D161" s="161" t="s">
        <v>315</v>
      </c>
      <c r="E161" s="162" t="s">
        <v>1</v>
      </c>
      <c r="F161" s="163" t="s">
        <v>322</v>
      </c>
      <c r="H161" s="162" t="s">
        <v>1</v>
      </c>
      <c r="I161" s="164"/>
      <c r="L161" s="160"/>
      <c r="M161" s="165"/>
      <c r="T161" s="166"/>
      <c r="AT161" s="162" t="s">
        <v>315</v>
      </c>
      <c r="AU161" s="162" t="s">
        <v>89</v>
      </c>
      <c r="AV161" s="12" t="s">
        <v>83</v>
      </c>
      <c r="AW161" s="12" t="s">
        <v>31</v>
      </c>
      <c r="AX161" s="12" t="s">
        <v>76</v>
      </c>
      <c r="AY161" s="162" t="s">
        <v>307</v>
      </c>
    </row>
    <row r="162" spans="2:51" s="13" customFormat="1">
      <c r="B162" s="167"/>
      <c r="D162" s="161" t="s">
        <v>315</v>
      </c>
      <c r="E162" s="168" t="s">
        <v>1</v>
      </c>
      <c r="F162" s="169" t="s">
        <v>323</v>
      </c>
      <c r="H162" s="170">
        <v>3.9780000000000002</v>
      </c>
      <c r="I162" s="171"/>
      <c r="L162" s="167"/>
      <c r="M162" s="172"/>
      <c r="T162" s="173"/>
      <c r="AT162" s="168" t="s">
        <v>315</v>
      </c>
      <c r="AU162" s="168" t="s">
        <v>89</v>
      </c>
      <c r="AV162" s="13" t="s">
        <v>89</v>
      </c>
      <c r="AW162" s="13" t="s">
        <v>31</v>
      </c>
      <c r="AX162" s="13" t="s">
        <v>76</v>
      </c>
      <c r="AY162" s="168" t="s">
        <v>307</v>
      </c>
    </row>
    <row r="163" spans="2:51" s="12" customFormat="1">
      <c r="B163" s="160"/>
      <c r="D163" s="161" t="s">
        <v>315</v>
      </c>
      <c r="E163" s="162" t="s">
        <v>1</v>
      </c>
      <c r="F163" s="163" t="s">
        <v>324</v>
      </c>
      <c r="H163" s="162" t="s">
        <v>1</v>
      </c>
      <c r="I163" s="164"/>
      <c r="L163" s="160"/>
      <c r="M163" s="165"/>
      <c r="T163" s="166"/>
      <c r="AT163" s="162" t="s">
        <v>315</v>
      </c>
      <c r="AU163" s="162" t="s">
        <v>89</v>
      </c>
      <c r="AV163" s="12" t="s">
        <v>83</v>
      </c>
      <c r="AW163" s="12" t="s">
        <v>31</v>
      </c>
      <c r="AX163" s="12" t="s">
        <v>76</v>
      </c>
      <c r="AY163" s="162" t="s">
        <v>307</v>
      </c>
    </row>
    <row r="164" spans="2:51" s="13" customFormat="1">
      <c r="B164" s="167"/>
      <c r="D164" s="161" t="s">
        <v>315</v>
      </c>
      <c r="E164" s="168" t="s">
        <v>1</v>
      </c>
      <c r="F164" s="169" t="s">
        <v>325</v>
      </c>
      <c r="H164" s="170">
        <v>1.419</v>
      </c>
      <c r="I164" s="171"/>
      <c r="L164" s="167"/>
      <c r="M164" s="172"/>
      <c r="T164" s="173"/>
      <c r="AT164" s="168" t="s">
        <v>315</v>
      </c>
      <c r="AU164" s="168" t="s">
        <v>89</v>
      </c>
      <c r="AV164" s="13" t="s">
        <v>89</v>
      </c>
      <c r="AW164" s="13" t="s">
        <v>31</v>
      </c>
      <c r="AX164" s="13" t="s">
        <v>76</v>
      </c>
      <c r="AY164" s="168" t="s">
        <v>307</v>
      </c>
    </row>
    <row r="165" spans="2:51" s="12" customFormat="1">
      <c r="B165" s="160"/>
      <c r="D165" s="161" t="s">
        <v>315</v>
      </c>
      <c r="E165" s="162" t="s">
        <v>1</v>
      </c>
      <c r="F165" s="163" t="s">
        <v>326</v>
      </c>
      <c r="H165" s="162" t="s">
        <v>1</v>
      </c>
      <c r="I165" s="164"/>
      <c r="L165" s="160"/>
      <c r="M165" s="165"/>
      <c r="T165" s="166"/>
      <c r="AT165" s="162" t="s">
        <v>315</v>
      </c>
      <c r="AU165" s="162" t="s">
        <v>89</v>
      </c>
      <c r="AV165" s="12" t="s">
        <v>83</v>
      </c>
      <c r="AW165" s="12" t="s">
        <v>31</v>
      </c>
      <c r="AX165" s="12" t="s">
        <v>76</v>
      </c>
      <c r="AY165" s="162" t="s">
        <v>307</v>
      </c>
    </row>
    <row r="166" spans="2:51" s="13" customFormat="1">
      <c r="B166" s="167"/>
      <c r="D166" s="161" t="s">
        <v>315</v>
      </c>
      <c r="E166" s="168" t="s">
        <v>1</v>
      </c>
      <c r="F166" s="169" t="s">
        <v>327</v>
      </c>
      <c r="H166" s="170">
        <v>5.7779999999999996</v>
      </c>
      <c r="I166" s="171"/>
      <c r="L166" s="167"/>
      <c r="M166" s="172"/>
      <c r="T166" s="173"/>
      <c r="AT166" s="168" t="s">
        <v>315</v>
      </c>
      <c r="AU166" s="168" t="s">
        <v>89</v>
      </c>
      <c r="AV166" s="13" t="s">
        <v>89</v>
      </c>
      <c r="AW166" s="13" t="s">
        <v>31</v>
      </c>
      <c r="AX166" s="13" t="s">
        <v>76</v>
      </c>
      <c r="AY166" s="168" t="s">
        <v>307</v>
      </c>
    </row>
    <row r="167" spans="2:51" s="12" customFormat="1">
      <c r="B167" s="160"/>
      <c r="D167" s="161" t="s">
        <v>315</v>
      </c>
      <c r="E167" s="162" t="s">
        <v>1</v>
      </c>
      <c r="F167" s="163" t="s">
        <v>328</v>
      </c>
      <c r="H167" s="162" t="s">
        <v>1</v>
      </c>
      <c r="I167" s="164"/>
      <c r="L167" s="160"/>
      <c r="M167" s="165"/>
      <c r="T167" s="166"/>
      <c r="AT167" s="162" t="s">
        <v>315</v>
      </c>
      <c r="AU167" s="162" t="s">
        <v>89</v>
      </c>
      <c r="AV167" s="12" t="s">
        <v>83</v>
      </c>
      <c r="AW167" s="12" t="s">
        <v>31</v>
      </c>
      <c r="AX167" s="12" t="s">
        <v>76</v>
      </c>
      <c r="AY167" s="162" t="s">
        <v>307</v>
      </c>
    </row>
    <row r="168" spans="2:51" s="13" customFormat="1">
      <c r="B168" s="167"/>
      <c r="D168" s="161" t="s">
        <v>315</v>
      </c>
      <c r="E168" s="168" t="s">
        <v>1</v>
      </c>
      <c r="F168" s="169" t="s">
        <v>329</v>
      </c>
      <c r="H168" s="170">
        <v>3.6920000000000002</v>
      </c>
      <c r="I168" s="171"/>
      <c r="L168" s="167"/>
      <c r="M168" s="172"/>
      <c r="T168" s="173"/>
      <c r="AT168" s="168" t="s">
        <v>315</v>
      </c>
      <c r="AU168" s="168" t="s">
        <v>89</v>
      </c>
      <c r="AV168" s="13" t="s">
        <v>89</v>
      </c>
      <c r="AW168" s="13" t="s">
        <v>31</v>
      </c>
      <c r="AX168" s="13" t="s">
        <v>76</v>
      </c>
      <c r="AY168" s="168" t="s">
        <v>307</v>
      </c>
    </row>
    <row r="169" spans="2:51" s="12" customFormat="1">
      <c r="B169" s="160"/>
      <c r="D169" s="161" t="s">
        <v>315</v>
      </c>
      <c r="E169" s="162" t="s">
        <v>1</v>
      </c>
      <c r="F169" s="163" t="s">
        <v>330</v>
      </c>
      <c r="H169" s="162" t="s">
        <v>1</v>
      </c>
      <c r="I169" s="164"/>
      <c r="L169" s="160"/>
      <c r="M169" s="165"/>
      <c r="T169" s="166"/>
      <c r="AT169" s="162" t="s">
        <v>315</v>
      </c>
      <c r="AU169" s="162" t="s">
        <v>89</v>
      </c>
      <c r="AV169" s="12" t="s">
        <v>83</v>
      </c>
      <c r="AW169" s="12" t="s">
        <v>31</v>
      </c>
      <c r="AX169" s="12" t="s">
        <v>76</v>
      </c>
      <c r="AY169" s="162" t="s">
        <v>307</v>
      </c>
    </row>
    <row r="170" spans="2:51" s="13" customFormat="1">
      <c r="B170" s="167"/>
      <c r="D170" s="161" t="s">
        <v>315</v>
      </c>
      <c r="E170" s="168" t="s">
        <v>1</v>
      </c>
      <c r="F170" s="169" t="s">
        <v>331</v>
      </c>
      <c r="H170" s="170">
        <v>5.9340000000000002</v>
      </c>
      <c r="I170" s="171"/>
      <c r="L170" s="167"/>
      <c r="M170" s="172"/>
      <c r="T170" s="173"/>
      <c r="AT170" s="168" t="s">
        <v>315</v>
      </c>
      <c r="AU170" s="168" t="s">
        <v>89</v>
      </c>
      <c r="AV170" s="13" t="s">
        <v>89</v>
      </c>
      <c r="AW170" s="13" t="s">
        <v>31</v>
      </c>
      <c r="AX170" s="13" t="s">
        <v>76</v>
      </c>
      <c r="AY170" s="168" t="s">
        <v>307</v>
      </c>
    </row>
    <row r="171" spans="2:51" s="12" customFormat="1">
      <c r="B171" s="160"/>
      <c r="D171" s="161" t="s">
        <v>315</v>
      </c>
      <c r="E171" s="162" t="s">
        <v>1</v>
      </c>
      <c r="F171" s="163" t="s">
        <v>332</v>
      </c>
      <c r="H171" s="162" t="s">
        <v>1</v>
      </c>
      <c r="I171" s="164"/>
      <c r="L171" s="160"/>
      <c r="M171" s="165"/>
      <c r="T171" s="166"/>
      <c r="AT171" s="162" t="s">
        <v>315</v>
      </c>
      <c r="AU171" s="162" t="s">
        <v>89</v>
      </c>
      <c r="AV171" s="12" t="s">
        <v>83</v>
      </c>
      <c r="AW171" s="12" t="s">
        <v>31</v>
      </c>
      <c r="AX171" s="12" t="s">
        <v>76</v>
      </c>
      <c r="AY171" s="162" t="s">
        <v>307</v>
      </c>
    </row>
    <row r="172" spans="2:51" s="13" customFormat="1">
      <c r="B172" s="167"/>
      <c r="D172" s="161" t="s">
        <v>315</v>
      </c>
      <c r="E172" s="168" t="s">
        <v>1</v>
      </c>
      <c r="F172" s="169" t="s">
        <v>333</v>
      </c>
      <c r="H172" s="170">
        <v>3.9329999999999998</v>
      </c>
      <c r="I172" s="171"/>
      <c r="L172" s="167"/>
      <c r="M172" s="172"/>
      <c r="T172" s="173"/>
      <c r="AT172" s="168" t="s">
        <v>315</v>
      </c>
      <c r="AU172" s="168" t="s">
        <v>89</v>
      </c>
      <c r="AV172" s="13" t="s">
        <v>89</v>
      </c>
      <c r="AW172" s="13" t="s">
        <v>31</v>
      </c>
      <c r="AX172" s="13" t="s">
        <v>76</v>
      </c>
      <c r="AY172" s="168" t="s">
        <v>307</v>
      </c>
    </row>
    <row r="173" spans="2:51" s="12" customFormat="1">
      <c r="B173" s="160"/>
      <c r="D173" s="161" t="s">
        <v>315</v>
      </c>
      <c r="E173" s="162" t="s">
        <v>1</v>
      </c>
      <c r="F173" s="163" t="s">
        <v>334</v>
      </c>
      <c r="H173" s="162" t="s">
        <v>1</v>
      </c>
      <c r="I173" s="164"/>
      <c r="L173" s="160"/>
      <c r="M173" s="165"/>
      <c r="T173" s="166"/>
      <c r="AT173" s="162" t="s">
        <v>315</v>
      </c>
      <c r="AU173" s="162" t="s">
        <v>89</v>
      </c>
      <c r="AV173" s="12" t="s">
        <v>83</v>
      </c>
      <c r="AW173" s="12" t="s">
        <v>31</v>
      </c>
      <c r="AX173" s="12" t="s">
        <v>76</v>
      </c>
      <c r="AY173" s="162" t="s">
        <v>307</v>
      </c>
    </row>
    <row r="174" spans="2:51" s="13" customFormat="1">
      <c r="B174" s="167"/>
      <c r="D174" s="161" t="s">
        <v>315</v>
      </c>
      <c r="E174" s="168" t="s">
        <v>1</v>
      </c>
      <c r="F174" s="169" t="s">
        <v>335</v>
      </c>
      <c r="H174" s="170">
        <v>17.282</v>
      </c>
      <c r="I174" s="171"/>
      <c r="L174" s="167"/>
      <c r="M174" s="172"/>
      <c r="T174" s="173"/>
      <c r="AT174" s="168" t="s">
        <v>315</v>
      </c>
      <c r="AU174" s="168" t="s">
        <v>89</v>
      </c>
      <c r="AV174" s="13" t="s">
        <v>89</v>
      </c>
      <c r="AW174" s="13" t="s">
        <v>31</v>
      </c>
      <c r="AX174" s="13" t="s">
        <v>76</v>
      </c>
      <c r="AY174" s="168" t="s">
        <v>307</v>
      </c>
    </row>
    <row r="175" spans="2:51" s="12" customFormat="1">
      <c r="B175" s="160"/>
      <c r="D175" s="161" t="s">
        <v>315</v>
      </c>
      <c r="E175" s="162" t="s">
        <v>1</v>
      </c>
      <c r="F175" s="163" t="s">
        <v>336</v>
      </c>
      <c r="H175" s="162" t="s">
        <v>1</v>
      </c>
      <c r="I175" s="164"/>
      <c r="L175" s="160"/>
      <c r="M175" s="165"/>
      <c r="T175" s="166"/>
      <c r="AT175" s="162" t="s">
        <v>315</v>
      </c>
      <c r="AU175" s="162" t="s">
        <v>89</v>
      </c>
      <c r="AV175" s="12" t="s">
        <v>83</v>
      </c>
      <c r="AW175" s="12" t="s">
        <v>31</v>
      </c>
      <c r="AX175" s="12" t="s">
        <v>76</v>
      </c>
      <c r="AY175" s="162" t="s">
        <v>307</v>
      </c>
    </row>
    <row r="176" spans="2:51" s="13" customFormat="1">
      <c r="B176" s="167"/>
      <c r="D176" s="161" t="s">
        <v>315</v>
      </c>
      <c r="E176" s="168" t="s">
        <v>1</v>
      </c>
      <c r="F176" s="169" t="s">
        <v>337</v>
      </c>
      <c r="H176" s="170">
        <v>6.8559999999999999</v>
      </c>
      <c r="I176" s="171"/>
      <c r="L176" s="167"/>
      <c r="M176" s="172"/>
      <c r="T176" s="173"/>
      <c r="AT176" s="168" t="s">
        <v>315</v>
      </c>
      <c r="AU176" s="168" t="s">
        <v>89</v>
      </c>
      <c r="AV176" s="13" t="s">
        <v>89</v>
      </c>
      <c r="AW176" s="13" t="s">
        <v>31</v>
      </c>
      <c r="AX176" s="13" t="s">
        <v>76</v>
      </c>
      <c r="AY176" s="168" t="s">
        <v>307</v>
      </c>
    </row>
    <row r="177" spans="2:51" s="12" customFormat="1">
      <c r="B177" s="160"/>
      <c r="D177" s="161" t="s">
        <v>315</v>
      </c>
      <c r="E177" s="162" t="s">
        <v>1</v>
      </c>
      <c r="F177" s="163" t="s">
        <v>338</v>
      </c>
      <c r="H177" s="162" t="s">
        <v>1</v>
      </c>
      <c r="I177" s="164"/>
      <c r="L177" s="160"/>
      <c r="M177" s="165"/>
      <c r="T177" s="166"/>
      <c r="AT177" s="162" t="s">
        <v>315</v>
      </c>
      <c r="AU177" s="162" t="s">
        <v>89</v>
      </c>
      <c r="AV177" s="12" t="s">
        <v>83</v>
      </c>
      <c r="AW177" s="12" t="s">
        <v>31</v>
      </c>
      <c r="AX177" s="12" t="s">
        <v>76</v>
      </c>
      <c r="AY177" s="162" t="s">
        <v>307</v>
      </c>
    </row>
    <row r="178" spans="2:51" s="13" customFormat="1">
      <c r="B178" s="167"/>
      <c r="D178" s="161" t="s">
        <v>315</v>
      </c>
      <c r="E178" s="168" t="s">
        <v>1</v>
      </c>
      <c r="F178" s="169" t="s">
        <v>339</v>
      </c>
      <c r="H178" s="170">
        <v>7.165</v>
      </c>
      <c r="I178" s="171"/>
      <c r="L178" s="167"/>
      <c r="M178" s="172"/>
      <c r="T178" s="173"/>
      <c r="AT178" s="168" t="s">
        <v>315</v>
      </c>
      <c r="AU178" s="168" t="s">
        <v>89</v>
      </c>
      <c r="AV178" s="13" t="s">
        <v>89</v>
      </c>
      <c r="AW178" s="13" t="s">
        <v>31</v>
      </c>
      <c r="AX178" s="13" t="s">
        <v>76</v>
      </c>
      <c r="AY178" s="168" t="s">
        <v>307</v>
      </c>
    </row>
    <row r="179" spans="2:51" s="12" customFormat="1">
      <c r="B179" s="160"/>
      <c r="D179" s="161" t="s">
        <v>315</v>
      </c>
      <c r="E179" s="162" t="s">
        <v>1</v>
      </c>
      <c r="F179" s="163" t="s">
        <v>340</v>
      </c>
      <c r="H179" s="162" t="s">
        <v>1</v>
      </c>
      <c r="I179" s="164"/>
      <c r="L179" s="160"/>
      <c r="M179" s="165"/>
      <c r="T179" s="166"/>
      <c r="AT179" s="162" t="s">
        <v>315</v>
      </c>
      <c r="AU179" s="162" t="s">
        <v>89</v>
      </c>
      <c r="AV179" s="12" t="s">
        <v>83</v>
      </c>
      <c r="AW179" s="12" t="s">
        <v>31</v>
      </c>
      <c r="AX179" s="12" t="s">
        <v>76</v>
      </c>
      <c r="AY179" s="162" t="s">
        <v>307</v>
      </c>
    </row>
    <row r="180" spans="2:51" s="13" customFormat="1">
      <c r="B180" s="167"/>
      <c r="D180" s="161" t="s">
        <v>315</v>
      </c>
      <c r="E180" s="168" t="s">
        <v>1</v>
      </c>
      <c r="F180" s="169" t="s">
        <v>341</v>
      </c>
      <c r="H180" s="170">
        <v>4.766</v>
      </c>
      <c r="I180" s="171"/>
      <c r="L180" s="167"/>
      <c r="M180" s="172"/>
      <c r="T180" s="173"/>
      <c r="AT180" s="168" t="s">
        <v>315</v>
      </c>
      <c r="AU180" s="168" t="s">
        <v>89</v>
      </c>
      <c r="AV180" s="13" t="s">
        <v>89</v>
      </c>
      <c r="AW180" s="13" t="s">
        <v>31</v>
      </c>
      <c r="AX180" s="13" t="s">
        <v>76</v>
      </c>
      <c r="AY180" s="168" t="s">
        <v>307</v>
      </c>
    </row>
    <row r="181" spans="2:51" s="12" customFormat="1">
      <c r="B181" s="160"/>
      <c r="D181" s="161" t="s">
        <v>315</v>
      </c>
      <c r="E181" s="162" t="s">
        <v>1</v>
      </c>
      <c r="F181" s="163" t="s">
        <v>342</v>
      </c>
      <c r="H181" s="162" t="s">
        <v>1</v>
      </c>
      <c r="I181" s="164"/>
      <c r="L181" s="160"/>
      <c r="M181" s="165"/>
      <c r="T181" s="166"/>
      <c r="AT181" s="162" t="s">
        <v>315</v>
      </c>
      <c r="AU181" s="162" t="s">
        <v>89</v>
      </c>
      <c r="AV181" s="12" t="s">
        <v>83</v>
      </c>
      <c r="AW181" s="12" t="s">
        <v>31</v>
      </c>
      <c r="AX181" s="12" t="s">
        <v>76</v>
      </c>
      <c r="AY181" s="162" t="s">
        <v>307</v>
      </c>
    </row>
    <row r="182" spans="2:51" s="13" customFormat="1">
      <c r="B182" s="167"/>
      <c r="D182" s="161" t="s">
        <v>315</v>
      </c>
      <c r="E182" s="168" t="s">
        <v>1</v>
      </c>
      <c r="F182" s="169" t="s">
        <v>343</v>
      </c>
      <c r="H182" s="170">
        <v>0.91400000000000003</v>
      </c>
      <c r="I182" s="171"/>
      <c r="L182" s="167"/>
      <c r="M182" s="172"/>
      <c r="T182" s="173"/>
      <c r="AT182" s="168" t="s">
        <v>315</v>
      </c>
      <c r="AU182" s="168" t="s">
        <v>89</v>
      </c>
      <c r="AV182" s="13" t="s">
        <v>89</v>
      </c>
      <c r="AW182" s="13" t="s">
        <v>31</v>
      </c>
      <c r="AX182" s="13" t="s">
        <v>76</v>
      </c>
      <c r="AY182" s="168" t="s">
        <v>307</v>
      </c>
    </row>
    <row r="183" spans="2:51" s="12" customFormat="1">
      <c r="B183" s="160"/>
      <c r="D183" s="161" t="s">
        <v>315</v>
      </c>
      <c r="E183" s="162" t="s">
        <v>1</v>
      </c>
      <c r="F183" s="163" t="s">
        <v>344</v>
      </c>
      <c r="H183" s="162" t="s">
        <v>1</v>
      </c>
      <c r="I183" s="164"/>
      <c r="L183" s="160"/>
      <c r="M183" s="165"/>
      <c r="T183" s="166"/>
      <c r="AT183" s="162" t="s">
        <v>315</v>
      </c>
      <c r="AU183" s="162" t="s">
        <v>89</v>
      </c>
      <c r="AV183" s="12" t="s">
        <v>83</v>
      </c>
      <c r="AW183" s="12" t="s">
        <v>31</v>
      </c>
      <c r="AX183" s="12" t="s">
        <v>76</v>
      </c>
      <c r="AY183" s="162" t="s">
        <v>307</v>
      </c>
    </row>
    <row r="184" spans="2:51" s="13" customFormat="1">
      <c r="B184" s="167"/>
      <c r="D184" s="161" t="s">
        <v>315</v>
      </c>
      <c r="E184" s="168" t="s">
        <v>1</v>
      </c>
      <c r="F184" s="169" t="s">
        <v>345</v>
      </c>
      <c r="H184" s="170">
        <v>6.6269999999999998</v>
      </c>
      <c r="I184" s="171"/>
      <c r="L184" s="167"/>
      <c r="M184" s="172"/>
      <c r="T184" s="173"/>
      <c r="AT184" s="168" t="s">
        <v>315</v>
      </c>
      <c r="AU184" s="168" t="s">
        <v>89</v>
      </c>
      <c r="AV184" s="13" t="s">
        <v>89</v>
      </c>
      <c r="AW184" s="13" t="s">
        <v>31</v>
      </c>
      <c r="AX184" s="13" t="s">
        <v>76</v>
      </c>
      <c r="AY184" s="168" t="s">
        <v>307</v>
      </c>
    </row>
    <row r="185" spans="2:51" s="12" customFormat="1">
      <c r="B185" s="160"/>
      <c r="D185" s="161" t="s">
        <v>315</v>
      </c>
      <c r="E185" s="162" t="s">
        <v>1</v>
      </c>
      <c r="F185" s="163" t="s">
        <v>346</v>
      </c>
      <c r="H185" s="162" t="s">
        <v>1</v>
      </c>
      <c r="I185" s="164"/>
      <c r="L185" s="160"/>
      <c r="M185" s="165"/>
      <c r="T185" s="166"/>
      <c r="AT185" s="162" t="s">
        <v>315</v>
      </c>
      <c r="AU185" s="162" t="s">
        <v>89</v>
      </c>
      <c r="AV185" s="12" t="s">
        <v>83</v>
      </c>
      <c r="AW185" s="12" t="s">
        <v>31</v>
      </c>
      <c r="AX185" s="12" t="s">
        <v>76</v>
      </c>
      <c r="AY185" s="162" t="s">
        <v>307</v>
      </c>
    </row>
    <row r="186" spans="2:51" s="13" customFormat="1">
      <c r="B186" s="167"/>
      <c r="D186" s="161" t="s">
        <v>315</v>
      </c>
      <c r="E186" s="168" t="s">
        <v>1</v>
      </c>
      <c r="F186" s="169" t="s">
        <v>347</v>
      </c>
      <c r="H186" s="170">
        <v>1.728</v>
      </c>
      <c r="I186" s="171"/>
      <c r="L186" s="167"/>
      <c r="M186" s="172"/>
      <c r="T186" s="173"/>
      <c r="AT186" s="168" t="s">
        <v>315</v>
      </c>
      <c r="AU186" s="168" t="s">
        <v>89</v>
      </c>
      <c r="AV186" s="13" t="s">
        <v>89</v>
      </c>
      <c r="AW186" s="13" t="s">
        <v>31</v>
      </c>
      <c r="AX186" s="13" t="s">
        <v>76</v>
      </c>
      <c r="AY186" s="168" t="s">
        <v>307</v>
      </c>
    </row>
    <row r="187" spans="2:51" s="12" customFormat="1">
      <c r="B187" s="160"/>
      <c r="D187" s="161" t="s">
        <v>315</v>
      </c>
      <c r="E187" s="162" t="s">
        <v>1</v>
      </c>
      <c r="F187" s="163" t="s">
        <v>348</v>
      </c>
      <c r="H187" s="162" t="s">
        <v>1</v>
      </c>
      <c r="I187" s="164"/>
      <c r="L187" s="160"/>
      <c r="M187" s="165"/>
      <c r="T187" s="166"/>
      <c r="AT187" s="162" t="s">
        <v>315</v>
      </c>
      <c r="AU187" s="162" t="s">
        <v>89</v>
      </c>
      <c r="AV187" s="12" t="s">
        <v>83</v>
      </c>
      <c r="AW187" s="12" t="s">
        <v>31</v>
      </c>
      <c r="AX187" s="12" t="s">
        <v>76</v>
      </c>
      <c r="AY187" s="162" t="s">
        <v>307</v>
      </c>
    </row>
    <row r="188" spans="2:51" s="13" customFormat="1">
      <c r="B188" s="167"/>
      <c r="D188" s="161" t="s">
        <v>315</v>
      </c>
      <c r="E188" s="168" t="s">
        <v>1</v>
      </c>
      <c r="F188" s="169" t="s">
        <v>349</v>
      </c>
      <c r="H188" s="170">
        <v>2.2069999999999999</v>
      </c>
      <c r="I188" s="171"/>
      <c r="L188" s="167"/>
      <c r="M188" s="172"/>
      <c r="T188" s="173"/>
      <c r="AT188" s="168" t="s">
        <v>315</v>
      </c>
      <c r="AU188" s="168" t="s">
        <v>89</v>
      </c>
      <c r="AV188" s="13" t="s">
        <v>89</v>
      </c>
      <c r="AW188" s="13" t="s">
        <v>31</v>
      </c>
      <c r="AX188" s="13" t="s">
        <v>76</v>
      </c>
      <c r="AY188" s="168" t="s">
        <v>307</v>
      </c>
    </row>
    <row r="189" spans="2:51" s="12" customFormat="1">
      <c r="B189" s="160"/>
      <c r="D189" s="161" t="s">
        <v>315</v>
      </c>
      <c r="E189" s="162" t="s">
        <v>1</v>
      </c>
      <c r="F189" s="163" t="s">
        <v>350</v>
      </c>
      <c r="H189" s="162" t="s">
        <v>1</v>
      </c>
      <c r="I189" s="164"/>
      <c r="L189" s="160"/>
      <c r="M189" s="165"/>
      <c r="T189" s="166"/>
      <c r="AT189" s="162" t="s">
        <v>315</v>
      </c>
      <c r="AU189" s="162" t="s">
        <v>89</v>
      </c>
      <c r="AV189" s="12" t="s">
        <v>83</v>
      </c>
      <c r="AW189" s="12" t="s">
        <v>31</v>
      </c>
      <c r="AX189" s="12" t="s">
        <v>76</v>
      </c>
      <c r="AY189" s="162" t="s">
        <v>307</v>
      </c>
    </row>
    <row r="190" spans="2:51" s="13" customFormat="1">
      <c r="B190" s="167"/>
      <c r="D190" s="161" t="s">
        <v>315</v>
      </c>
      <c r="E190" s="168" t="s">
        <v>1</v>
      </c>
      <c r="F190" s="169" t="s">
        <v>351</v>
      </c>
      <c r="H190" s="170">
        <v>0.39600000000000002</v>
      </c>
      <c r="I190" s="171"/>
      <c r="L190" s="167"/>
      <c r="M190" s="172"/>
      <c r="T190" s="173"/>
      <c r="AT190" s="168" t="s">
        <v>315</v>
      </c>
      <c r="AU190" s="168" t="s">
        <v>89</v>
      </c>
      <c r="AV190" s="13" t="s">
        <v>89</v>
      </c>
      <c r="AW190" s="13" t="s">
        <v>31</v>
      </c>
      <c r="AX190" s="13" t="s">
        <v>76</v>
      </c>
      <c r="AY190" s="168" t="s">
        <v>307</v>
      </c>
    </row>
    <row r="191" spans="2:51" s="12" customFormat="1">
      <c r="B191" s="160"/>
      <c r="D191" s="161" t="s">
        <v>315</v>
      </c>
      <c r="E191" s="162" t="s">
        <v>1</v>
      </c>
      <c r="F191" s="163" t="s">
        <v>352</v>
      </c>
      <c r="H191" s="162" t="s">
        <v>1</v>
      </c>
      <c r="I191" s="164"/>
      <c r="L191" s="160"/>
      <c r="M191" s="165"/>
      <c r="T191" s="166"/>
      <c r="AT191" s="162" t="s">
        <v>315</v>
      </c>
      <c r="AU191" s="162" t="s">
        <v>89</v>
      </c>
      <c r="AV191" s="12" t="s">
        <v>83</v>
      </c>
      <c r="AW191" s="12" t="s">
        <v>31</v>
      </c>
      <c r="AX191" s="12" t="s">
        <v>76</v>
      </c>
      <c r="AY191" s="162" t="s">
        <v>307</v>
      </c>
    </row>
    <row r="192" spans="2:51" s="13" customFormat="1">
      <c r="B192" s="167"/>
      <c r="D192" s="161" t="s">
        <v>315</v>
      </c>
      <c r="E192" s="168" t="s">
        <v>1</v>
      </c>
      <c r="F192" s="169" t="s">
        <v>353</v>
      </c>
      <c r="H192" s="170">
        <v>0.22800000000000001</v>
      </c>
      <c r="I192" s="171"/>
      <c r="L192" s="167"/>
      <c r="M192" s="172"/>
      <c r="T192" s="173"/>
      <c r="AT192" s="168" t="s">
        <v>315</v>
      </c>
      <c r="AU192" s="168" t="s">
        <v>89</v>
      </c>
      <c r="AV192" s="13" t="s">
        <v>89</v>
      </c>
      <c r="AW192" s="13" t="s">
        <v>31</v>
      </c>
      <c r="AX192" s="13" t="s">
        <v>76</v>
      </c>
      <c r="AY192" s="168" t="s">
        <v>307</v>
      </c>
    </row>
    <row r="193" spans="2:51" s="12" customFormat="1">
      <c r="B193" s="160"/>
      <c r="D193" s="161" t="s">
        <v>315</v>
      </c>
      <c r="E193" s="162" t="s">
        <v>1</v>
      </c>
      <c r="F193" s="163" t="s">
        <v>354</v>
      </c>
      <c r="H193" s="162" t="s">
        <v>1</v>
      </c>
      <c r="I193" s="164"/>
      <c r="L193" s="160"/>
      <c r="M193" s="165"/>
      <c r="T193" s="166"/>
      <c r="AT193" s="162" t="s">
        <v>315</v>
      </c>
      <c r="AU193" s="162" t="s">
        <v>89</v>
      </c>
      <c r="AV193" s="12" t="s">
        <v>83</v>
      </c>
      <c r="AW193" s="12" t="s">
        <v>31</v>
      </c>
      <c r="AX193" s="12" t="s">
        <v>76</v>
      </c>
      <c r="AY193" s="162" t="s">
        <v>307</v>
      </c>
    </row>
    <row r="194" spans="2:51" s="13" customFormat="1">
      <c r="B194" s="167"/>
      <c r="D194" s="161" t="s">
        <v>315</v>
      </c>
      <c r="E194" s="168" t="s">
        <v>1</v>
      </c>
      <c r="F194" s="169" t="s">
        <v>355</v>
      </c>
      <c r="H194" s="170">
        <v>0.312</v>
      </c>
      <c r="I194" s="171"/>
      <c r="L194" s="167"/>
      <c r="M194" s="172"/>
      <c r="T194" s="173"/>
      <c r="AT194" s="168" t="s">
        <v>315</v>
      </c>
      <c r="AU194" s="168" t="s">
        <v>89</v>
      </c>
      <c r="AV194" s="13" t="s">
        <v>89</v>
      </c>
      <c r="AW194" s="13" t="s">
        <v>31</v>
      </c>
      <c r="AX194" s="13" t="s">
        <v>76</v>
      </c>
      <c r="AY194" s="168" t="s">
        <v>307</v>
      </c>
    </row>
    <row r="195" spans="2:51" s="12" customFormat="1">
      <c r="B195" s="160"/>
      <c r="D195" s="161" t="s">
        <v>315</v>
      </c>
      <c r="E195" s="162" t="s">
        <v>1</v>
      </c>
      <c r="F195" s="163" t="s">
        <v>356</v>
      </c>
      <c r="H195" s="162" t="s">
        <v>1</v>
      </c>
      <c r="I195" s="164"/>
      <c r="L195" s="160"/>
      <c r="M195" s="165"/>
      <c r="T195" s="166"/>
      <c r="AT195" s="162" t="s">
        <v>315</v>
      </c>
      <c r="AU195" s="162" t="s">
        <v>89</v>
      </c>
      <c r="AV195" s="12" t="s">
        <v>83</v>
      </c>
      <c r="AW195" s="12" t="s">
        <v>31</v>
      </c>
      <c r="AX195" s="12" t="s">
        <v>76</v>
      </c>
      <c r="AY195" s="162" t="s">
        <v>307</v>
      </c>
    </row>
    <row r="196" spans="2:51" s="13" customFormat="1">
      <c r="B196" s="167"/>
      <c r="D196" s="161" t="s">
        <v>315</v>
      </c>
      <c r="E196" s="168" t="s">
        <v>1</v>
      </c>
      <c r="F196" s="169" t="s">
        <v>357</v>
      </c>
      <c r="H196" s="170">
        <v>3.96</v>
      </c>
      <c r="I196" s="171"/>
      <c r="L196" s="167"/>
      <c r="M196" s="172"/>
      <c r="T196" s="173"/>
      <c r="AT196" s="168" t="s">
        <v>315</v>
      </c>
      <c r="AU196" s="168" t="s">
        <v>89</v>
      </c>
      <c r="AV196" s="13" t="s">
        <v>89</v>
      </c>
      <c r="AW196" s="13" t="s">
        <v>31</v>
      </c>
      <c r="AX196" s="13" t="s">
        <v>76</v>
      </c>
      <c r="AY196" s="168" t="s">
        <v>307</v>
      </c>
    </row>
    <row r="197" spans="2:51" s="12" customFormat="1">
      <c r="B197" s="160"/>
      <c r="D197" s="161" t="s">
        <v>315</v>
      </c>
      <c r="E197" s="162" t="s">
        <v>1</v>
      </c>
      <c r="F197" s="163" t="s">
        <v>358</v>
      </c>
      <c r="H197" s="162" t="s">
        <v>1</v>
      </c>
      <c r="I197" s="164"/>
      <c r="L197" s="160"/>
      <c r="M197" s="165"/>
      <c r="T197" s="166"/>
      <c r="AT197" s="162" t="s">
        <v>315</v>
      </c>
      <c r="AU197" s="162" t="s">
        <v>89</v>
      </c>
      <c r="AV197" s="12" t="s">
        <v>83</v>
      </c>
      <c r="AW197" s="12" t="s">
        <v>31</v>
      </c>
      <c r="AX197" s="12" t="s">
        <v>76</v>
      </c>
      <c r="AY197" s="162" t="s">
        <v>307</v>
      </c>
    </row>
    <row r="198" spans="2:51" s="13" customFormat="1">
      <c r="B198" s="167"/>
      <c r="D198" s="161" t="s">
        <v>315</v>
      </c>
      <c r="E198" s="168" t="s">
        <v>1</v>
      </c>
      <c r="F198" s="169" t="s">
        <v>359</v>
      </c>
      <c r="H198" s="170">
        <v>11.087999999999999</v>
      </c>
      <c r="I198" s="171"/>
      <c r="L198" s="167"/>
      <c r="M198" s="172"/>
      <c r="T198" s="173"/>
      <c r="AT198" s="168" t="s">
        <v>315</v>
      </c>
      <c r="AU198" s="168" t="s">
        <v>89</v>
      </c>
      <c r="AV198" s="13" t="s">
        <v>89</v>
      </c>
      <c r="AW198" s="13" t="s">
        <v>31</v>
      </c>
      <c r="AX198" s="13" t="s">
        <v>76</v>
      </c>
      <c r="AY198" s="168" t="s">
        <v>307</v>
      </c>
    </row>
    <row r="199" spans="2:51" s="12" customFormat="1">
      <c r="B199" s="160"/>
      <c r="D199" s="161" t="s">
        <v>315</v>
      </c>
      <c r="E199" s="162" t="s">
        <v>1</v>
      </c>
      <c r="F199" s="163" t="s">
        <v>360</v>
      </c>
      <c r="H199" s="162" t="s">
        <v>1</v>
      </c>
      <c r="I199" s="164"/>
      <c r="L199" s="160"/>
      <c r="M199" s="165"/>
      <c r="T199" s="166"/>
      <c r="AT199" s="162" t="s">
        <v>315</v>
      </c>
      <c r="AU199" s="162" t="s">
        <v>89</v>
      </c>
      <c r="AV199" s="12" t="s">
        <v>83</v>
      </c>
      <c r="AW199" s="12" t="s">
        <v>31</v>
      </c>
      <c r="AX199" s="12" t="s">
        <v>76</v>
      </c>
      <c r="AY199" s="162" t="s">
        <v>307</v>
      </c>
    </row>
    <row r="200" spans="2:51" s="13" customFormat="1">
      <c r="B200" s="167"/>
      <c r="D200" s="161" t="s">
        <v>315</v>
      </c>
      <c r="E200" s="168" t="s">
        <v>1</v>
      </c>
      <c r="F200" s="169" t="s">
        <v>361</v>
      </c>
      <c r="H200" s="170">
        <v>5.91</v>
      </c>
      <c r="I200" s="171"/>
      <c r="L200" s="167"/>
      <c r="M200" s="172"/>
      <c r="T200" s="173"/>
      <c r="AT200" s="168" t="s">
        <v>315</v>
      </c>
      <c r="AU200" s="168" t="s">
        <v>89</v>
      </c>
      <c r="AV200" s="13" t="s">
        <v>89</v>
      </c>
      <c r="AW200" s="13" t="s">
        <v>31</v>
      </c>
      <c r="AX200" s="13" t="s">
        <v>76</v>
      </c>
      <c r="AY200" s="168" t="s">
        <v>307</v>
      </c>
    </row>
    <row r="201" spans="2:51" s="12" customFormat="1">
      <c r="B201" s="160"/>
      <c r="D201" s="161" t="s">
        <v>315</v>
      </c>
      <c r="E201" s="162" t="s">
        <v>1</v>
      </c>
      <c r="F201" s="163" t="s">
        <v>362</v>
      </c>
      <c r="H201" s="162" t="s">
        <v>1</v>
      </c>
      <c r="I201" s="164"/>
      <c r="L201" s="160"/>
      <c r="M201" s="165"/>
      <c r="T201" s="166"/>
      <c r="AT201" s="162" t="s">
        <v>315</v>
      </c>
      <c r="AU201" s="162" t="s">
        <v>89</v>
      </c>
      <c r="AV201" s="12" t="s">
        <v>83</v>
      </c>
      <c r="AW201" s="12" t="s">
        <v>31</v>
      </c>
      <c r="AX201" s="12" t="s">
        <v>76</v>
      </c>
      <c r="AY201" s="162" t="s">
        <v>307</v>
      </c>
    </row>
    <row r="202" spans="2:51" s="13" customFormat="1">
      <c r="B202" s="167"/>
      <c r="D202" s="161" t="s">
        <v>315</v>
      </c>
      <c r="E202" s="168" t="s">
        <v>1</v>
      </c>
      <c r="F202" s="169" t="s">
        <v>363</v>
      </c>
      <c r="H202" s="170">
        <v>0.315</v>
      </c>
      <c r="I202" s="171"/>
      <c r="L202" s="167"/>
      <c r="M202" s="172"/>
      <c r="T202" s="173"/>
      <c r="AT202" s="168" t="s">
        <v>315</v>
      </c>
      <c r="AU202" s="168" t="s">
        <v>89</v>
      </c>
      <c r="AV202" s="13" t="s">
        <v>89</v>
      </c>
      <c r="AW202" s="13" t="s">
        <v>31</v>
      </c>
      <c r="AX202" s="13" t="s">
        <v>76</v>
      </c>
      <c r="AY202" s="168" t="s">
        <v>307</v>
      </c>
    </row>
    <row r="203" spans="2:51" s="12" customFormat="1">
      <c r="B203" s="160"/>
      <c r="D203" s="161" t="s">
        <v>315</v>
      </c>
      <c r="E203" s="162" t="s">
        <v>1</v>
      </c>
      <c r="F203" s="163" t="s">
        <v>364</v>
      </c>
      <c r="H203" s="162" t="s">
        <v>1</v>
      </c>
      <c r="I203" s="164"/>
      <c r="L203" s="160"/>
      <c r="M203" s="165"/>
      <c r="T203" s="166"/>
      <c r="AT203" s="162" t="s">
        <v>315</v>
      </c>
      <c r="AU203" s="162" t="s">
        <v>89</v>
      </c>
      <c r="AV203" s="12" t="s">
        <v>83</v>
      </c>
      <c r="AW203" s="12" t="s">
        <v>31</v>
      </c>
      <c r="AX203" s="12" t="s">
        <v>76</v>
      </c>
      <c r="AY203" s="162" t="s">
        <v>307</v>
      </c>
    </row>
    <row r="204" spans="2:51" s="13" customFormat="1">
      <c r="B204" s="167"/>
      <c r="D204" s="161" t="s">
        <v>315</v>
      </c>
      <c r="E204" s="168" t="s">
        <v>1</v>
      </c>
      <c r="F204" s="169" t="s">
        <v>365</v>
      </c>
      <c r="H204" s="170">
        <v>3.0089999999999999</v>
      </c>
      <c r="I204" s="171"/>
      <c r="L204" s="167"/>
      <c r="M204" s="172"/>
      <c r="T204" s="173"/>
      <c r="AT204" s="168" t="s">
        <v>315</v>
      </c>
      <c r="AU204" s="168" t="s">
        <v>89</v>
      </c>
      <c r="AV204" s="13" t="s">
        <v>89</v>
      </c>
      <c r="AW204" s="13" t="s">
        <v>31</v>
      </c>
      <c r="AX204" s="13" t="s">
        <v>76</v>
      </c>
      <c r="AY204" s="168" t="s">
        <v>307</v>
      </c>
    </row>
    <row r="205" spans="2:51" s="12" customFormat="1">
      <c r="B205" s="160"/>
      <c r="D205" s="161" t="s">
        <v>315</v>
      </c>
      <c r="E205" s="162" t="s">
        <v>1</v>
      </c>
      <c r="F205" s="163" t="s">
        <v>366</v>
      </c>
      <c r="H205" s="162" t="s">
        <v>1</v>
      </c>
      <c r="I205" s="164"/>
      <c r="L205" s="160"/>
      <c r="M205" s="165"/>
      <c r="T205" s="166"/>
      <c r="AT205" s="162" t="s">
        <v>315</v>
      </c>
      <c r="AU205" s="162" t="s">
        <v>89</v>
      </c>
      <c r="AV205" s="12" t="s">
        <v>83</v>
      </c>
      <c r="AW205" s="12" t="s">
        <v>31</v>
      </c>
      <c r="AX205" s="12" t="s">
        <v>76</v>
      </c>
      <c r="AY205" s="162" t="s">
        <v>307</v>
      </c>
    </row>
    <row r="206" spans="2:51" s="13" customFormat="1">
      <c r="B206" s="167"/>
      <c r="D206" s="161" t="s">
        <v>315</v>
      </c>
      <c r="E206" s="168" t="s">
        <v>1</v>
      </c>
      <c r="F206" s="169" t="s">
        <v>367</v>
      </c>
      <c r="H206" s="170">
        <v>1.1879999999999999</v>
      </c>
      <c r="I206" s="171"/>
      <c r="L206" s="167"/>
      <c r="M206" s="172"/>
      <c r="T206" s="173"/>
      <c r="AT206" s="168" t="s">
        <v>315</v>
      </c>
      <c r="AU206" s="168" t="s">
        <v>89</v>
      </c>
      <c r="AV206" s="13" t="s">
        <v>89</v>
      </c>
      <c r="AW206" s="13" t="s">
        <v>31</v>
      </c>
      <c r="AX206" s="13" t="s">
        <v>76</v>
      </c>
      <c r="AY206" s="168" t="s">
        <v>307</v>
      </c>
    </row>
    <row r="207" spans="2:51" s="12" customFormat="1">
      <c r="B207" s="160"/>
      <c r="D207" s="161" t="s">
        <v>315</v>
      </c>
      <c r="E207" s="162" t="s">
        <v>1</v>
      </c>
      <c r="F207" s="163" t="s">
        <v>368</v>
      </c>
      <c r="H207" s="162" t="s">
        <v>1</v>
      </c>
      <c r="I207" s="164"/>
      <c r="L207" s="160"/>
      <c r="M207" s="165"/>
      <c r="T207" s="166"/>
      <c r="AT207" s="162" t="s">
        <v>315</v>
      </c>
      <c r="AU207" s="162" t="s">
        <v>89</v>
      </c>
      <c r="AV207" s="12" t="s">
        <v>83</v>
      </c>
      <c r="AW207" s="12" t="s">
        <v>31</v>
      </c>
      <c r="AX207" s="12" t="s">
        <v>76</v>
      </c>
      <c r="AY207" s="162" t="s">
        <v>307</v>
      </c>
    </row>
    <row r="208" spans="2:51" s="13" customFormat="1">
      <c r="B208" s="167"/>
      <c r="D208" s="161" t="s">
        <v>315</v>
      </c>
      <c r="E208" s="168" t="s">
        <v>1</v>
      </c>
      <c r="F208" s="169" t="s">
        <v>369</v>
      </c>
      <c r="H208" s="170">
        <v>3.5310000000000001</v>
      </c>
      <c r="I208" s="171"/>
      <c r="L208" s="167"/>
      <c r="M208" s="172"/>
      <c r="T208" s="173"/>
      <c r="AT208" s="168" t="s">
        <v>315</v>
      </c>
      <c r="AU208" s="168" t="s">
        <v>89</v>
      </c>
      <c r="AV208" s="13" t="s">
        <v>89</v>
      </c>
      <c r="AW208" s="13" t="s">
        <v>31</v>
      </c>
      <c r="AX208" s="13" t="s">
        <v>76</v>
      </c>
      <c r="AY208" s="168" t="s">
        <v>307</v>
      </c>
    </row>
    <row r="209" spans="2:51" s="12" customFormat="1">
      <c r="B209" s="160"/>
      <c r="D209" s="161" t="s">
        <v>315</v>
      </c>
      <c r="E209" s="162" t="s">
        <v>1</v>
      </c>
      <c r="F209" s="163" t="s">
        <v>370</v>
      </c>
      <c r="H209" s="162" t="s">
        <v>1</v>
      </c>
      <c r="I209" s="164"/>
      <c r="L209" s="160"/>
      <c r="M209" s="165"/>
      <c r="T209" s="166"/>
      <c r="AT209" s="162" t="s">
        <v>315</v>
      </c>
      <c r="AU209" s="162" t="s">
        <v>89</v>
      </c>
      <c r="AV209" s="12" t="s">
        <v>83</v>
      </c>
      <c r="AW209" s="12" t="s">
        <v>31</v>
      </c>
      <c r="AX209" s="12" t="s">
        <v>76</v>
      </c>
      <c r="AY209" s="162" t="s">
        <v>307</v>
      </c>
    </row>
    <row r="210" spans="2:51" s="13" customFormat="1">
      <c r="B210" s="167"/>
      <c r="D210" s="161" t="s">
        <v>315</v>
      </c>
      <c r="E210" s="168" t="s">
        <v>1</v>
      </c>
      <c r="F210" s="169" t="s">
        <v>371</v>
      </c>
      <c r="H210" s="170">
        <v>4.6079999999999997</v>
      </c>
      <c r="I210" s="171"/>
      <c r="L210" s="167"/>
      <c r="M210" s="172"/>
      <c r="T210" s="173"/>
      <c r="AT210" s="168" t="s">
        <v>315</v>
      </c>
      <c r="AU210" s="168" t="s">
        <v>89</v>
      </c>
      <c r="AV210" s="13" t="s">
        <v>89</v>
      </c>
      <c r="AW210" s="13" t="s">
        <v>31</v>
      </c>
      <c r="AX210" s="13" t="s">
        <v>76</v>
      </c>
      <c r="AY210" s="168" t="s">
        <v>307</v>
      </c>
    </row>
    <row r="211" spans="2:51" s="12" customFormat="1">
      <c r="B211" s="160"/>
      <c r="D211" s="161" t="s">
        <v>315</v>
      </c>
      <c r="E211" s="162" t="s">
        <v>1</v>
      </c>
      <c r="F211" s="163" t="s">
        <v>372</v>
      </c>
      <c r="H211" s="162" t="s">
        <v>1</v>
      </c>
      <c r="I211" s="164"/>
      <c r="L211" s="160"/>
      <c r="M211" s="165"/>
      <c r="T211" s="166"/>
      <c r="AT211" s="162" t="s">
        <v>315</v>
      </c>
      <c r="AU211" s="162" t="s">
        <v>89</v>
      </c>
      <c r="AV211" s="12" t="s">
        <v>83</v>
      </c>
      <c r="AW211" s="12" t="s">
        <v>31</v>
      </c>
      <c r="AX211" s="12" t="s">
        <v>76</v>
      </c>
      <c r="AY211" s="162" t="s">
        <v>307</v>
      </c>
    </row>
    <row r="212" spans="2:51" s="13" customFormat="1">
      <c r="B212" s="167"/>
      <c r="D212" s="161" t="s">
        <v>315</v>
      </c>
      <c r="E212" s="168" t="s">
        <v>1</v>
      </c>
      <c r="F212" s="169" t="s">
        <v>373</v>
      </c>
      <c r="H212" s="170">
        <v>11.087999999999999</v>
      </c>
      <c r="I212" s="171"/>
      <c r="L212" s="167"/>
      <c r="M212" s="172"/>
      <c r="T212" s="173"/>
      <c r="AT212" s="168" t="s">
        <v>315</v>
      </c>
      <c r="AU212" s="168" t="s">
        <v>89</v>
      </c>
      <c r="AV212" s="13" t="s">
        <v>89</v>
      </c>
      <c r="AW212" s="13" t="s">
        <v>31</v>
      </c>
      <c r="AX212" s="13" t="s">
        <v>76</v>
      </c>
      <c r="AY212" s="168" t="s">
        <v>307</v>
      </c>
    </row>
    <row r="213" spans="2:51" s="12" customFormat="1">
      <c r="B213" s="160"/>
      <c r="D213" s="161" t="s">
        <v>315</v>
      </c>
      <c r="E213" s="162" t="s">
        <v>1</v>
      </c>
      <c r="F213" s="163" t="s">
        <v>374</v>
      </c>
      <c r="H213" s="162" t="s">
        <v>1</v>
      </c>
      <c r="I213" s="164"/>
      <c r="L213" s="160"/>
      <c r="M213" s="165"/>
      <c r="T213" s="166"/>
      <c r="AT213" s="162" t="s">
        <v>315</v>
      </c>
      <c r="AU213" s="162" t="s">
        <v>89</v>
      </c>
      <c r="AV213" s="12" t="s">
        <v>83</v>
      </c>
      <c r="AW213" s="12" t="s">
        <v>31</v>
      </c>
      <c r="AX213" s="12" t="s">
        <v>76</v>
      </c>
      <c r="AY213" s="162" t="s">
        <v>307</v>
      </c>
    </row>
    <row r="214" spans="2:51" s="13" customFormat="1">
      <c r="B214" s="167"/>
      <c r="D214" s="161" t="s">
        <v>315</v>
      </c>
      <c r="E214" s="168" t="s">
        <v>1</v>
      </c>
      <c r="F214" s="169" t="s">
        <v>375</v>
      </c>
      <c r="H214" s="170">
        <v>5.76</v>
      </c>
      <c r="I214" s="171"/>
      <c r="L214" s="167"/>
      <c r="M214" s="172"/>
      <c r="T214" s="173"/>
      <c r="AT214" s="168" t="s">
        <v>315</v>
      </c>
      <c r="AU214" s="168" t="s">
        <v>89</v>
      </c>
      <c r="AV214" s="13" t="s">
        <v>89</v>
      </c>
      <c r="AW214" s="13" t="s">
        <v>31</v>
      </c>
      <c r="AX214" s="13" t="s">
        <v>76</v>
      </c>
      <c r="AY214" s="168" t="s">
        <v>307</v>
      </c>
    </row>
    <row r="215" spans="2:51" s="12" customFormat="1">
      <c r="B215" s="160"/>
      <c r="D215" s="161" t="s">
        <v>315</v>
      </c>
      <c r="E215" s="162" t="s">
        <v>1</v>
      </c>
      <c r="F215" s="163" t="s">
        <v>376</v>
      </c>
      <c r="H215" s="162" t="s">
        <v>1</v>
      </c>
      <c r="I215" s="164"/>
      <c r="L215" s="160"/>
      <c r="M215" s="165"/>
      <c r="T215" s="166"/>
      <c r="AT215" s="162" t="s">
        <v>315</v>
      </c>
      <c r="AU215" s="162" t="s">
        <v>89</v>
      </c>
      <c r="AV215" s="12" t="s">
        <v>83</v>
      </c>
      <c r="AW215" s="12" t="s">
        <v>31</v>
      </c>
      <c r="AX215" s="12" t="s">
        <v>76</v>
      </c>
      <c r="AY215" s="162" t="s">
        <v>307</v>
      </c>
    </row>
    <row r="216" spans="2:51" s="13" customFormat="1">
      <c r="B216" s="167"/>
      <c r="D216" s="161" t="s">
        <v>315</v>
      </c>
      <c r="E216" s="168" t="s">
        <v>1</v>
      </c>
      <c r="F216" s="169" t="s">
        <v>377</v>
      </c>
      <c r="H216" s="170">
        <v>3.09</v>
      </c>
      <c r="I216" s="171"/>
      <c r="L216" s="167"/>
      <c r="M216" s="172"/>
      <c r="T216" s="173"/>
      <c r="AT216" s="168" t="s">
        <v>315</v>
      </c>
      <c r="AU216" s="168" t="s">
        <v>89</v>
      </c>
      <c r="AV216" s="13" t="s">
        <v>89</v>
      </c>
      <c r="AW216" s="13" t="s">
        <v>31</v>
      </c>
      <c r="AX216" s="13" t="s">
        <v>76</v>
      </c>
      <c r="AY216" s="168" t="s">
        <v>307</v>
      </c>
    </row>
    <row r="217" spans="2:51" s="12" customFormat="1">
      <c r="B217" s="160"/>
      <c r="D217" s="161" t="s">
        <v>315</v>
      </c>
      <c r="E217" s="162" t="s">
        <v>1</v>
      </c>
      <c r="F217" s="163" t="s">
        <v>378</v>
      </c>
      <c r="H217" s="162" t="s">
        <v>1</v>
      </c>
      <c r="I217" s="164"/>
      <c r="L217" s="160"/>
      <c r="M217" s="165"/>
      <c r="T217" s="166"/>
      <c r="AT217" s="162" t="s">
        <v>315</v>
      </c>
      <c r="AU217" s="162" t="s">
        <v>89</v>
      </c>
      <c r="AV217" s="12" t="s">
        <v>83</v>
      </c>
      <c r="AW217" s="12" t="s">
        <v>31</v>
      </c>
      <c r="AX217" s="12" t="s">
        <v>76</v>
      </c>
      <c r="AY217" s="162" t="s">
        <v>307</v>
      </c>
    </row>
    <row r="218" spans="2:51" s="13" customFormat="1">
      <c r="B218" s="167"/>
      <c r="D218" s="161" t="s">
        <v>315</v>
      </c>
      <c r="E218" s="168" t="s">
        <v>1</v>
      </c>
      <c r="F218" s="169" t="s">
        <v>379</v>
      </c>
      <c r="H218" s="170">
        <v>3.5710000000000002</v>
      </c>
      <c r="I218" s="171"/>
      <c r="L218" s="167"/>
      <c r="M218" s="172"/>
      <c r="T218" s="173"/>
      <c r="AT218" s="168" t="s">
        <v>315</v>
      </c>
      <c r="AU218" s="168" t="s">
        <v>89</v>
      </c>
      <c r="AV218" s="13" t="s">
        <v>89</v>
      </c>
      <c r="AW218" s="13" t="s">
        <v>31</v>
      </c>
      <c r="AX218" s="13" t="s">
        <v>76</v>
      </c>
      <c r="AY218" s="168" t="s">
        <v>307</v>
      </c>
    </row>
    <row r="219" spans="2:51" s="12" customFormat="1">
      <c r="B219" s="160"/>
      <c r="D219" s="161" t="s">
        <v>315</v>
      </c>
      <c r="E219" s="162" t="s">
        <v>1</v>
      </c>
      <c r="F219" s="163" t="s">
        <v>380</v>
      </c>
      <c r="H219" s="162" t="s">
        <v>1</v>
      </c>
      <c r="I219" s="164"/>
      <c r="L219" s="160"/>
      <c r="M219" s="165"/>
      <c r="T219" s="166"/>
      <c r="AT219" s="162" t="s">
        <v>315</v>
      </c>
      <c r="AU219" s="162" t="s">
        <v>89</v>
      </c>
      <c r="AV219" s="12" t="s">
        <v>83</v>
      </c>
      <c r="AW219" s="12" t="s">
        <v>31</v>
      </c>
      <c r="AX219" s="12" t="s">
        <v>76</v>
      </c>
      <c r="AY219" s="162" t="s">
        <v>307</v>
      </c>
    </row>
    <row r="220" spans="2:51" s="13" customFormat="1">
      <c r="B220" s="167"/>
      <c r="D220" s="161" t="s">
        <v>315</v>
      </c>
      <c r="E220" s="168" t="s">
        <v>1</v>
      </c>
      <c r="F220" s="169" t="s">
        <v>381</v>
      </c>
      <c r="H220" s="170">
        <v>7.3049999999999997</v>
      </c>
      <c r="I220" s="171"/>
      <c r="L220" s="167"/>
      <c r="M220" s="172"/>
      <c r="T220" s="173"/>
      <c r="AT220" s="168" t="s">
        <v>315</v>
      </c>
      <c r="AU220" s="168" t="s">
        <v>89</v>
      </c>
      <c r="AV220" s="13" t="s">
        <v>89</v>
      </c>
      <c r="AW220" s="13" t="s">
        <v>31</v>
      </c>
      <c r="AX220" s="13" t="s">
        <v>76</v>
      </c>
      <c r="AY220" s="168" t="s">
        <v>307</v>
      </c>
    </row>
    <row r="221" spans="2:51" s="12" customFormat="1">
      <c r="B221" s="160"/>
      <c r="D221" s="161" t="s">
        <v>315</v>
      </c>
      <c r="E221" s="162" t="s">
        <v>1</v>
      </c>
      <c r="F221" s="163" t="s">
        <v>382</v>
      </c>
      <c r="H221" s="162" t="s">
        <v>1</v>
      </c>
      <c r="I221" s="164"/>
      <c r="L221" s="160"/>
      <c r="M221" s="165"/>
      <c r="T221" s="166"/>
      <c r="AT221" s="162" t="s">
        <v>315</v>
      </c>
      <c r="AU221" s="162" t="s">
        <v>89</v>
      </c>
      <c r="AV221" s="12" t="s">
        <v>83</v>
      </c>
      <c r="AW221" s="12" t="s">
        <v>31</v>
      </c>
      <c r="AX221" s="12" t="s">
        <v>76</v>
      </c>
      <c r="AY221" s="162" t="s">
        <v>307</v>
      </c>
    </row>
    <row r="222" spans="2:51" s="13" customFormat="1">
      <c r="B222" s="167"/>
      <c r="D222" s="161" t="s">
        <v>315</v>
      </c>
      <c r="E222" s="168" t="s">
        <v>1</v>
      </c>
      <c r="F222" s="169" t="s">
        <v>383</v>
      </c>
      <c r="H222" s="170">
        <v>15.56</v>
      </c>
      <c r="I222" s="171"/>
      <c r="L222" s="167"/>
      <c r="M222" s="172"/>
      <c r="T222" s="173"/>
      <c r="AT222" s="168" t="s">
        <v>315</v>
      </c>
      <c r="AU222" s="168" t="s">
        <v>89</v>
      </c>
      <c r="AV222" s="13" t="s">
        <v>89</v>
      </c>
      <c r="AW222" s="13" t="s">
        <v>31</v>
      </c>
      <c r="AX222" s="13" t="s">
        <v>76</v>
      </c>
      <c r="AY222" s="168" t="s">
        <v>307</v>
      </c>
    </row>
    <row r="223" spans="2:51" s="12" customFormat="1">
      <c r="B223" s="160"/>
      <c r="D223" s="161" t="s">
        <v>315</v>
      </c>
      <c r="E223" s="162" t="s">
        <v>1</v>
      </c>
      <c r="F223" s="163" t="s">
        <v>384</v>
      </c>
      <c r="H223" s="162" t="s">
        <v>1</v>
      </c>
      <c r="I223" s="164"/>
      <c r="L223" s="160"/>
      <c r="M223" s="165"/>
      <c r="T223" s="166"/>
      <c r="AT223" s="162" t="s">
        <v>315</v>
      </c>
      <c r="AU223" s="162" t="s">
        <v>89</v>
      </c>
      <c r="AV223" s="12" t="s">
        <v>83</v>
      </c>
      <c r="AW223" s="12" t="s">
        <v>31</v>
      </c>
      <c r="AX223" s="12" t="s">
        <v>76</v>
      </c>
      <c r="AY223" s="162" t="s">
        <v>307</v>
      </c>
    </row>
    <row r="224" spans="2:51" s="13" customFormat="1">
      <c r="B224" s="167"/>
      <c r="D224" s="161" t="s">
        <v>315</v>
      </c>
      <c r="E224" s="168" t="s">
        <v>1</v>
      </c>
      <c r="F224" s="169" t="s">
        <v>385</v>
      </c>
      <c r="H224" s="170">
        <v>2.903</v>
      </c>
      <c r="I224" s="171"/>
      <c r="L224" s="167"/>
      <c r="M224" s="172"/>
      <c r="T224" s="173"/>
      <c r="AT224" s="168" t="s">
        <v>315</v>
      </c>
      <c r="AU224" s="168" t="s">
        <v>89</v>
      </c>
      <c r="AV224" s="13" t="s">
        <v>89</v>
      </c>
      <c r="AW224" s="13" t="s">
        <v>31</v>
      </c>
      <c r="AX224" s="13" t="s">
        <v>76</v>
      </c>
      <c r="AY224" s="168" t="s">
        <v>307</v>
      </c>
    </row>
    <row r="225" spans="2:51" s="12" customFormat="1">
      <c r="B225" s="160"/>
      <c r="D225" s="161" t="s">
        <v>315</v>
      </c>
      <c r="E225" s="162" t="s">
        <v>1</v>
      </c>
      <c r="F225" s="163" t="s">
        <v>386</v>
      </c>
      <c r="H225" s="162" t="s">
        <v>1</v>
      </c>
      <c r="I225" s="164"/>
      <c r="L225" s="160"/>
      <c r="M225" s="165"/>
      <c r="T225" s="166"/>
      <c r="AT225" s="162" t="s">
        <v>315</v>
      </c>
      <c r="AU225" s="162" t="s">
        <v>89</v>
      </c>
      <c r="AV225" s="12" t="s">
        <v>83</v>
      </c>
      <c r="AW225" s="12" t="s">
        <v>31</v>
      </c>
      <c r="AX225" s="12" t="s">
        <v>76</v>
      </c>
      <c r="AY225" s="162" t="s">
        <v>307</v>
      </c>
    </row>
    <row r="226" spans="2:51" s="13" customFormat="1">
      <c r="B226" s="167"/>
      <c r="D226" s="161" t="s">
        <v>315</v>
      </c>
      <c r="E226" s="168" t="s">
        <v>1</v>
      </c>
      <c r="F226" s="169" t="s">
        <v>387</v>
      </c>
      <c r="H226" s="170">
        <v>3.371</v>
      </c>
      <c r="I226" s="171"/>
      <c r="L226" s="167"/>
      <c r="M226" s="172"/>
      <c r="T226" s="173"/>
      <c r="AT226" s="168" t="s">
        <v>315</v>
      </c>
      <c r="AU226" s="168" t="s">
        <v>89</v>
      </c>
      <c r="AV226" s="13" t="s">
        <v>89</v>
      </c>
      <c r="AW226" s="13" t="s">
        <v>31</v>
      </c>
      <c r="AX226" s="13" t="s">
        <v>76</v>
      </c>
      <c r="AY226" s="168" t="s">
        <v>307</v>
      </c>
    </row>
    <row r="227" spans="2:51" s="12" customFormat="1">
      <c r="B227" s="160"/>
      <c r="D227" s="161" t="s">
        <v>315</v>
      </c>
      <c r="E227" s="162" t="s">
        <v>1</v>
      </c>
      <c r="F227" s="163" t="s">
        <v>388</v>
      </c>
      <c r="H227" s="162" t="s">
        <v>1</v>
      </c>
      <c r="I227" s="164"/>
      <c r="L227" s="160"/>
      <c r="M227" s="165"/>
      <c r="T227" s="166"/>
      <c r="AT227" s="162" t="s">
        <v>315</v>
      </c>
      <c r="AU227" s="162" t="s">
        <v>89</v>
      </c>
      <c r="AV227" s="12" t="s">
        <v>83</v>
      </c>
      <c r="AW227" s="12" t="s">
        <v>31</v>
      </c>
      <c r="AX227" s="12" t="s">
        <v>76</v>
      </c>
      <c r="AY227" s="162" t="s">
        <v>307</v>
      </c>
    </row>
    <row r="228" spans="2:51" s="13" customFormat="1">
      <c r="B228" s="167"/>
      <c r="D228" s="161" t="s">
        <v>315</v>
      </c>
      <c r="E228" s="168" t="s">
        <v>1</v>
      </c>
      <c r="F228" s="169" t="s">
        <v>389</v>
      </c>
      <c r="H228" s="170">
        <v>3.6920000000000002</v>
      </c>
      <c r="I228" s="171"/>
      <c r="L228" s="167"/>
      <c r="M228" s="172"/>
      <c r="T228" s="173"/>
      <c r="AT228" s="168" t="s">
        <v>315</v>
      </c>
      <c r="AU228" s="168" t="s">
        <v>89</v>
      </c>
      <c r="AV228" s="13" t="s">
        <v>89</v>
      </c>
      <c r="AW228" s="13" t="s">
        <v>31</v>
      </c>
      <c r="AX228" s="13" t="s">
        <v>76</v>
      </c>
      <c r="AY228" s="168" t="s">
        <v>307</v>
      </c>
    </row>
    <row r="229" spans="2:51" s="12" customFormat="1">
      <c r="B229" s="160"/>
      <c r="D229" s="161" t="s">
        <v>315</v>
      </c>
      <c r="E229" s="162" t="s">
        <v>1</v>
      </c>
      <c r="F229" s="163" t="s">
        <v>390</v>
      </c>
      <c r="H229" s="162" t="s">
        <v>1</v>
      </c>
      <c r="I229" s="164"/>
      <c r="L229" s="160"/>
      <c r="M229" s="165"/>
      <c r="T229" s="166"/>
      <c r="AT229" s="162" t="s">
        <v>315</v>
      </c>
      <c r="AU229" s="162" t="s">
        <v>89</v>
      </c>
      <c r="AV229" s="12" t="s">
        <v>83</v>
      </c>
      <c r="AW229" s="12" t="s">
        <v>31</v>
      </c>
      <c r="AX229" s="12" t="s">
        <v>76</v>
      </c>
      <c r="AY229" s="162" t="s">
        <v>307</v>
      </c>
    </row>
    <row r="230" spans="2:51" s="13" customFormat="1">
      <c r="B230" s="167"/>
      <c r="D230" s="161" t="s">
        <v>315</v>
      </c>
      <c r="E230" s="168" t="s">
        <v>1</v>
      </c>
      <c r="F230" s="169" t="s">
        <v>391</v>
      </c>
      <c r="H230" s="170">
        <v>5.6760000000000002</v>
      </c>
      <c r="I230" s="171"/>
      <c r="L230" s="167"/>
      <c r="M230" s="172"/>
      <c r="T230" s="173"/>
      <c r="AT230" s="168" t="s">
        <v>315</v>
      </c>
      <c r="AU230" s="168" t="s">
        <v>89</v>
      </c>
      <c r="AV230" s="13" t="s">
        <v>89</v>
      </c>
      <c r="AW230" s="13" t="s">
        <v>31</v>
      </c>
      <c r="AX230" s="13" t="s">
        <v>76</v>
      </c>
      <c r="AY230" s="168" t="s">
        <v>307</v>
      </c>
    </row>
    <row r="231" spans="2:51" s="12" customFormat="1">
      <c r="B231" s="160"/>
      <c r="D231" s="161" t="s">
        <v>315</v>
      </c>
      <c r="E231" s="162" t="s">
        <v>1</v>
      </c>
      <c r="F231" s="163" t="s">
        <v>392</v>
      </c>
      <c r="H231" s="162" t="s">
        <v>1</v>
      </c>
      <c r="I231" s="164"/>
      <c r="L231" s="160"/>
      <c r="M231" s="165"/>
      <c r="T231" s="166"/>
      <c r="AT231" s="162" t="s">
        <v>315</v>
      </c>
      <c r="AU231" s="162" t="s">
        <v>89</v>
      </c>
      <c r="AV231" s="12" t="s">
        <v>83</v>
      </c>
      <c r="AW231" s="12" t="s">
        <v>31</v>
      </c>
      <c r="AX231" s="12" t="s">
        <v>76</v>
      </c>
      <c r="AY231" s="162" t="s">
        <v>307</v>
      </c>
    </row>
    <row r="232" spans="2:51" s="13" customFormat="1">
      <c r="B232" s="167"/>
      <c r="D232" s="161" t="s">
        <v>315</v>
      </c>
      <c r="E232" s="168" t="s">
        <v>1</v>
      </c>
      <c r="F232" s="169" t="s">
        <v>393</v>
      </c>
      <c r="H232" s="170">
        <v>3.5960000000000001</v>
      </c>
      <c r="I232" s="171"/>
      <c r="L232" s="167"/>
      <c r="M232" s="172"/>
      <c r="T232" s="173"/>
      <c r="AT232" s="168" t="s">
        <v>315</v>
      </c>
      <c r="AU232" s="168" t="s">
        <v>89</v>
      </c>
      <c r="AV232" s="13" t="s">
        <v>89</v>
      </c>
      <c r="AW232" s="13" t="s">
        <v>31</v>
      </c>
      <c r="AX232" s="13" t="s">
        <v>76</v>
      </c>
      <c r="AY232" s="168" t="s">
        <v>307</v>
      </c>
    </row>
    <row r="233" spans="2:51" s="12" customFormat="1">
      <c r="B233" s="160"/>
      <c r="D233" s="161" t="s">
        <v>315</v>
      </c>
      <c r="E233" s="162" t="s">
        <v>1</v>
      </c>
      <c r="F233" s="163" t="s">
        <v>394</v>
      </c>
      <c r="H233" s="162" t="s">
        <v>1</v>
      </c>
      <c r="I233" s="164"/>
      <c r="L233" s="160"/>
      <c r="M233" s="165"/>
      <c r="T233" s="166"/>
      <c r="AT233" s="162" t="s">
        <v>315</v>
      </c>
      <c r="AU233" s="162" t="s">
        <v>89</v>
      </c>
      <c r="AV233" s="12" t="s">
        <v>83</v>
      </c>
      <c r="AW233" s="12" t="s">
        <v>31</v>
      </c>
      <c r="AX233" s="12" t="s">
        <v>76</v>
      </c>
      <c r="AY233" s="162" t="s">
        <v>307</v>
      </c>
    </row>
    <row r="234" spans="2:51" s="13" customFormat="1">
      <c r="B234" s="167"/>
      <c r="D234" s="161" t="s">
        <v>315</v>
      </c>
      <c r="E234" s="168" t="s">
        <v>1</v>
      </c>
      <c r="F234" s="169" t="s">
        <v>387</v>
      </c>
      <c r="H234" s="170">
        <v>3.371</v>
      </c>
      <c r="I234" s="171"/>
      <c r="L234" s="167"/>
      <c r="M234" s="172"/>
      <c r="T234" s="173"/>
      <c r="AT234" s="168" t="s">
        <v>315</v>
      </c>
      <c r="AU234" s="168" t="s">
        <v>89</v>
      </c>
      <c r="AV234" s="13" t="s">
        <v>89</v>
      </c>
      <c r="AW234" s="13" t="s">
        <v>31</v>
      </c>
      <c r="AX234" s="13" t="s">
        <v>76</v>
      </c>
      <c r="AY234" s="168" t="s">
        <v>307</v>
      </c>
    </row>
    <row r="235" spans="2:51" s="12" customFormat="1">
      <c r="B235" s="160"/>
      <c r="D235" s="161" t="s">
        <v>315</v>
      </c>
      <c r="E235" s="162" t="s">
        <v>1</v>
      </c>
      <c r="F235" s="163" t="s">
        <v>395</v>
      </c>
      <c r="H235" s="162" t="s">
        <v>1</v>
      </c>
      <c r="I235" s="164"/>
      <c r="L235" s="160"/>
      <c r="M235" s="165"/>
      <c r="T235" s="166"/>
      <c r="AT235" s="162" t="s">
        <v>315</v>
      </c>
      <c r="AU235" s="162" t="s">
        <v>89</v>
      </c>
      <c r="AV235" s="12" t="s">
        <v>83</v>
      </c>
      <c r="AW235" s="12" t="s">
        <v>31</v>
      </c>
      <c r="AX235" s="12" t="s">
        <v>76</v>
      </c>
      <c r="AY235" s="162" t="s">
        <v>307</v>
      </c>
    </row>
    <row r="236" spans="2:51" s="13" customFormat="1">
      <c r="B236" s="167"/>
      <c r="D236" s="161" t="s">
        <v>315</v>
      </c>
      <c r="E236" s="168" t="s">
        <v>1</v>
      </c>
      <c r="F236" s="169" t="s">
        <v>396</v>
      </c>
      <c r="H236" s="170">
        <v>23.373000000000001</v>
      </c>
      <c r="I236" s="171"/>
      <c r="L236" s="167"/>
      <c r="M236" s="172"/>
      <c r="T236" s="173"/>
      <c r="AT236" s="168" t="s">
        <v>315</v>
      </c>
      <c r="AU236" s="168" t="s">
        <v>89</v>
      </c>
      <c r="AV236" s="13" t="s">
        <v>89</v>
      </c>
      <c r="AW236" s="13" t="s">
        <v>31</v>
      </c>
      <c r="AX236" s="13" t="s">
        <v>76</v>
      </c>
      <c r="AY236" s="168" t="s">
        <v>307</v>
      </c>
    </row>
    <row r="237" spans="2:51" s="12" customFormat="1">
      <c r="B237" s="160"/>
      <c r="D237" s="161" t="s">
        <v>315</v>
      </c>
      <c r="E237" s="162" t="s">
        <v>1</v>
      </c>
      <c r="F237" s="163" t="s">
        <v>397</v>
      </c>
      <c r="H237" s="162" t="s">
        <v>1</v>
      </c>
      <c r="I237" s="164"/>
      <c r="L237" s="160"/>
      <c r="M237" s="165"/>
      <c r="T237" s="166"/>
      <c r="AT237" s="162" t="s">
        <v>315</v>
      </c>
      <c r="AU237" s="162" t="s">
        <v>89</v>
      </c>
      <c r="AV237" s="12" t="s">
        <v>83</v>
      </c>
      <c r="AW237" s="12" t="s">
        <v>31</v>
      </c>
      <c r="AX237" s="12" t="s">
        <v>76</v>
      </c>
      <c r="AY237" s="162" t="s">
        <v>307</v>
      </c>
    </row>
    <row r="238" spans="2:51" s="13" customFormat="1">
      <c r="B238" s="167"/>
      <c r="D238" s="161" t="s">
        <v>315</v>
      </c>
      <c r="E238" s="168" t="s">
        <v>1</v>
      </c>
      <c r="F238" s="169" t="s">
        <v>398</v>
      </c>
      <c r="H238" s="170">
        <v>7.5750000000000002</v>
      </c>
      <c r="I238" s="171"/>
      <c r="L238" s="167"/>
      <c r="M238" s="172"/>
      <c r="T238" s="173"/>
      <c r="AT238" s="168" t="s">
        <v>315</v>
      </c>
      <c r="AU238" s="168" t="s">
        <v>89</v>
      </c>
      <c r="AV238" s="13" t="s">
        <v>89</v>
      </c>
      <c r="AW238" s="13" t="s">
        <v>31</v>
      </c>
      <c r="AX238" s="13" t="s">
        <v>76</v>
      </c>
      <c r="AY238" s="168" t="s">
        <v>307</v>
      </c>
    </row>
    <row r="239" spans="2:51" s="12" customFormat="1">
      <c r="B239" s="160"/>
      <c r="D239" s="161" t="s">
        <v>315</v>
      </c>
      <c r="E239" s="162" t="s">
        <v>1</v>
      </c>
      <c r="F239" s="163" t="s">
        <v>399</v>
      </c>
      <c r="H239" s="162" t="s">
        <v>1</v>
      </c>
      <c r="I239" s="164"/>
      <c r="L239" s="160"/>
      <c r="M239" s="165"/>
      <c r="T239" s="166"/>
      <c r="AT239" s="162" t="s">
        <v>315</v>
      </c>
      <c r="AU239" s="162" t="s">
        <v>89</v>
      </c>
      <c r="AV239" s="12" t="s">
        <v>83</v>
      </c>
      <c r="AW239" s="12" t="s">
        <v>31</v>
      </c>
      <c r="AX239" s="12" t="s">
        <v>76</v>
      </c>
      <c r="AY239" s="162" t="s">
        <v>307</v>
      </c>
    </row>
    <row r="240" spans="2:51" s="13" customFormat="1">
      <c r="B240" s="167"/>
      <c r="D240" s="161" t="s">
        <v>315</v>
      </c>
      <c r="E240" s="168" t="s">
        <v>1</v>
      </c>
      <c r="F240" s="169" t="s">
        <v>400</v>
      </c>
      <c r="H240" s="170">
        <v>1.2709999999999999</v>
      </c>
      <c r="I240" s="171"/>
      <c r="L240" s="167"/>
      <c r="M240" s="172"/>
      <c r="T240" s="173"/>
      <c r="AT240" s="168" t="s">
        <v>315</v>
      </c>
      <c r="AU240" s="168" t="s">
        <v>89</v>
      </c>
      <c r="AV240" s="13" t="s">
        <v>89</v>
      </c>
      <c r="AW240" s="13" t="s">
        <v>31</v>
      </c>
      <c r="AX240" s="13" t="s">
        <v>76</v>
      </c>
      <c r="AY240" s="168" t="s">
        <v>307</v>
      </c>
    </row>
    <row r="241" spans="2:65" s="12" customFormat="1">
      <c r="B241" s="160"/>
      <c r="D241" s="161" t="s">
        <v>315</v>
      </c>
      <c r="E241" s="162" t="s">
        <v>1</v>
      </c>
      <c r="F241" s="163" t="s">
        <v>401</v>
      </c>
      <c r="H241" s="162" t="s">
        <v>1</v>
      </c>
      <c r="I241" s="164"/>
      <c r="L241" s="160"/>
      <c r="M241" s="165"/>
      <c r="T241" s="166"/>
      <c r="AT241" s="162" t="s">
        <v>315</v>
      </c>
      <c r="AU241" s="162" t="s">
        <v>89</v>
      </c>
      <c r="AV241" s="12" t="s">
        <v>83</v>
      </c>
      <c r="AW241" s="12" t="s">
        <v>31</v>
      </c>
      <c r="AX241" s="12" t="s">
        <v>76</v>
      </c>
      <c r="AY241" s="162" t="s">
        <v>307</v>
      </c>
    </row>
    <row r="242" spans="2:65" s="13" customFormat="1">
      <c r="B242" s="167"/>
      <c r="D242" s="161" t="s">
        <v>315</v>
      </c>
      <c r="E242" s="168" t="s">
        <v>1</v>
      </c>
      <c r="F242" s="169" t="s">
        <v>402</v>
      </c>
      <c r="H242" s="170">
        <v>3.05</v>
      </c>
      <c r="I242" s="171"/>
      <c r="L242" s="167"/>
      <c r="M242" s="172"/>
      <c r="T242" s="173"/>
      <c r="AT242" s="168" t="s">
        <v>315</v>
      </c>
      <c r="AU242" s="168" t="s">
        <v>89</v>
      </c>
      <c r="AV242" s="13" t="s">
        <v>89</v>
      </c>
      <c r="AW242" s="13" t="s">
        <v>31</v>
      </c>
      <c r="AX242" s="13" t="s">
        <v>76</v>
      </c>
      <c r="AY242" s="168" t="s">
        <v>307</v>
      </c>
    </row>
    <row r="243" spans="2:65" s="12" customFormat="1">
      <c r="B243" s="160"/>
      <c r="D243" s="161" t="s">
        <v>315</v>
      </c>
      <c r="E243" s="162" t="s">
        <v>1</v>
      </c>
      <c r="F243" s="163" t="s">
        <v>403</v>
      </c>
      <c r="H243" s="162" t="s">
        <v>1</v>
      </c>
      <c r="I243" s="164"/>
      <c r="L243" s="160"/>
      <c r="M243" s="165"/>
      <c r="T243" s="166"/>
      <c r="AT243" s="162" t="s">
        <v>315</v>
      </c>
      <c r="AU243" s="162" t="s">
        <v>89</v>
      </c>
      <c r="AV243" s="12" t="s">
        <v>83</v>
      </c>
      <c r="AW243" s="12" t="s">
        <v>31</v>
      </c>
      <c r="AX243" s="12" t="s">
        <v>76</v>
      </c>
      <c r="AY243" s="162" t="s">
        <v>307</v>
      </c>
    </row>
    <row r="244" spans="2:65" s="13" customFormat="1">
      <c r="B244" s="167"/>
      <c r="D244" s="161" t="s">
        <v>315</v>
      </c>
      <c r="E244" s="168" t="s">
        <v>1</v>
      </c>
      <c r="F244" s="169" t="s">
        <v>404</v>
      </c>
      <c r="H244" s="170">
        <v>17.071000000000002</v>
      </c>
      <c r="I244" s="171"/>
      <c r="L244" s="167"/>
      <c r="M244" s="172"/>
      <c r="T244" s="173"/>
      <c r="AT244" s="168" t="s">
        <v>315</v>
      </c>
      <c r="AU244" s="168" t="s">
        <v>89</v>
      </c>
      <c r="AV244" s="13" t="s">
        <v>89</v>
      </c>
      <c r="AW244" s="13" t="s">
        <v>31</v>
      </c>
      <c r="AX244" s="13" t="s">
        <v>76</v>
      </c>
      <c r="AY244" s="168" t="s">
        <v>307</v>
      </c>
    </row>
    <row r="245" spans="2:65" s="12" customFormat="1">
      <c r="B245" s="160"/>
      <c r="D245" s="161" t="s">
        <v>315</v>
      </c>
      <c r="E245" s="162" t="s">
        <v>1</v>
      </c>
      <c r="F245" s="163" t="s">
        <v>405</v>
      </c>
      <c r="H245" s="162" t="s">
        <v>1</v>
      </c>
      <c r="I245" s="164"/>
      <c r="L245" s="160"/>
      <c r="M245" s="165"/>
      <c r="T245" s="166"/>
      <c r="AT245" s="162" t="s">
        <v>315</v>
      </c>
      <c r="AU245" s="162" t="s">
        <v>89</v>
      </c>
      <c r="AV245" s="12" t="s">
        <v>83</v>
      </c>
      <c r="AW245" s="12" t="s">
        <v>31</v>
      </c>
      <c r="AX245" s="12" t="s">
        <v>76</v>
      </c>
      <c r="AY245" s="162" t="s">
        <v>307</v>
      </c>
    </row>
    <row r="246" spans="2:65" s="13" customFormat="1">
      <c r="B246" s="167"/>
      <c r="D246" s="161" t="s">
        <v>315</v>
      </c>
      <c r="E246" s="168" t="s">
        <v>1</v>
      </c>
      <c r="F246" s="169" t="s">
        <v>406</v>
      </c>
      <c r="H246" s="170">
        <v>0.158</v>
      </c>
      <c r="I246" s="171"/>
      <c r="L246" s="167"/>
      <c r="M246" s="172"/>
      <c r="T246" s="173"/>
      <c r="AT246" s="168" t="s">
        <v>315</v>
      </c>
      <c r="AU246" s="168" t="s">
        <v>89</v>
      </c>
      <c r="AV246" s="13" t="s">
        <v>89</v>
      </c>
      <c r="AW246" s="13" t="s">
        <v>31</v>
      </c>
      <c r="AX246" s="13" t="s">
        <v>76</v>
      </c>
      <c r="AY246" s="168" t="s">
        <v>307</v>
      </c>
    </row>
    <row r="247" spans="2:65" s="12" customFormat="1">
      <c r="B247" s="160"/>
      <c r="D247" s="161" t="s">
        <v>315</v>
      </c>
      <c r="E247" s="162" t="s">
        <v>1</v>
      </c>
      <c r="F247" s="163" t="s">
        <v>407</v>
      </c>
      <c r="H247" s="162" t="s">
        <v>1</v>
      </c>
      <c r="I247" s="164"/>
      <c r="L247" s="160"/>
      <c r="M247" s="165"/>
      <c r="T247" s="166"/>
      <c r="AT247" s="162" t="s">
        <v>315</v>
      </c>
      <c r="AU247" s="162" t="s">
        <v>89</v>
      </c>
      <c r="AV247" s="12" t="s">
        <v>83</v>
      </c>
      <c r="AW247" s="12" t="s">
        <v>31</v>
      </c>
      <c r="AX247" s="12" t="s">
        <v>76</v>
      </c>
      <c r="AY247" s="162" t="s">
        <v>307</v>
      </c>
    </row>
    <row r="248" spans="2:65" s="13" customFormat="1">
      <c r="B248" s="167"/>
      <c r="D248" s="161" t="s">
        <v>315</v>
      </c>
      <c r="E248" s="168" t="s">
        <v>1</v>
      </c>
      <c r="F248" s="169" t="s">
        <v>408</v>
      </c>
      <c r="H248" s="170">
        <v>0.70099999999999996</v>
      </c>
      <c r="I248" s="171"/>
      <c r="L248" s="167"/>
      <c r="M248" s="172"/>
      <c r="T248" s="173"/>
      <c r="AT248" s="168" t="s">
        <v>315</v>
      </c>
      <c r="AU248" s="168" t="s">
        <v>89</v>
      </c>
      <c r="AV248" s="13" t="s">
        <v>89</v>
      </c>
      <c r="AW248" s="13" t="s">
        <v>31</v>
      </c>
      <c r="AX248" s="13" t="s">
        <v>76</v>
      </c>
      <c r="AY248" s="168" t="s">
        <v>307</v>
      </c>
    </row>
    <row r="249" spans="2:65" s="12" customFormat="1">
      <c r="B249" s="160"/>
      <c r="D249" s="161" t="s">
        <v>315</v>
      </c>
      <c r="E249" s="162" t="s">
        <v>1</v>
      </c>
      <c r="F249" s="163" t="s">
        <v>409</v>
      </c>
      <c r="H249" s="162" t="s">
        <v>1</v>
      </c>
      <c r="I249" s="164"/>
      <c r="L249" s="160"/>
      <c r="M249" s="165"/>
      <c r="T249" s="166"/>
      <c r="AT249" s="162" t="s">
        <v>315</v>
      </c>
      <c r="AU249" s="162" t="s">
        <v>89</v>
      </c>
      <c r="AV249" s="12" t="s">
        <v>83</v>
      </c>
      <c r="AW249" s="12" t="s">
        <v>31</v>
      </c>
      <c r="AX249" s="12" t="s">
        <v>76</v>
      </c>
      <c r="AY249" s="162" t="s">
        <v>307</v>
      </c>
    </row>
    <row r="250" spans="2:65" s="13" customFormat="1">
      <c r="B250" s="167"/>
      <c r="D250" s="161" t="s">
        <v>315</v>
      </c>
      <c r="E250" s="168" t="s">
        <v>1</v>
      </c>
      <c r="F250" s="169" t="s">
        <v>410</v>
      </c>
      <c r="H250" s="170">
        <v>0.315</v>
      </c>
      <c r="I250" s="171"/>
      <c r="L250" s="167"/>
      <c r="M250" s="172"/>
      <c r="T250" s="173"/>
      <c r="AT250" s="168" t="s">
        <v>315</v>
      </c>
      <c r="AU250" s="168" t="s">
        <v>89</v>
      </c>
      <c r="AV250" s="13" t="s">
        <v>89</v>
      </c>
      <c r="AW250" s="13" t="s">
        <v>31</v>
      </c>
      <c r="AX250" s="13" t="s">
        <v>76</v>
      </c>
      <c r="AY250" s="168" t="s">
        <v>307</v>
      </c>
    </row>
    <row r="251" spans="2:65" s="12" customFormat="1">
      <c r="B251" s="160"/>
      <c r="D251" s="161" t="s">
        <v>315</v>
      </c>
      <c r="E251" s="162" t="s">
        <v>1</v>
      </c>
      <c r="F251" s="163" t="s">
        <v>411</v>
      </c>
      <c r="H251" s="162" t="s">
        <v>1</v>
      </c>
      <c r="I251" s="164"/>
      <c r="L251" s="160"/>
      <c r="M251" s="165"/>
      <c r="T251" s="166"/>
      <c r="AT251" s="162" t="s">
        <v>315</v>
      </c>
      <c r="AU251" s="162" t="s">
        <v>89</v>
      </c>
      <c r="AV251" s="12" t="s">
        <v>83</v>
      </c>
      <c r="AW251" s="12" t="s">
        <v>31</v>
      </c>
      <c r="AX251" s="12" t="s">
        <v>76</v>
      </c>
      <c r="AY251" s="162" t="s">
        <v>307</v>
      </c>
    </row>
    <row r="252" spans="2:65" s="13" customFormat="1">
      <c r="B252" s="167"/>
      <c r="D252" s="161" t="s">
        <v>315</v>
      </c>
      <c r="E252" s="168" t="s">
        <v>1</v>
      </c>
      <c r="F252" s="169" t="s">
        <v>412</v>
      </c>
      <c r="H252" s="170">
        <v>0.128</v>
      </c>
      <c r="I252" s="171"/>
      <c r="L252" s="167"/>
      <c r="M252" s="172"/>
      <c r="T252" s="173"/>
      <c r="AT252" s="168" t="s">
        <v>315</v>
      </c>
      <c r="AU252" s="168" t="s">
        <v>89</v>
      </c>
      <c r="AV252" s="13" t="s">
        <v>89</v>
      </c>
      <c r="AW252" s="13" t="s">
        <v>31</v>
      </c>
      <c r="AX252" s="13" t="s">
        <v>76</v>
      </c>
      <c r="AY252" s="168" t="s">
        <v>307</v>
      </c>
    </row>
    <row r="253" spans="2:65" s="12" customFormat="1">
      <c r="B253" s="160"/>
      <c r="D253" s="161" t="s">
        <v>315</v>
      </c>
      <c r="E253" s="162" t="s">
        <v>1</v>
      </c>
      <c r="F253" s="163" t="s">
        <v>413</v>
      </c>
      <c r="H253" s="162" t="s">
        <v>1</v>
      </c>
      <c r="I253" s="164"/>
      <c r="L253" s="160"/>
      <c r="M253" s="165"/>
      <c r="T253" s="166"/>
      <c r="AT253" s="162" t="s">
        <v>315</v>
      </c>
      <c r="AU253" s="162" t="s">
        <v>89</v>
      </c>
      <c r="AV253" s="12" t="s">
        <v>83</v>
      </c>
      <c r="AW253" s="12" t="s">
        <v>31</v>
      </c>
      <c r="AX253" s="12" t="s">
        <v>76</v>
      </c>
      <c r="AY253" s="162" t="s">
        <v>307</v>
      </c>
    </row>
    <row r="254" spans="2:65" s="13" customFormat="1">
      <c r="B254" s="167"/>
      <c r="D254" s="161" t="s">
        <v>315</v>
      </c>
      <c r="E254" s="168" t="s">
        <v>1</v>
      </c>
      <c r="F254" s="169" t="s">
        <v>414</v>
      </c>
      <c r="H254" s="170">
        <v>0.432</v>
      </c>
      <c r="I254" s="171"/>
      <c r="L254" s="167"/>
      <c r="M254" s="172"/>
      <c r="T254" s="173"/>
      <c r="AT254" s="168" t="s">
        <v>315</v>
      </c>
      <c r="AU254" s="168" t="s">
        <v>89</v>
      </c>
      <c r="AV254" s="13" t="s">
        <v>89</v>
      </c>
      <c r="AW254" s="13" t="s">
        <v>31</v>
      </c>
      <c r="AX254" s="13" t="s">
        <v>76</v>
      </c>
      <c r="AY254" s="168" t="s">
        <v>307</v>
      </c>
    </row>
    <row r="255" spans="2:65" s="14" customFormat="1">
      <c r="B255" s="174"/>
      <c r="D255" s="161" t="s">
        <v>315</v>
      </c>
      <c r="E255" s="175" t="s">
        <v>152</v>
      </c>
      <c r="F255" s="176" t="s">
        <v>415</v>
      </c>
      <c r="H255" s="177">
        <v>238.542</v>
      </c>
      <c r="I255" s="178"/>
      <c r="L255" s="174"/>
      <c r="M255" s="179"/>
      <c r="T255" s="180"/>
      <c r="AT255" s="175" t="s">
        <v>315</v>
      </c>
      <c r="AU255" s="175" t="s">
        <v>89</v>
      </c>
      <c r="AV255" s="14" t="s">
        <v>313</v>
      </c>
      <c r="AW255" s="14" t="s">
        <v>31</v>
      </c>
      <c r="AX255" s="14" t="s">
        <v>83</v>
      </c>
      <c r="AY255" s="175" t="s">
        <v>307</v>
      </c>
    </row>
    <row r="256" spans="2:65" s="1" customFormat="1" ht="37.9" customHeight="1">
      <c r="B256" s="145"/>
      <c r="C256" s="146" t="s">
        <v>89</v>
      </c>
      <c r="D256" s="146" t="s">
        <v>309</v>
      </c>
      <c r="E256" s="147" t="s">
        <v>416</v>
      </c>
      <c r="F256" s="148" t="s">
        <v>417</v>
      </c>
      <c r="G256" s="149" t="s">
        <v>312</v>
      </c>
      <c r="H256" s="150">
        <v>238.542</v>
      </c>
      <c r="I256" s="151"/>
      <c r="J256" s="152">
        <f>ROUND(I256*H256,2)</f>
        <v>0</v>
      </c>
      <c r="K256" s="153"/>
      <c r="L256" s="32"/>
      <c r="M256" s="154" t="s">
        <v>1</v>
      </c>
      <c r="N256" s="155" t="s">
        <v>42</v>
      </c>
      <c r="P256" s="156">
        <f>O256*H256</f>
        <v>0</v>
      </c>
      <c r="Q256" s="156">
        <v>0</v>
      </c>
      <c r="R256" s="156">
        <f>Q256*H256</f>
        <v>0</v>
      </c>
      <c r="S256" s="156">
        <v>0</v>
      </c>
      <c r="T256" s="157">
        <f>S256*H256</f>
        <v>0</v>
      </c>
      <c r="AR256" s="158" t="s">
        <v>313</v>
      </c>
      <c r="AT256" s="158" t="s">
        <v>309</v>
      </c>
      <c r="AU256" s="158" t="s">
        <v>89</v>
      </c>
      <c r="AY256" s="17" t="s">
        <v>307</v>
      </c>
      <c r="BE256" s="159">
        <f>IF(N256="základná",J256,0)</f>
        <v>0</v>
      </c>
      <c r="BF256" s="159">
        <f>IF(N256="znížená",J256,0)</f>
        <v>0</v>
      </c>
      <c r="BG256" s="159">
        <f>IF(N256="zákl. prenesená",J256,0)</f>
        <v>0</v>
      </c>
      <c r="BH256" s="159">
        <f>IF(N256="zníž. prenesená",J256,0)</f>
        <v>0</v>
      </c>
      <c r="BI256" s="159">
        <f>IF(N256="nulová",J256,0)</f>
        <v>0</v>
      </c>
      <c r="BJ256" s="17" t="s">
        <v>89</v>
      </c>
      <c r="BK256" s="159">
        <f>ROUND(I256*H256,2)</f>
        <v>0</v>
      </c>
      <c r="BL256" s="17" t="s">
        <v>313</v>
      </c>
      <c r="BM256" s="158" t="s">
        <v>418</v>
      </c>
    </row>
    <row r="257" spans="2:65" s="13" customFormat="1">
      <c r="B257" s="167"/>
      <c r="D257" s="161" t="s">
        <v>315</v>
      </c>
      <c r="E257" s="168" t="s">
        <v>1</v>
      </c>
      <c r="F257" s="169" t="s">
        <v>152</v>
      </c>
      <c r="H257" s="170">
        <v>238.542</v>
      </c>
      <c r="I257" s="171"/>
      <c r="L257" s="167"/>
      <c r="M257" s="172"/>
      <c r="T257" s="173"/>
      <c r="AT257" s="168" t="s">
        <v>315</v>
      </c>
      <c r="AU257" s="168" t="s">
        <v>89</v>
      </c>
      <c r="AV257" s="13" t="s">
        <v>89</v>
      </c>
      <c r="AW257" s="13" t="s">
        <v>31</v>
      </c>
      <c r="AX257" s="13" t="s">
        <v>83</v>
      </c>
      <c r="AY257" s="168" t="s">
        <v>307</v>
      </c>
    </row>
    <row r="258" spans="2:65" s="1" customFormat="1" ht="21.75" customHeight="1">
      <c r="B258" s="145"/>
      <c r="C258" s="146" t="s">
        <v>107</v>
      </c>
      <c r="D258" s="146" t="s">
        <v>309</v>
      </c>
      <c r="E258" s="147" t="s">
        <v>419</v>
      </c>
      <c r="F258" s="148" t="s">
        <v>420</v>
      </c>
      <c r="G258" s="149" t="s">
        <v>312</v>
      </c>
      <c r="H258" s="150">
        <v>18.853999999999999</v>
      </c>
      <c r="I258" s="151"/>
      <c r="J258" s="152">
        <f>ROUND(I258*H258,2)</f>
        <v>0</v>
      </c>
      <c r="K258" s="153"/>
      <c r="L258" s="32"/>
      <c r="M258" s="154" t="s">
        <v>1</v>
      </c>
      <c r="N258" s="155" t="s">
        <v>42</v>
      </c>
      <c r="P258" s="156">
        <f>O258*H258</f>
        <v>0</v>
      </c>
      <c r="Q258" s="156">
        <v>0</v>
      </c>
      <c r="R258" s="156">
        <f>Q258*H258</f>
        <v>0</v>
      </c>
      <c r="S258" s="156">
        <v>0</v>
      </c>
      <c r="T258" s="157">
        <f>S258*H258</f>
        <v>0</v>
      </c>
      <c r="AR258" s="158" t="s">
        <v>313</v>
      </c>
      <c r="AT258" s="158" t="s">
        <v>309</v>
      </c>
      <c r="AU258" s="158" t="s">
        <v>89</v>
      </c>
      <c r="AY258" s="17" t="s">
        <v>307</v>
      </c>
      <c r="BE258" s="159">
        <f>IF(N258="základná",J258,0)</f>
        <v>0</v>
      </c>
      <c r="BF258" s="159">
        <f>IF(N258="znížená",J258,0)</f>
        <v>0</v>
      </c>
      <c r="BG258" s="159">
        <f>IF(N258="zákl. prenesená",J258,0)</f>
        <v>0</v>
      </c>
      <c r="BH258" s="159">
        <f>IF(N258="zníž. prenesená",J258,0)</f>
        <v>0</v>
      </c>
      <c r="BI258" s="159">
        <f>IF(N258="nulová",J258,0)</f>
        <v>0</v>
      </c>
      <c r="BJ258" s="17" t="s">
        <v>89</v>
      </c>
      <c r="BK258" s="159">
        <f>ROUND(I258*H258,2)</f>
        <v>0</v>
      </c>
      <c r="BL258" s="17" t="s">
        <v>313</v>
      </c>
      <c r="BM258" s="158" t="s">
        <v>421</v>
      </c>
    </row>
    <row r="259" spans="2:65" s="12" customFormat="1">
      <c r="B259" s="160"/>
      <c r="D259" s="161" t="s">
        <v>315</v>
      </c>
      <c r="E259" s="162" t="s">
        <v>1</v>
      </c>
      <c r="F259" s="163" t="s">
        <v>422</v>
      </c>
      <c r="H259" s="162" t="s">
        <v>1</v>
      </c>
      <c r="I259" s="164"/>
      <c r="L259" s="160"/>
      <c r="M259" s="165"/>
      <c r="T259" s="166"/>
      <c r="AT259" s="162" t="s">
        <v>315</v>
      </c>
      <c r="AU259" s="162" t="s">
        <v>89</v>
      </c>
      <c r="AV259" s="12" t="s">
        <v>83</v>
      </c>
      <c r="AW259" s="12" t="s">
        <v>31</v>
      </c>
      <c r="AX259" s="12" t="s">
        <v>76</v>
      </c>
      <c r="AY259" s="162" t="s">
        <v>307</v>
      </c>
    </row>
    <row r="260" spans="2:65" s="13" customFormat="1">
      <c r="B260" s="167"/>
      <c r="D260" s="161" t="s">
        <v>315</v>
      </c>
      <c r="E260" s="168" t="s">
        <v>1</v>
      </c>
      <c r="F260" s="169" t="s">
        <v>423</v>
      </c>
      <c r="H260" s="170">
        <v>8.82</v>
      </c>
      <c r="I260" s="171"/>
      <c r="L260" s="167"/>
      <c r="M260" s="172"/>
      <c r="T260" s="173"/>
      <c r="AT260" s="168" t="s">
        <v>315</v>
      </c>
      <c r="AU260" s="168" t="s">
        <v>89</v>
      </c>
      <c r="AV260" s="13" t="s">
        <v>89</v>
      </c>
      <c r="AW260" s="13" t="s">
        <v>31</v>
      </c>
      <c r="AX260" s="13" t="s">
        <v>76</v>
      </c>
      <c r="AY260" s="168" t="s">
        <v>307</v>
      </c>
    </row>
    <row r="261" spans="2:65" s="12" customFormat="1">
      <c r="B261" s="160"/>
      <c r="D261" s="161" t="s">
        <v>315</v>
      </c>
      <c r="E261" s="162" t="s">
        <v>1</v>
      </c>
      <c r="F261" s="163" t="s">
        <v>424</v>
      </c>
      <c r="H261" s="162" t="s">
        <v>1</v>
      </c>
      <c r="I261" s="164"/>
      <c r="L261" s="160"/>
      <c r="M261" s="165"/>
      <c r="T261" s="166"/>
      <c r="AT261" s="162" t="s">
        <v>315</v>
      </c>
      <c r="AU261" s="162" t="s">
        <v>89</v>
      </c>
      <c r="AV261" s="12" t="s">
        <v>83</v>
      </c>
      <c r="AW261" s="12" t="s">
        <v>31</v>
      </c>
      <c r="AX261" s="12" t="s">
        <v>76</v>
      </c>
      <c r="AY261" s="162" t="s">
        <v>307</v>
      </c>
    </row>
    <row r="262" spans="2:65" s="13" customFormat="1">
      <c r="B262" s="167"/>
      <c r="D262" s="161" t="s">
        <v>315</v>
      </c>
      <c r="E262" s="168" t="s">
        <v>1</v>
      </c>
      <c r="F262" s="169" t="s">
        <v>425</v>
      </c>
      <c r="H262" s="170">
        <v>5.4880000000000004</v>
      </c>
      <c r="I262" s="171"/>
      <c r="L262" s="167"/>
      <c r="M262" s="172"/>
      <c r="T262" s="173"/>
      <c r="AT262" s="168" t="s">
        <v>315</v>
      </c>
      <c r="AU262" s="168" t="s">
        <v>89</v>
      </c>
      <c r="AV262" s="13" t="s">
        <v>89</v>
      </c>
      <c r="AW262" s="13" t="s">
        <v>31</v>
      </c>
      <c r="AX262" s="13" t="s">
        <v>76</v>
      </c>
      <c r="AY262" s="168" t="s">
        <v>307</v>
      </c>
    </row>
    <row r="263" spans="2:65" s="12" customFormat="1">
      <c r="B263" s="160"/>
      <c r="D263" s="161" t="s">
        <v>315</v>
      </c>
      <c r="E263" s="162" t="s">
        <v>1</v>
      </c>
      <c r="F263" s="163" t="s">
        <v>426</v>
      </c>
      <c r="H263" s="162" t="s">
        <v>1</v>
      </c>
      <c r="I263" s="164"/>
      <c r="L263" s="160"/>
      <c r="M263" s="165"/>
      <c r="T263" s="166"/>
      <c r="AT263" s="162" t="s">
        <v>315</v>
      </c>
      <c r="AU263" s="162" t="s">
        <v>89</v>
      </c>
      <c r="AV263" s="12" t="s">
        <v>83</v>
      </c>
      <c r="AW263" s="12" t="s">
        <v>31</v>
      </c>
      <c r="AX263" s="12" t="s">
        <v>76</v>
      </c>
      <c r="AY263" s="162" t="s">
        <v>307</v>
      </c>
    </row>
    <row r="264" spans="2:65" s="13" customFormat="1">
      <c r="B264" s="167"/>
      <c r="D264" s="161" t="s">
        <v>315</v>
      </c>
      <c r="E264" s="168" t="s">
        <v>1</v>
      </c>
      <c r="F264" s="169" t="s">
        <v>427</v>
      </c>
      <c r="H264" s="170">
        <v>0.23400000000000001</v>
      </c>
      <c r="I264" s="171"/>
      <c r="L264" s="167"/>
      <c r="M264" s="172"/>
      <c r="T264" s="173"/>
      <c r="AT264" s="168" t="s">
        <v>315</v>
      </c>
      <c r="AU264" s="168" t="s">
        <v>89</v>
      </c>
      <c r="AV264" s="13" t="s">
        <v>89</v>
      </c>
      <c r="AW264" s="13" t="s">
        <v>31</v>
      </c>
      <c r="AX264" s="13" t="s">
        <v>76</v>
      </c>
      <c r="AY264" s="168" t="s">
        <v>307</v>
      </c>
    </row>
    <row r="265" spans="2:65" s="12" customFormat="1">
      <c r="B265" s="160"/>
      <c r="D265" s="161" t="s">
        <v>315</v>
      </c>
      <c r="E265" s="162" t="s">
        <v>1</v>
      </c>
      <c r="F265" s="163" t="s">
        <v>428</v>
      </c>
      <c r="H265" s="162" t="s">
        <v>1</v>
      </c>
      <c r="I265" s="164"/>
      <c r="L265" s="160"/>
      <c r="M265" s="165"/>
      <c r="T265" s="166"/>
      <c r="AT265" s="162" t="s">
        <v>315</v>
      </c>
      <c r="AU265" s="162" t="s">
        <v>89</v>
      </c>
      <c r="AV265" s="12" t="s">
        <v>83</v>
      </c>
      <c r="AW265" s="12" t="s">
        <v>31</v>
      </c>
      <c r="AX265" s="12" t="s">
        <v>76</v>
      </c>
      <c r="AY265" s="162" t="s">
        <v>307</v>
      </c>
    </row>
    <row r="266" spans="2:65" s="13" customFormat="1">
      <c r="B266" s="167"/>
      <c r="D266" s="161" t="s">
        <v>315</v>
      </c>
      <c r="E266" s="168" t="s">
        <v>1</v>
      </c>
      <c r="F266" s="169" t="s">
        <v>429</v>
      </c>
      <c r="H266" s="170">
        <v>4.3120000000000003</v>
      </c>
      <c r="I266" s="171"/>
      <c r="L266" s="167"/>
      <c r="M266" s="172"/>
      <c r="T266" s="173"/>
      <c r="AT266" s="168" t="s">
        <v>315</v>
      </c>
      <c r="AU266" s="168" t="s">
        <v>89</v>
      </c>
      <c r="AV266" s="13" t="s">
        <v>89</v>
      </c>
      <c r="AW266" s="13" t="s">
        <v>31</v>
      </c>
      <c r="AX266" s="13" t="s">
        <v>76</v>
      </c>
      <c r="AY266" s="168" t="s">
        <v>307</v>
      </c>
    </row>
    <row r="267" spans="2:65" s="14" customFormat="1">
      <c r="B267" s="174"/>
      <c r="D267" s="161" t="s">
        <v>315</v>
      </c>
      <c r="E267" s="175" t="s">
        <v>170</v>
      </c>
      <c r="F267" s="176" t="s">
        <v>415</v>
      </c>
      <c r="H267" s="177">
        <v>18.853999999999999</v>
      </c>
      <c r="I267" s="178"/>
      <c r="L267" s="174"/>
      <c r="M267" s="179"/>
      <c r="T267" s="180"/>
      <c r="AT267" s="175" t="s">
        <v>315</v>
      </c>
      <c r="AU267" s="175" t="s">
        <v>89</v>
      </c>
      <c r="AV267" s="14" t="s">
        <v>313</v>
      </c>
      <c r="AW267" s="14" t="s">
        <v>31</v>
      </c>
      <c r="AX267" s="14" t="s">
        <v>83</v>
      </c>
      <c r="AY267" s="175" t="s">
        <v>307</v>
      </c>
    </row>
    <row r="268" spans="2:65" s="1" customFormat="1" ht="16.5" customHeight="1">
      <c r="B268" s="145"/>
      <c r="C268" s="146" t="s">
        <v>313</v>
      </c>
      <c r="D268" s="146" t="s">
        <v>309</v>
      </c>
      <c r="E268" s="147" t="s">
        <v>430</v>
      </c>
      <c r="F268" s="148" t="s">
        <v>431</v>
      </c>
      <c r="G268" s="149" t="s">
        <v>312</v>
      </c>
      <c r="H268" s="150">
        <v>18.853999999999999</v>
      </c>
      <c r="I268" s="151"/>
      <c r="J268" s="152">
        <f>ROUND(I268*H268,2)</f>
        <v>0</v>
      </c>
      <c r="K268" s="153"/>
      <c r="L268" s="32"/>
      <c r="M268" s="154" t="s">
        <v>1</v>
      </c>
      <c r="N268" s="155" t="s">
        <v>42</v>
      </c>
      <c r="P268" s="156">
        <f>O268*H268</f>
        <v>0</v>
      </c>
      <c r="Q268" s="156">
        <v>0</v>
      </c>
      <c r="R268" s="156">
        <f>Q268*H268</f>
        <v>0</v>
      </c>
      <c r="S268" s="156">
        <v>0</v>
      </c>
      <c r="T268" s="157">
        <f>S268*H268</f>
        <v>0</v>
      </c>
      <c r="AR268" s="158" t="s">
        <v>313</v>
      </c>
      <c r="AT268" s="158" t="s">
        <v>309</v>
      </c>
      <c r="AU268" s="158" t="s">
        <v>89</v>
      </c>
      <c r="AY268" s="17" t="s">
        <v>307</v>
      </c>
      <c r="BE268" s="159">
        <f>IF(N268="základná",J268,0)</f>
        <v>0</v>
      </c>
      <c r="BF268" s="159">
        <f>IF(N268="znížená",J268,0)</f>
        <v>0</v>
      </c>
      <c r="BG268" s="159">
        <f>IF(N268="zákl. prenesená",J268,0)</f>
        <v>0</v>
      </c>
      <c r="BH268" s="159">
        <f>IF(N268="zníž. prenesená",J268,0)</f>
        <v>0</v>
      </c>
      <c r="BI268" s="159">
        <f>IF(N268="nulová",J268,0)</f>
        <v>0</v>
      </c>
      <c r="BJ268" s="17" t="s">
        <v>89</v>
      </c>
      <c r="BK268" s="159">
        <f>ROUND(I268*H268,2)</f>
        <v>0</v>
      </c>
      <c r="BL268" s="17" t="s">
        <v>313</v>
      </c>
      <c r="BM268" s="158" t="s">
        <v>432</v>
      </c>
    </row>
    <row r="269" spans="2:65" s="13" customFormat="1">
      <c r="B269" s="167"/>
      <c r="D269" s="161" t="s">
        <v>315</v>
      </c>
      <c r="E269" s="168" t="s">
        <v>1</v>
      </c>
      <c r="F269" s="169" t="s">
        <v>170</v>
      </c>
      <c r="H269" s="170">
        <v>18.853999999999999</v>
      </c>
      <c r="I269" s="171"/>
      <c r="L269" s="167"/>
      <c r="M269" s="172"/>
      <c r="T269" s="173"/>
      <c r="AT269" s="168" t="s">
        <v>315</v>
      </c>
      <c r="AU269" s="168" t="s">
        <v>89</v>
      </c>
      <c r="AV269" s="13" t="s">
        <v>89</v>
      </c>
      <c r="AW269" s="13" t="s">
        <v>31</v>
      </c>
      <c r="AX269" s="13" t="s">
        <v>83</v>
      </c>
      <c r="AY269" s="168" t="s">
        <v>307</v>
      </c>
    </row>
    <row r="270" spans="2:65" s="1" customFormat="1" ht="24.2" customHeight="1">
      <c r="B270" s="145"/>
      <c r="C270" s="146" t="s">
        <v>433</v>
      </c>
      <c r="D270" s="146" t="s">
        <v>309</v>
      </c>
      <c r="E270" s="147" t="s">
        <v>434</v>
      </c>
      <c r="F270" s="148" t="s">
        <v>435</v>
      </c>
      <c r="G270" s="149" t="s">
        <v>312</v>
      </c>
      <c r="H270" s="150">
        <v>514.79200000000003</v>
      </c>
      <c r="I270" s="151"/>
      <c r="J270" s="152">
        <f>ROUND(I270*H270,2)</f>
        <v>0</v>
      </c>
      <c r="K270" s="153"/>
      <c r="L270" s="32"/>
      <c r="M270" s="154" t="s">
        <v>1</v>
      </c>
      <c r="N270" s="155" t="s">
        <v>42</v>
      </c>
      <c r="P270" s="156">
        <f>O270*H270</f>
        <v>0</v>
      </c>
      <c r="Q270" s="156">
        <v>0</v>
      </c>
      <c r="R270" s="156">
        <f>Q270*H270</f>
        <v>0</v>
      </c>
      <c r="S270" s="156">
        <v>0</v>
      </c>
      <c r="T270" s="157">
        <f>S270*H270</f>
        <v>0</v>
      </c>
      <c r="AR270" s="158" t="s">
        <v>313</v>
      </c>
      <c r="AT270" s="158" t="s">
        <v>309</v>
      </c>
      <c r="AU270" s="158" t="s">
        <v>89</v>
      </c>
      <c r="AY270" s="17" t="s">
        <v>307</v>
      </c>
      <c r="BE270" s="159">
        <f>IF(N270="základná",J270,0)</f>
        <v>0</v>
      </c>
      <c r="BF270" s="159">
        <f>IF(N270="znížená",J270,0)</f>
        <v>0</v>
      </c>
      <c r="BG270" s="159">
        <f>IF(N270="zákl. prenesená",J270,0)</f>
        <v>0</v>
      </c>
      <c r="BH270" s="159">
        <f>IF(N270="zníž. prenesená",J270,0)</f>
        <v>0</v>
      </c>
      <c r="BI270" s="159">
        <f>IF(N270="nulová",J270,0)</f>
        <v>0</v>
      </c>
      <c r="BJ270" s="17" t="s">
        <v>89</v>
      </c>
      <c r="BK270" s="159">
        <f>ROUND(I270*H270,2)</f>
        <v>0</v>
      </c>
      <c r="BL270" s="17" t="s">
        <v>313</v>
      </c>
      <c r="BM270" s="158" t="s">
        <v>436</v>
      </c>
    </row>
    <row r="271" spans="2:65" s="12" customFormat="1">
      <c r="B271" s="160"/>
      <c r="D271" s="161" t="s">
        <v>315</v>
      </c>
      <c r="E271" s="162" t="s">
        <v>1</v>
      </c>
      <c r="F271" s="163" t="s">
        <v>437</v>
      </c>
      <c r="H271" s="162" t="s">
        <v>1</v>
      </c>
      <c r="I271" s="164"/>
      <c r="L271" s="160"/>
      <c r="M271" s="165"/>
      <c r="T271" s="166"/>
      <c r="AT271" s="162" t="s">
        <v>315</v>
      </c>
      <c r="AU271" s="162" t="s">
        <v>89</v>
      </c>
      <c r="AV271" s="12" t="s">
        <v>83</v>
      </c>
      <c r="AW271" s="12" t="s">
        <v>31</v>
      </c>
      <c r="AX271" s="12" t="s">
        <v>76</v>
      </c>
      <c r="AY271" s="162" t="s">
        <v>307</v>
      </c>
    </row>
    <row r="272" spans="2:65" s="13" customFormat="1">
      <c r="B272" s="167"/>
      <c r="D272" s="161" t="s">
        <v>315</v>
      </c>
      <c r="E272" s="168" t="s">
        <v>1</v>
      </c>
      <c r="F272" s="169" t="s">
        <v>438</v>
      </c>
      <c r="H272" s="170">
        <v>514.79200000000003</v>
      </c>
      <c r="I272" s="171"/>
      <c r="L272" s="167"/>
      <c r="M272" s="172"/>
      <c r="T272" s="173"/>
      <c r="AT272" s="168" t="s">
        <v>315</v>
      </c>
      <c r="AU272" s="168" t="s">
        <v>89</v>
      </c>
      <c r="AV272" s="13" t="s">
        <v>89</v>
      </c>
      <c r="AW272" s="13" t="s">
        <v>31</v>
      </c>
      <c r="AX272" s="13" t="s">
        <v>83</v>
      </c>
      <c r="AY272" s="168" t="s">
        <v>307</v>
      </c>
    </row>
    <row r="273" spans="2:65" s="1" customFormat="1" ht="16.5" customHeight="1">
      <c r="B273" s="145"/>
      <c r="C273" s="146" t="s">
        <v>439</v>
      </c>
      <c r="D273" s="146" t="s">
        <v>309</v>
      </c>
      <c r="E273" s="147" t="s">
        <v>440</v>
      </c>
      <c r="F273" s="148" t="s">
        <v>441</v>
      </c>
      <c r="G273" s="149" t="s">
        <v>312</v>
      </c>
      <c r="H273" s="150">
        <v>699.68899999999996</v>
      </c>
      <c r="I273" s="151"/>
      <c r="J273" s="152">
        <f>ROUND(I273*H273,2)</f>
        <v>0</v>
      </c>
      <c r="K273" s="153"/>
      <c r="L273" s="32"/>
      <c r="M273" s="154" t="s">
        <v>1</v>
      </c>
      <c r="N273" s="155" t="s">
        <v>42</v>
      </c>
      <c r="P273" s="156">
        <f>O273*H273</f>
        <v>0</v>
      </c>
      <c r="Q273" s="156">
        <v>0</v>
      </c>
      <c r="R273" s="156">
        <f>Q273*H273</f>
        <v>0</v>
      </c>
      <c r="S273" s="156">
        <v>0</v>
      </c>
      <c r="T273" s="157">
        <f>S273*H273</f>
        <v>0</v>
      </c>
      <c r="AR273" s="158" t="s">
        <v>313</v>
      </c>
      <c r="AT273" s="158" t="s">
        <v>309</v>
      </c>
      <c r="AU273" s="158" t="s">
        <v>89</v>
      </c>
      <c r="AY273" s="17" t="s">
        <v>307</v>
      </c>
      <c r="BE273" s="159">
        <f>IF(N273="základná",J273,0)</f>
        <v>0</v>
      </c>
      <c r="BF273" s="159">
        <f>IF(N273="znížená",J273,0)</f>
        <v>0</v>
      </c>
      <c r="BG273" s="159">
        <f>IF(N273="zákl. prenesená",J273,0)</f>
        <v>0</v>
      </c>
      <c r="BH273" s="159">
        <f>IF(N273="zníž. prenesená",J273,0)</f>
        <v>0</v>
      </c>
      <c r="BI273" s="159">
        <f>IF(N273="nulová",J273,0)</f>
        <v>0</v>
      </c>
      <c r="BJ273" s="17" t="s">
        <v>89</v>
      </c>
      <c r="BK273" s="159">
        <f>ROUND(I273*H273,2)</f>
        <v>0</v>
      </c>
      <c r="BL273" s="17" t="s">
        <v>313</v>
      </c>
      <c r="BM273" s="158" t="s">
        <v>442</v>
      </c>
    </row>
    <row r="274" spans="2:65" s="13" customFormat="1">
      <c r="B274" s="167"/>
      <c r="D274" s="161" t="s">
        <v>315</v>
      </c>
      <c r="E274" s="168" t="s">
        <v>1</v>
      </c>
      <c r="F274" s="169" t="s">
        <v>443</v>
      </c>
      <c r="H274" s="170">
        <v>699.68899999999996</v>
      </c>
      <c r="I274" s="171"/>
      <c r="L274" s="167"/>
      <c r="M274" s="172"/>
      <c r="T274" s="173"/>
      <c r="AT274" s="168" t="s">
        <v>315</v>
      </c>
      <c r="AU274" s="168" t="s">
        <v>89</v>
      </c>
      <c r="AV274" s="13" t="s">
        <v>89</v>
      </c>
      <c r="AW274" s="13" t="s">
        <v>31</v>
      </c>
      <c r="AX274" s="13" t="s">
        <v>83</v>
      </c>
      <c r="AY274" s="168" t="s">
        <v>307</v>
      </c>
    </row>
    <row r="275" spans="2:65" s="1" customFormat="1" ht="24.2" customHeight="1">
      <c r="B275" s="145"/>
      <c r="C275" s="146" t="s">
        <v>444</v>
      </c>
      <c r="D275" s="146" t="s">
        <v>309</v>
      </c>
      <c r="E275" s="147" t="s">
        <v>445</v>
      </c>
      <c r="F275" s="148" t="s">
        <v>446</v>
      </c>
      <c r="G275" s="149" t="s">
        <v>312</v>
      </c>
      <c r="H275" s="150">
        <v>257.39600000000002</v>
      </c>
      <c r="I275" s="151"/>
      <c r="J275" s="152">
        <f>ROUND(I275*H275,2)</f>
        <v>0</v>
      </c>
      <c r="K275" s="153"/>
      <c r="L275" s="32"/>
      <c r="M275" s="154" t="s">
        <v>1</v>
      </c>
      <c r="N275" s="155" t="s">
        <v>42</v>
      </c>
      <c r="P275" s="156">
        <f>O275*H275</f>
        <v>0</v>
      </c>
      <c r="Q275" s="156">
        <v>0</v>
      </c>
      <c r="R275" s="156">
        <f>Q275*H275</f>
        <v>0</v>
      </c>
      <c r="S275" s="156">
        <v>0</v>
      </c>
      <c r="T275" s="157">
        <f>S275*H275</f>
        <v>0</v>
      </c>
      <c r="AR275" s="158" t="s">
        <v>313</v>
      </c>
      <c r="AT275" s="158" t="s">
        <v>309</v>
      </c>
      <c r="AU275" s="158" t="s">
        <v>89</v>
      </c>
      <c r="AY275" s="17" t="s">
        <v>307</v>
      </c>
      <c r="BE275" s="159">
        <f>IF(N275="základná",J275,0)</f>
        <v>0</v>
      </c>
      <c r="BF275" s="159">
        <f>IF(N275="znížená",J275,0)</f>
        <v>0</v>
      </c>
      <c r="BG275" s="159">
        <f>IF(N275="zákl. prenesená",J275,0)</f>
        <v>0</v>
      </c>
      <c r="BH275" s="159">
        <f>IF(N275="zníž. prenesená",J275,0)</f>
        <v>0</v>
      </c>
      <c r="BI275" s="159">
        <f>IF(N275="nulová",J275,0)</f>
        <v>0</v>
      </c>
      <c r="BJ275" s="17" t="s">
        <v>89</v>
      </c>
      <c r="BK275" s="159">
        <f>ROUND(I275*H275,2)</f>
        <v>0</v>
      </c>
      <c r="BL275" s="17" t="s">
        <v>313</v>
      </c>
      <c r="BM275" s="158" t="s">
        <v>447</v>
      </c>
    </row>
    <row r="276" spans="2:65" s="13" customFormat="1">
      <c r="B276" s="167"/>
      <c r="D276" s="161" t="s">
        <v>315</v>
      </c>
      <c r="E276" s="168" t="s">
        <v>1</v>
      </c>
      <c r="F276" s="169" t="s">
        <v>448</v>
      </c>
      <c r="H276" s="170">
        <v>257.39600000000002</v>
      </c>
      <c r="I276" s="171"/>
      <c r="L276" s="167"/>
      <c r="M276" s="172"/>
      <c r="T276" s="173"/>
      <c r="AT276" s="168" t="s">
        <v>315</v>
      </c>
      <c r="AU276" s="168" t="s">
        <v>89</v>
      </c>
      <c r="AV276" s="13" t="s">
        <v>89</v>
      </c>
      <c r="AW276" s="13" t="s">
        <v>31</v>
      </c>
      <c r="AX276" s="13" t="s">
        <v>83</v>
      </c>
      <c r="AY276" s="168" t="s">
        <v>307</v>
      </c>
    </row>
    <row r="277" spans="2:65" s="1" customFormat="1" ht="33" customHeight="1">
      <c r="B277" s="145"/>
      <c r="C277" s="146" t="s">
        <v>449</v>
      </c>
      <c r="D277" s="146" t="s">
        <v>309</v>
      </c>
      <c r="E277" s="147" t="s">
        <v>450</v>
      </c>
      <c r="F277" s="148" t="s">
        <v>451</v>
      </c>
      <c r="G277" s="149" t="s">
        <v>312</v>
      </c>
      <c r="H277" s="150">
        <v>1313.8530000000001</v>
      </c>
      <c r="I277" s="151"/>
      <c r="J277" s="152">
        <f>ROUND(I277*H277,2)</f>
        <v>0</v>
      </c>
      <c r="K277" s="153"/>
      <c r="L277" s="32"/>
      <c r="M277" s="154" t="s">
        <v>1</v>
      </c>
      <c r="N277" s="155" t="s">
        <v>42</v>
      </c>
      <c r="P277" s="156">
        <f>O277*H277</f>
        <v>0</v>
      </c>
      <c r="Q277" s="156">
        <v>0</v>
      </c>
      <c r="R277" s="156">
        <f>Q277*H277</f>
        <v>0</v>
      </c>
      <c r="S277" s="156">
        <v>0</v>
      </c>
      <c r="T277" s="157">
        <f>S277*H277</f>
        <v>0</v>
      </c>
      <c r="AR277" s="158" t="s">
        <v>313</v>
      </c>
      <c r="AT277" s="158" t="s">
        <v>309</v>
      </c>
      <c r="AU277" s="158" t="s">
        <v>89</v>
      </c>
      <c r="AY277" s="17" t="s">
        <v>307</v>
      </c>
      <c r="BE277" s="159">
        <f>IF(N277="základná",J277,0)</f>
        <v>0</v>
      </c>
      <c r="BF277" s="159">
        <f>IF(N277="znížená",J277,0)</f>
        <v>0</v>
      </c>
      <c r="BG277" s="159">
        <f>IF(N277="zákl. prenesená",J277,0)</f>
        <v>0</v>
      </c>
      <c r="BH277" s="159">
        <f>IF(N277="zníž. prenesená",J277,0)</f>
        <v>0</v>
      </c>
      <c r="BI277" s="159">
        <f>IF(N277="nulová",J277,0)</f>
        <v>0</v>
      </c>
      <c r="BJ277" s="17" t="s">
        <v>89</v>
      </c>
      <c r="BK277" s="159">
        <f>ROUND(I277*H277,2)</f>
        <v>0</v>
      </c>
      <c r="BL277" s="17" t="s">
        <v>313</v>
      </c>
      <c r="BM277" s="158" t="s">
        <v>452</v>
      </c>
    </row>
    <row r="278" spans="2:65" s="12" customFormat="1">
      <c r="B278" s="160"/>
      <c r="D278" s="161" t="s">
        <v>315</v>
      </c>
      <c r="E278" s="162" t="s">
        <v>1</v>
      </c>
      <c r="F278" s="163" t="s">
        <v>453</v>
      </c>
      <c r="H278" s="162" t="s">
        <v>1</v>
      </c>
      <c r="I278" s="164"/>
      <c r="L278" s="160"/>
      <c r="M278" s="165"/>
      <c r="T278" s="166"/>
      <c r="AT278" s="162" t="s">
        <v>315</v>
      </c>
      <c r="AU278" s="162" t="s">
        <v>89</v>
      </c>
      <c r="AV278" s="12" t="s">
        <v>83</v>
      </c>
      <c r="AW278" s="12" t="s">
        <v>31</v>
      </c>
      <c r="AX278" s="12" t="s">
        <v>76</v>
      </c>
      <c r="AY278" s="162" t="s">
        <v>307</v>
      </c>
    </row>
    <row r="279" spans="2:65" s="13" customFormat="1">
      <c r="B279" s="167"/>
      <c r="D279" s="161" t="s">
        <v>315</v>
      </c>
      <c r="E279" s="168" t="s">
        <v>1</v>
      </c>
      <c r="F279" s="169" t="s">
        <v>454</v>
      </c>
      <c r="H279" s="170">
        <v>5.883</v>
      </c>
      <c r="I279" s="171"/>
      <c r="L279" s="167"/>
      <c r="M279" s="172"/>
      <c r="T279" s="173"/>
      <c r="AT279" s="168" t="s">
        <v>315</v>
      </c>
      <c r="AU279" s="168" t="s">
        <v>89</v>
      </c>
      <c r="AV279" s="13" t="s">
        <v>89</v>
      </c>
      <c r="AW279" s="13" t="s">
        <v>31</v>
      </c>
      <c r="AX279" s="13" t="s">
        <v>76</v>
      </c>
      <c r="AY279" s="168" t="s">
        <v>307</v>
      </c>
    </row>
    <row r="280" spans="2:65" s="13" customFormat="1">
      <c r="B280" s="167"/>
      <c r="D280" s="161" t="s">
        <v>315</v>
      </c>
      <c r="E280" s="168" t="s">
        <v>1</v>
      </c>
      <c r="F280" s="169" t="s">
        <v>455</v>
      </c>
      <c r="H280" s="170">
        <v>20.423999999999999</v>
      </c>
      <c r="I280" s="171"/>
      <c r="L280" s="167"/>
      <c r="M280" s="172"/>
      <c r="T280" s="173"/>
      <c r="AT280" s="168" t="s">
        <v>315</v>
      </c>
      <c r="AU280" s="168" t="s">
        <v>89</v>
      </c>
      <c r="AV280" s="13" t="s">
        <v>89</v>
      </c>
      <c r="AW280" s="13" t="s">
        <v>31</v>
      </c>
      <c r="AX280" s="13" t="s">
        <v>76</v>
      </c>
      <c r="AY280" s="168" t="s">
        <v>307</v>
      </c>
    </row>
    <row r="281" spans="2:65" s="13" customFormat="1">
      <c r="B281" s="167"/>
      <c r="D281" s="161" t="s">
        <v>315</v>
      </c>
      <c r="E281" s="168" t="s">
        <v>1</v>
      </c>
      <c r="F281" s="169" t="s">
        <v>456</v>
      </c>
      <c r="H281" s="170">
        <v>22.422000000000001</v>
      </c>
      <c r="I281" s="171"/>
      <c r="L281" s="167"/>
      <c r="M281" s="172"/>
      <c r="T281" s="173"/>
      <c r="AT281" s="168" t="s">
        <v>315</v>
      </c>
      <c r="AU281" s="168" t="s">
        <v>89</v>
      </c>
      <c r="AV281" s="13" t="s">
        <v>89</v>
      </c>
      <c r="AW281" s="13" t="s">
        <v>31</v>
      </c>
      <c r="AX281" s="13" t="s">
        <v>76</v>
      </c>
      <c r="AY281" s="168" t="s">
        <v>307</v>
      </c>
    </row>
    <row r="282" spans="2:65" s="13" customFormat="1">
      <c r="B282" s="167"/>
      <c r="D282" s="161" t="s">
        <v>315</v>
      </c>
      <c r="E282" s="168" t="s">
        <v>1</v>
      </c>
      <c r="F282" s="169" t="s">
        <v>457</v>
      </c>
      <c r="H282" s="170">
        <v>21.756</v>
      </c>
      <c r="I282" s="171"/>
      <c r="L282" s="167"/>
      <c r="M282" s="172"/>
      <c r="T282" s="173"/>
      <c r="AT282" s="168" t="s">
        <v>315</v>
      </c>
      <c r="AU282" s="168" t="s">
        <v>89</v>
      </c>
      <c r="AV282" s="13" t="s">
        <v>89</v>
      </c>
      <c r="AW282" s="13" t="s">
        <v>31</v>
      </c>
      <c r="AX282" s="13" t="s">
        <v>76</v>
      </c>
      <c r="AY282" s="168" t="s">
        <v>307</v>
      </c>
    </row>
    <row r="283" spans="2:65" s="13" customFormat="1">
      <c r="B283" s="167"/>
      <c r="D283" s="161" t="s">
        <v>315</v>
      </c>
      <c r="E283" s="168" t="s">
        <v>1</v>
      </c>
      <c r="F283" s="169" t="s">
        <v>458</v>
      </c>
      <c r="H283" s="170">
        <v>10.433999999999999</v>
      </c>
      <c r="I283" s="171"/>
      <c r="L283" s="167"/>
      <c r="M283" s="172"/>
      <c r="T283" s="173"/>
      <c r="AT283" s="168" t="s">
        <v>315</v>
      </c>
      <c r="AU283" s="168" t="s">
        <v>89</v>
      </c>
      <c r="AV283" s="13" t="s">
        <v>89</v>
      </c>
      <c r="AW283" s="13" t="s">
        <v>31</v>
      </c>
      <c r="AX283" s="13" t="s">
        <v>76</v>
      </c>
      <c r="AY283" s="168" t="s">
        <v>307</v>
      </c>
    </row>
    <row r="284" spans="2:65" s="13" customFormat="1">
      <c r="B284" s="167"/>
      <c r="D284" s="161" t="s">
        <v>315</v>
      </c>
      <c r="E284" s="168" t="s">
        <v>1</v>
      </c>
      <c r="F284" s="169" t="s">
        <v>459</v>
      </c>
      <c r="H284" s="170">
        <v>6.4379999999999997</v>
      </c>
      <c r="I284" s="171"/>
      <c r="L284" s="167"/>
      <c r="M284" s="172"/>
      <c r="T284" s="173"/>
      <c r="AT284" s="168" t="s">
        <v>315</v>
      </c>
      <c r="AU284" s="168" t="s">
        <v>89</v>
      </c>
      <c r="AV284" s="13" t="s">
        <v>89</v>
      </c>
      <c r="AW284" s="13" t="s">
        <v>31</v>
      </c>
      <c r="AX284" s="13" t="s">
        <v>76</v>
      </c>
      <c r="AY284" s="168" t="s">
        <v>307</v>
      </c>
    </row>
    <row r="285" spans="2:65" s="13" customFormat="1">
      <c r="B285" s="167"/>
      <c r="D285" s="161" t="s">
        <v>315</v>
      </c>
      <c r="E285" s="168" t="s">
        <v>1</v>
      </c>
      <c r="F285" s="169" t="s">
        <v>460</v>
      </c>
      <c r="H285" s="170">
        <v>6.327</v>
      </c>
      <c r="I285" s="171"/>
      <c r="L285" s="167"/>
      <c r="M285" s="172"/>
      <c r="T285" s="173"/>
      <c r="AT285" s="168" t="s">
        <v>315</v>
      </c>
      <c r="AU285" s="168" t="s">
        <v>89</v>
      </c>
      <c r="AV285" s="13" t="s">
        <v>89</v>
      </c>
      <c r="AW285" s="13" t="s">
        <v>31</v>
      </c>
      <c r="AX285" s="13" t="s">
        <v>76</v>
      </c>
      <c r="AY285" s="168" t="s">
        <v>307</v>
      </c>
    </row>
    <row r="286" spans="2:65" s="13" customFormat="1">
      <c r="B286" s="167"/>
      <c r="D286" s="161" t="s">
        <v>315</v>
      </c>
      <c r="E286" s="168" t="s">
        <v>1</v>
      </c>
      <c r="F286" s="169" t="s">
        <v>461</v>
      </c>
      <c r="H286" s="170">
        <v>29.97</v>
      </c>
      <c r="I286" s="171"/>
      <c r="L286" s="167"/>
      <c r="M286" s="172"/>
      <c r="T286" s="173"/>
      <c r="AT286" s="168" t="s">
        <v>315</v>
      </c>
      <c r="AU286" s="168" t="s">
        <v>89</v>
      </c>
      <c r="AV286" s="13" t="s">
        <v>89</v>
      </c>
      <c r="AW286" s="13" t="s">
        <v>31</v>
      </c>
      <c r="AX286" s="13" t="s">
        <v>76</v>
      </c>
      <c r="AY286" s="168" t="s">
        <v>307</v>
      </c>
    </row>
    <row r="287" spans="2:65" s="13" customFormat="1">
      <c r="B287" s="167"/>
      <c r="D287" s="161" t="s">
        <v>315</v>
      </c>
      <c r="E287" s="168" t="s">
        <v>1</v>
      </c>
      <c r="F287" s="169" t="s">
        <v>462</v>
      </c>
      <c r="H287" s="170">
        <v>22.088999999999999</v>
      </c>
      <c r="I287" s="171"/>
      <c r="L287" s="167"/>
      <c r="M287" s="172"/>
      <c r="T287" s="173"/>
      <c r="AT287" s="168" t="s">
        <v>315</v>
      </c>
      <c r="AU287" s="168" t="s">
        <v>89</v>
      </c>
      <c r="AV287" s="13" t="s">
        <v>89</v>
      </c>
      <c r="AW287" s="13" t="s">
        <v>31</v>
      </c>
      <c r="AX287" s="13" t="s">
        <v>76</v>
      </c>
      <c r="AY287" s="168" t="s">
        <v>307</v>
      </c>
    </row>
    <row r="288" spans="2:65" s="13" customFormat="1">
      <c r="B288" s="167"/>
      <c r="D288" s="161" t="s">
        <v>315</v>
      </c>
      <c r="E288" s="168" t="s">
        <v>1</v>
      </c>
      <c r="F288" s="169" t="s">
        <v>463</v>
      </c>
      <c r="H288" s="170">
        <v>46.095999999999997</v>
      </c>
      <c r="I288" s="171"/>
      <c r="L288" s="167"/>
      <c r="M288" s="172"/>
      <c r="T288" s="173"/>
      <c r="AT288" s="168" t="s">
        <v>315</v>
      </c>
      <c r="AU288" s="168" t="s">
        <v>89</v>
      </c>
      <c r="AV288" s="13" t="s">
        <v>89</v>
      </c>
      <c r="AW288" s="13" t="s">
        <v>31</v>
      </c>
      <c r="AX288" s="13" t="s">
        <v>76</v>
      </c>
      <c r="AY288" s="168" t="s">
        <v>307</v>
      </c>
    </row>
    <row r="289" spans="2:51" s="13" customFormat="1">
      <c r="B289" s="167"/>
      <c r="D289" s="161" t="s">
        <v>315</v>
      </c>
      <c r="E289" s="168" t="s">
        <v>1</v>
      </c>
      <c r="F289" s="169" t="s">
        <v>464</v>
      </c>
      <c r="H289" s="170">
        <v>-0.99199999999999999</v>
      </c>
      <c r="I289" s="171"/>
      <c r="L289" s="167"/>
      <c r="M289" s="172"/>
      <c r="T289" s="173"/>
      <c r="AT289" s="168" t="s">
        <v>315</v>
      </c>
      <c r="AU289" s="168" t="s">
        <v>89</v>
      </c>
      <c r="AV289" s="13" t="s">
        <v>89</v>
      </c>
      <c r="AW289" s="13" t="s">
        <v>31</v>
      </c>
      <c r="AX289" s="13" t="s">
        <v>76</v>
      </c>
      <c r="AY289" s="168" t="s">
        <v>307</v>
      </c>
    </row>
    <row r="290" spans="2:51" s="13" customFormat="1">
      <c r="B290" s="167"/>
      <c r="D290" s="161" t="s">
        <v>315</v>
      </c>
      <c r="E290" s="168" t="s">
        <v>1</v>
      </c>
      <c r="F290" s="169" t="s">
        <v>465</v>
      </c>
      <c r="H290" s="170">
        <v>6.36</v>
      </c>
      <c r="I290" s="171"/>
      <c r="L290" s="167"/>
      <c r="M290" s="172"/>
      <c r="T290" s="173"/>
      <c r="AT290" s="168" t="s">
        <v>315</v>
      </c>
      <c r="AU290" s="168" t="s">
        <v>89</v>
      </c>
      <c r="AV290" s="13" t="s">
        <v>89</v>
      </c>
      <c r="AW290" s="13" t="s">
        <v>31</v>
      </c>
      <c r="AX290" s="13" t="s">
        <v>76</v>
      </c>
      <c r="AY290" s="168" t="s">
        <v>307</v>
      </c>
    </row>
    <row r="291" spans="2:51" s="13" customFormat="1">
      <c r="B291" s="167"/>
      <c r="D291" s="161" t="s">
        <v>315</v>
      </c>
      <c r="E291" s="168" t="s">
        <v>1</v>
      </c>
      <c r="F291" s="169" t="s">
        <v>466</v>
      </c>
      <c r="H291" s="170">
        <v>11.654999999999999</v>
      </c>
      <c r="I291" s="171"/>
      <c r="L291" s="167"/>
      <c r="M291" s="172"/>
      <c r="T291" s="173"/>
      <c r="AT291" s="168" t="s">
        <v>315</v>
      </c>
      <c r="AU291" s="168" t="s">
        <v>89</v>
      </c>
      <c r="AV291" s="13" t="s">
        <v>89</v>
      </c>
      <c r="AW291" s="13" t="s">
        <v>31</v>
      </c>
      <c r="AX291" s="13" t="s">
        <v>76</v>
      </c>
      <c r="AY291" s="168" t="s">
        <v>307</v>
      </c>
    </row>
    <row r="292" spans="2:51" s="13" customFormat="1">
      <c r="B292" s="167"/>
      <c r="D292" s="161" t="s">
        <v>315</v>
      </c>
      <c r="E292" s="168" t="s">
        <v>1</v>
      </c>
      <c r="F292" s="169" t="s">
        <v>467</v>
      </c>
      <c r="H292" s="170">
        <v>7.2149999999999999</v>
      </c>
      <c r="I292" s="171"/>
      <c r="L292" s="167"/>
      <c r="M292" s="172"/>
      <c r="T292" s="173"/>
      <c r="AT292" s="168" t="s">
        <v>315</v>
      </c>
      <c r="AU292" s="168" t="s">
        <v>89</v>
      </c>
      <c r="AV292" s="13" t="s">
        <v>89</v>
      </c>
      <c r="AW292" s="13" t="s">
        <v>31</v>
      </c>
      <c r="AX292" s="13" t="s">
        <v>76</v>
      </c>
      <c r="AY292" s="168" t="s">
        <v>307</v>
      </c>
    </row>
    <row r="293" spans="2:51" s="13" customFormat="1">
      <c r="B293" s="167"/>
      <c r="D293" s="161" t="s">
        <v>315</v>
      </c>
      <c r="E293" s="168" t="s">
        <v>1</v>
      </c>
      <c r="F293" s="169" t="s">
        <v>468</v>
      </c>
      <c r="H293" s="170">
        <v>25.16</v>
      </c>
      <c r="I293" s="171"/>
      <c r="L293" s="167"/>
      <c r="M293" s="172"/>
      <c r="T293" s="173"/>
      <c r="AT293" s="168" t="s">
        <v>315</v>
      </c>
      <c r="AU293" s="168" t="s">
        <v>89</v>
      </c>
      <c r="AV293" s="13" t="s">
        <v>89</v>
      </c>
      <c r="AW293" s="13" t="s">
        <v>31</v>
      </c>
      <c r="AX293" s="13" t="s">
        <v>76</v>
      </c>
      <c r="AY293" s="168" t="s">
        <v>307</v>
      </c>
    </row>
    <row r="294" spans="2:51" s="13" customFormat="1">
      <c r="B294" s="167"/>
      <c r="D294" s="161" t="s">
        <v>315</v>
      </c>
      <c r="E294" s="168" t="s">
        <v>1</v>
      </c>
      <c r="F294" s="169" t="s">
        <v>469</v>
      </c>
      <c r="H294" s="170">
        <v>29.97</v>
      </c>
      <c r="I294" s="171"/>
      <c r="L294" s="167"/>
      <c r="M294" s="172"/>
      <c r="T294" s="173"/>
      <c r="AT294" s="168" t="s">
        <v>315</v>
      </c>
      <c r="AU294" s="168" t="s">
        <v>89</v>
      </c>
      <c r="AV294" s="13" t="s">
        <v>89</v>
      </c>
      <c r="AW294" s="13" t="s">
        <v>31</v>
      </c>
      <c r="AX294" s="13" t="s">
        <v>76</v>
      </c>
      <c r="AY294" s="168" t="s">
        <v>307</v>
      </c>
    </row>
    <row r="295" spans="2:51" s="13" customFormat="1">
      <c r="B295" s="167"/>
      <c r="D295" s="161" t="s">
        <v>315</v>
      </c>
      <c r="E295" s="168" t="s">
        <v>1</v>
      </c>
      <c r="F295" s="169" t="s">
        <v>455</v>
      </c>
      <c r="H295" s="170">
        <v>20.423999999999999</v>
      </c>
      <c r="I295" s="171"/>
      <c r="L295" s="167"/>
      <c r="M295" s="172"/>
      <c r="T295" s="173"/>
      <c r="AT295" s="168" t="s">
        <v>315</v>
      </c>
      <c r="AU295" s="168" t="s">
        <v>89</v>
      </c>
      <c r="AV295" s="13" t="s">
        <v>89</v>
      </c>
      <c r="AW295" s="13" t="s">
        <v>31</v>
      </c>
      <c r="AX295" s="13" t="s">
        <v>76</v>
      </c>
      <c r="AY295" s="168" t="s">
        <v>307</v>
      </c>
    </row>
    <row r="296" spans="2:51" s="13" customFormat="1">
      <c r="B296" s="167"/>
      <c r="D296" s="161" t="s">
        <v>315</v>
      </c>
      <c r="E296" s="168" t="s">
        <v>1</v>
      </c>
      <c r="F296" s="169" t="s">
        <v>470</v>
      </c>
      <c r="H296" s="170">
        <v>20.423999999999999</v>
      </c>
      <c r="I296" s="171"/>
      <c r="L296" s="167"/>
      <c r="M296" s="172"/>
      <c r="T296" s="173"/>
      <c r="AT296" s="168" t="s">
        <v>315</v>
      </c>
      <c r="AU296" s="168" t="s">
        <v>89</v>
      </c>
      <c r="AV296" s="13" t="s">
        <v>89</v>
      </c>
      <c r="AW296" s="13" t="s">
        <v>31</v>
      </c>
      <c r="AX296" s="13" t="s">
        <v>76</v>
      </c>
      <c r="AY296" s="168" t="s">
        <v>307</v>
      </c>
    </row>
    <row r="297" spans="2:51" s="13" customFormat="1">
      <c r="B297" s="167"/>
      <c r="D297" s="161" t="s">
        <v>315</v>
      </c>
      <c r="E297" s="168" t="s">
        <v>1</v>
      </c>
      <c r="F297" s="169" t="s">
        <v>471</v>
      </c>
      <c r="H297" s="170">
        <v>20.312999999999999</v>
      </c>
      <c r="I297" s="171"/>
      <c r="L297" s="167"/>
      <c r="M297" s="172"/>
      <c r="T297" s="173"/>
      <c r="AT297" s="168" t="s">
        <v>315</v>
      </c>
      <c r="AU297" s="168" t="s">
        <v>89</v>
      </c>
      <c r="AV297" s="13" t="s">
        <v>89</v>
      </c>
      <c r="AW297" s="13" t="s">
        <v>31</v>
      </c>
      <c r="AX297" s="13" t="s">
        <v>76</v>
      </c>
      <c r="AY297" s="168" t="s">
        <v>307</v>
      </c>
    </row>
    <row r="298" spans="2:51" s="13" customFormat="1">
      <c r="B298" s="167"/>
      <c r="D298" s="161" t="s">
        <v>315</v>
      </c>
      <c r="E298" s="168" t="s">
        <v>1</v>
      </c>
      <c r="F298" s="169" t="s">
        <v>472</v>
      </c>
      <c r="H298" s="170">
        <v>15</v>
      </c>
      <c r="I298" s="171"/>
      <c r="L298" s="167"/>
      <c r="M298" s="172"/>
      <c r="T298" s="173"/>
      <c r="AT298" s="168" t="s">
        <v>315</v>
      </c>
      <c r="AU298" s="168" t="s">
        <v>89</v>
      </c>
      <c r="AV298" s="13" t="s">
        <v>89</v>
      </c>
      <c r="AW298" s="13" t="s">
        <v>31</v>
      </c>
      <c r="AX298" s="13" t="s">
        <v>76</v>
      </c>
      <c r="AY298" s="168" t="s">
        <v>307</v>
      </c>
    </row>
    <row r="299" spans="2:51" s="12" customFormat="1">
      <c r="B299" s="160"/>
      <c r="D299" s="161" t="s">
        <v>315</v>
      </c>
      <c r="E299" s="162" t="s">
        <v>1</v>
      </c>
      <c r="F299" s="163" t="s">
        <v>473</v>
      </c>
      <c r="H299" s="162" t="s">
        <v>1</v>
      </c>
      <c r="I299" s="164"/>
      <c r="L299" s="160"/>
      <c r="M299" s="165"/>
      <c r="T299" s="166"/>
      <c r="AT299" s="162" t="s">
        <v>315</v>
      </c>
      <c r="AU299" s="162" t="s">
        <v>89</v>
      </c>
      <c r="AV299" s="12" t="s">
        <v>83</v>
      </c>
      <c r="AW299" s="12" t="s">
        <v>31</v>
      </c>
      <c r="AX299" s="12" t="s">
        <v>76</v>
      </c>
      <c r="AY299" s="162" t="s">
        <v>307</v>
      </c>
    </row>
    <row r="300" spans="2:51" s="13" customFormat="1">
      <c r="B300" s="167"/>
      <c r="D300" s="161" t="s">
        <v>315</v>
      </c>
      <c r="E300" s="168" t="s">
        <v>1</v>
      </c>
      <c r="F300" s="169" t="s">
        <v>474</v>
      </c>
      <c r="H300" s="170">
        <v>2.8</v>
      </c>
      <c r="I300" s="171"/>
      <c r="L300" s="167"/>
      <c r="M300" s="172"/>
      <c r="T300" s="173"/>
      <c r="AT300" s="168" t="s">
        <v>315</v>
      </c>
      <c r="AU300" s="168" t="s">
        <v>89</v>
      </c>
      <c r="AV300" s="13" t="s">
        <v>89</v>
      </c>
      <c r="AW300" s="13" t="s">
        <v>31</v>
      </c>
      <c r="AX300" s="13" t="s">
        <v>76</v>
      </c>
      <c r="AY300" s="168" t="s">
        <v>307</v>
      </c>
    </row>
    <row r="301" spans="2:51" s="13" customFormat="1">
      <c r="B301" s="167"/>
      <c r="D301" s="161" t="s">
        <v>315</v>
      </c>
      <c r="E301" s="168" t="s">
        <v>1</v>
      </c>
      <c r="F301" s="169" t="s">
        <v>475</v>
      </c>
      <c r="H301" s="170">
        <v>2.944</v>
      </c>
      <c r="I301" s="171"/>
      <c r="L301" s="167"/>
      <c r="M301" s="172"/>
      <c r="T301" s="173"/>
      <c r="AT301" s="168" t="s">
        <v>315</v>
      </c>
      <c r="AU301" s="168" t="s">
        <v>89</v>
      </c>
      <c r="AV301" s="13" t="s">
        <v>89</v>
      </c>
      <c r="AW301" s="13" t="s">
        <v>31</v>
      </c>
      <c r="AX301" s="13" t="s">
        <v>76</v>
      </c>
      <c r="AY301" s="168" t="s">
        <v>307</v>
      </c>
    </row>
    <row r="302" spans="2:51" s="13" customFormat="1">
      <c r="B302" s="167"/>
      <c r="D302" s="161" t="s">
        <v>315</v>
      </c>
      <c r="E302" s="168" t="s">
        <v>1</v>
      </c>
      <c r="F302" s="169" t="s">
        <v>476</v>
      </c>
      <c r="H302" s="170">
        <v>0.84</v>
      </c>
      <c r="I302" s="171"/>
      <c r="L302" s="167"/>
      <c r="M302" s="172"/>
      <c r="T302" s="173"/>
      <c r="AT302" s="168" t="s">
        <v>315</v>
      </c>
      <c r="AU302" s="168" t="s">
        <v>89</v>
      </c>
      <c r="AV302" s="13" t="s">
        <v>89</v>
      </c>
      <c r="AW302" s="13" t="s">
        <v>31</v>
      </c>
      <c r="AX302" s="13" t="s">
        <v>76</v>
      </c>
      <c r="AY302" s="168" t="s">
        <v>307</v>
      </c>
    </row>
    <row r="303" spans="2:51" s="13" customFormat="1">
      <c r="B303" s="167"/>
      <c r="D303" s="161" t="s">
        <v>315</v>
      </c>
      <c r="E303" s="168" t="s">
        <v>1</v>
      </c>
      <c r="F303" s="169" t="s">
        <v>477</v>
      </c>
      <c r="H303" s="170">
        <v>2.8159999999999998</v>
      </c>
      <c r="I303" s="171"/>
      <c r="L303" s="167"/>
      <c r="M303" s="172"/>
      <c r="T303" s="173"/>
      <c r="AT303" s="168" t="s">
        <v>315</v>
      </c>
      <c r="AU303" s="168" t="s">
        <v>89</v>
      </c>
      <c r="AV303" s="13" t="s">
        <v>89</v>
      </c>
      <c r="AW303" s="13" t="s">
        <v>31</v>
      </c>
      <c r="AX303" s="13" t="s">
        <v>76</v>
      </c>
      <c r="AY303" s="168" t="s">
        <v>307</v>
      </c>
    </row>
    <row r="304" spans="2:51" s="15" customFormat="1">
      <c r="B304" s="181"/>
      <c r="D304" s="161" t="s">
        <v>315</v>
      </c>
      <c r="E304" s="182" t="s">
        <v>249</v>
      </c>
      <c r="F304" s="183" t="s">
        <v>478</v>
      </c>
      <c r="H304" s="184">
        <v>356.76799999999997</v>
      </c>
      <c r="I304" s="185"/>
      <c r="L304" s="181"/>
      <c r="M304" s="186"/>
      <c r="T304" s="187"/>
      <c r="AT304" s="182" t="s">
        <v>315</v>
      </c>
      <c r="AU304" s="182" t="s">
        <v>89</v>
      </c>
      <c r="AV304" s="15" t="s">
        <v>107</v>
      </c>
      <c r="AW304" s="15" t="s">
        <v>31</v>
      </c>
      <c r="AX304" s="15" t="s">
        <v>76</v>
      </c>
      <c r="AY304" s="182" t="s">
        <v>307</v>
      </c>
    </row>
    <row r="305" spans="2:51" s="12" customFormat="1">
      <c r="B305" s="160"/>
      <c r="D305" s="161" t="s">
        <v>315</v>
      </c>
      <c r="E305" s="162" t="s">
        <v>1</v>
      </c>
      <c r="F305" s="163" t="s">
        <v>479</v>
      </c>
      <c r="H305" s="162" t="s">
        <v>1</v>
      </c>
      <c r="I305" s="164"/>
      <c r="L305" s="160"/>
      <c r="M305" s="165"/>
      <c r="T305" s="166"/>
      <c r="AT305" s="162" t="s">
        <v>315</v>
      </c>
      <c r="AU305" s="162" t="s">
        <v>89</v>
      </c>
      <c r="AV305" s="12" t="s">
        <v>83</v>
      </c>
      <c r="AW305" s="12" t="s">
        <v>31</v>
      </c>
      <c r="AX305" s="12" t="s">
        <v>76</v>
      </c>
      <c r="AY305" s="162" t="s">
        <v>307</v>
      </c>
    </row>
    <row r="306" spans="2:51" s="13" customFormat="1">
      <c r="B306" s="167"/>
      <c r="D306" s="161" t="s">
        <v>315</v>
      </c>
      <c r="E306" s="168" t="s">
        <v>1</v>
      </c>
      <c r="F306" s="169" t="s">
        <v>480</v>
      </c>
      <c r="H306" s="170">
        <v>9.56</v>
      </c>
      <c r="I306" s="171"/>
      <c r="L306" s="167"/>
      <c r="M306" s="172"/>
      <c r="T306" s="173"/>
      <c r="AT306" s="168" t="s">
        <v>315</v>
      </c>
      <c r="AU306" s="168" t="s">
        <v>89</v>
      </c>
      <c r="AV306" s="13" t="s">
        <v>89</v>
      </c>
      <c r="AW306" s="13" t="s">
        <v>31</v>
      </c>
      <c r="AX306" s="13" t="s">
        <v>76</v>
      </c>
      <c r="AY306" s="168" t="s">
        <v>307</v>
      </c>
    </row>
    <row r="307" spans="2:51" s="13" customFormat="1">
      <c r="B307" s="167"/>
      <c r="D307" s="161" t="s">
        <v>315</v>
      </c>
      <c r="E307" s="168" t="s">
        <v>1</v>
      </c>
      <c r="F307" s="169" t="s">
        <v>481</v>
      </c>
      <c r="H307" s="170">
        <v>33.189</v>
      </c>
      <c r="I307" s="171"/>
      <c r="L307" s="167"/>
      <c r="M307" s="172"/>
      <c r="T307" s="173"/>
      <c r="AT307" s="168" t="s">
        <v>315</v>
      </c>
      <c r="AU307" s="168" t="s">
        <v>89</v>
      </c>
      <c r="AV307" s="13" t="s">
        <v>89</v>
      </c>
      <c r="AW307" s="13" t="s">
        <v>31</v>
      </c>
      <c r="AX307" s="13" t="s">
        <v>76</v>
      </c>
      <c r="AY307" s="168" t="s">
        <v>307</v>
      </c>
    </row>
    <row r="308" spans="2:51" s="13" customFormat="1">
      <c r="B308" s="167"/>
      <c r="D308" s="161" t="s">
        <v>315</v>
      </c>
      <c r="E308" s="168" t="s">
        <v>1</v>
      </c>
      <c r="F308" s="169" t="s">
        <v>482</v>
      </c>
      <c r="H308" s="170">
        <v>36.436</v>
      </c>
      <c r="I308" s="171"/>
      <c r="L308" s="167"/>
      <c r="M308" s="172"/>
      <c r="T308" s="173"/>
      <c r="AT308" s="168" t="s">
        <v>315</v>
      </c>
      <c r="AU308" s="168" t="s">
        <v>89</v>
      </c>
      <c r="AV308" s="13" t="s">
        <v>89</v>
      </c>
      <c r="AW308" s="13" t="s">
        <v>31</v>
      </c>
      <c r="AX308" s="13" t="s">
        <v>76</v>
      </c>
      <c r="AY308" s="168" t="s">
        <v>307</v>
      </c>
    </row>
    <row r="309" spans="2:51" s="13" customFormat="1">
      <c r="B309" s="167"/>
      <c r="D309" s="161" t="s">
        <v>315</v>
      </c>
      <c r="E309" s="168" t="s">
        <v>1</v>
      </c>
      <c r="F309" s="169" t="s">
        <v>483</v>
      </c>
      <c r="H309" s="170">
        <v>35.353999999999999</v>
      </c>
      <c r="I309" s="171"/>
      <c r="L309" s="167"/>
      <c r="M309" s="172"/>
      <c r="T309" s="173"/>
      <c r="AT309" s="168" t="s">
        <v>315</v>
      </c>
      <c r="AU309" s="168" t="s">
        <v>89</v>
      </c>
      <c r="AV309" s="13" t="s">
        <v>89</v>
      </c>
      <c r="AW309" s="13" t="s">
        <v>31</v>
      </c>
      <c r="AX309" s="13" t="s">
        <v>76</v>
      </c>
      <c r="AY309" s="168" t="s">
        <v>307</v>
      </c>
    </row>
    <row r="310" spans="2:51" s="13" customFormat="1">
      <c r="B310" s="167"/>
      <c r="D310" s="161" t="s">
        <v>315</v>
      </c>
      <c r="E310" s="168" t="s">
        <v>1</v>
      </c>
      <c r="F310" s="169" t="s">
        <v>484</v>
      </c>
      <c r="H310" s="170">
        <v>16.954999999999998</v>
      </c>
      <c r="I310" s="171"/>
      <c r="L310" s="167"/>
      <c r="M310" s="172"/>
      <c r="T310" s="173"/>
      <c r="AT310" s="168" t="s">
        <v>315</v>
      </c>
      <c r="AU310" s="168" t="s">
        <v>89</v>
      </c>
      <c r="AV310" s="13" t="s">
        <v>89</v>
      </c>
      <c r="AW310" s="13" t="s">
        <v>31</v>
      </c>
      <c r="AX310" s="13" t="s">
        <v>76</v>
      </c>
      <c r="AY310" s="168" t="s">
        <v>307</v>
      </c>
    </row>
    <row r="311" spans="2:51" s="13" customFormat="1">
      <c r="B311" s="167"/>
      <c r="D311" s="161" t="s">
        <v>315</v>
      </c>
      <c r="E311" s="168" t="s">
        <v>1</v>
      </c>
      <c r="F311" s="169" t="s">
        <v>485</v>
      </c>
      <c r="H311" s="170">
        <v>10.462</v>
      </c>
      <c r="I311" s="171"/>
      <c r="L311" s="167"/>
      <c r="M311" s="172"/>
      <c r="T311" s="173"/>
      <c r="AT311" s="168" t="s">
        <v>315</v>
      </c>
      <c r="AU311" s="168" t="s">
        <v>89</v>
      </c>
      <c r="AV311" s="13" t="s">
        <v>89</v>
      </c>
      <c r="AW311" s="13" t="s">
        <v>31</v>
      </c>
      <c r="AX311" s="13" t="s">
        <v>76</v>
      </c>
      <c r="AY311" s="168" t="s">
        <v>307</v>
      </c>
    </row>
    <row r="312" spans="2:51" s="13" customFormat="1">
      <c r="B312" s="167"/>
      <c r="D312" s="161" t="s">
        <v>315</v>
      </c>
      <c r="E312" s="168" t="s">
        <v>1</v>
      </c>
      <c r="F312" s="169" t="s">
        <v>486</v>
      </c>
      <c r="H312" s="170">
        <v>10.281000000000001</v>
      </c>
      <c r="I312" s="171"/>
      <c r="L312" s="167"/>
      <c r="M312" s="172"/>
      <c r="T312" s="173"/>
      <c r="AT312" s="168" t="s">
        <v>315</v>
      </c>
      <c r="AU312" s="168" t="s">
        <v>89</v>
      </c>
      <c r="AV312" s="13" t="s">
        <v>89</v>
      </c>
      <c r="AW312" s="13" t="s">
        <v>31</v>
      </c>
      <c r="AX312" s="13" t="s">
        <v>76</v>
      </c>
      <c r="AY312" s="168" t="s">
        <v>307</v>
      </c>
    </row>
    <row r="313" spans="2:51" s="13" customFormat="1">
      <c r="B313" s="167"/>
      <c r="D313" s="161" t="s">
        <v>315</v>
      </c>
      <c r="E313" s="168" t="s">
        <v>1</v>
      </c>
      <c r="F313" s="169" t="s">
        <v>487</v>
      </c>
      <c r="H313" s="170">
        <v>48.701000000000001</v>
      </c>
      <c r="I313" s="171"/>
      <c r="L313" s="167"/>
      <c r="M313" s="172"/>
      <c r="T313" s="173"/>
      <c r="AT313" s="168" t="s">
        <v>315</v>
      </c>
      <c r="AU313" s="168" t="s">
        <v>89</v>
      </c>
      <c r="AV313" s="13" t="s">
        <v>89</v>
      </c>
      <c r="AW313" s="13" t="s">
        <v>31</v>
      </c>
      <c r="AX313" s="13" t="s">
        <v>76</v>
      </c>
      <c r="AY313" s="168" t="s">
        <v>307</v>
      </c>
    </row>
    <row r="314" spans="2:51" s="13" customFormat="1">
      <c r="B314" s="167"/>
      <c r="D314" s="161" t="s">
        <v>315</v>
      </c>
      <c r="E314" s="168" t="s">
        <v>1</v>
      </c>
      <c r="F314" s="169" t="s">
        <v>488</v>
      </c>
      <c r="H314" s="170">
        <v>35.895000000000003</v>
      </c>
      <c r="I314" s="171"/>
      <c r="L314" s="167"/>
      <c r="M314" s="172"/>
      <c r="T314" s="173"/>
      <c r="AT314" s="168" t="s">
        <v>315</v>
      </c>
      <c r="AU314" s="168" t="s">
        <v>89</v>
      </c>
      <c r="AV314" s="13" t="s">
        <v>89</v>
      </c>
      <c r="AW314" s="13" t="s">
        <v>31</v>
      </c>
      <c r="AX314" s="13" t="s">
        <v>76</v>
      </c>
      <c r="AY314" s="168" t="s">
        <v>307</v>
      </c>
    </row>
    <row r="315" spans="2:51" s="13" customFormat="1">
      <c r="B315" s="167"/>
      <c r="D315" s="161" t="s">
        <v>315</v>
      </c>
      <c r="E315" s="168" t="s">
        <v>1</v>
      </c>
      <c r="F315" s="169" t="s">
        <v>489</v>
      </c>
      <c r="H315" s="170">
        <v>74.906000000000006</v>
      </c>
      <c r="I315" s="171"/>
      <c r="L315" s="167"/>
      <c r="M315" s="172"/>
      <c r="T315" s="173"/>
      <c r="AT315" s="168" t="s">
        <v>315</v>
      </c>
      <c r="AU315" s="168" t="s">
        <v>89</v>
      </c>
      <c r="AV315" s="13" t="s">
        <v>89</v>
      </c>
      <c r="AW315" s="13" t="s">
        <v>31</v>
      </c>
      <c r="AX315" s="13" t="s">
        <v>76</v>
      </c>
      <c r="AY315" s="168" t="s">
        <v>307</v>
      </c>
    </row>
    <row r="316" spans="2:51" s="13" customFormat="1">
      <c r="B316" s="167"/>
      <c r="D316" s="161" t="s">
        <v>315</v>
      </c>
      <c r="E316" s="168" t="s">
        <v>1</v>
      </c>
      <c r="F316" s="169" t="s">
        <v>490</v>
      </c>
      <c r="H316" s="170">
        <v>-1.6120000000000001</v>
      </c>
      <c r="I316" s="171"/>
      <c r="L316" s="167"/>
      <c r="M316" s="172"/>
      <c r="T316" s="173"/>
      <c r="AT316" s="168" t="s">
        <v>315</v>
      </c>
      <c r="AU316" s="168" t="s">
        <v>89</v>
      </c>
      <c r="AV316" s="13" t="s">
        <v>89</v>
      </c>
      <c r="AW316" s="13" t="s">
        <v>31</v>
      </c>
      <c r="AX316" s="13" t="s">
        <v>76</v>
      </c>
      <c r="AY316" s="168" t="s">
        <v>307</v>
      </c>
    </row>
    <row r="317" spans="2:51" s="13" customFormat="1">
      <c r="B317" s="167"/>
      <c r="D317" s="161" t="s">
        <v>315</v>
      </c>
      <c r="E317" s="168" t="s">
        <v>1</v>
      </c>
      <c r="F317" s="169" t="s">
        <v>491</v>
      </c>
      <c r="H317" s="170">
        <v>10.335000000000001</v>
      </c>
      <c r="I317" s="171"/>
      <c r="L317" s="167"/>
      <c r="M317" s="172"/>
      <c r="T317" s="173"/>
      <c r="AT317" s="168" t="s">
        <v>315</v>
      </c>
      <c r="AU317" s="168" t="s">
        <v>89</v>
      </c>
      <c r="AV317" s="13" t="s">
        <v>89</v>
      </c>
      <c r="AW317" s="13" t="s">
        <v>31</v>
      </c>
      <c r="AX317" s="13" t="s">
        <v>76</v>
      </c>
      <c r="AY317" s="168" t="s">
        <v>307</v>
      </c>
    </row>
    <row r="318" spans="2:51" s="13" customFormat="1">
      <c r="B318" s="167"/>
      <c r="D318" s="161" t="s">
        <v>315</v>
      </c>
      <c r="E318" s="168" t="s">
        <v>1</v>
      </c>
      <c r="F318" s="169" t="s">
        <v>492</v>
      </c>
      <c r="H318" s="170">
        <v>18.939</v>
      </c>
      <c r="I318" s="171"/>
      <c r="L318" s="167"/>
      <c r="M318" s="172"/>
      <c r="T318" s="173"/>
      <c r="AT318" s="168" t="s">
        <v>315</v>
      </c>
      <c r="AU318" s="168" t="s">
        <v>89</v>
      </c>
      <c r="AV318" s="13" t="s">
        <v>89</v>
      </c>
      <c r="AW318" s="13" t="s">
        <v>31</v>
      </c>
      <c r="AX318" s="13" t="s">
        <v>76</v>
      </c>
      <c r="AY318" s="168" t="s">
        <v>307</v>
      </c>
    </row>
    <row r="319" spans="2:51" s="13" customFormat="1">
      <c r="B319" s="167"/>
      <c r="D319" s="161" t="s">
        <v>315</v>
      </c>
      <c r="E319" s="168" t="s">
        <v>1</v>
      </c>
      <c r="F319" s="169" t="s">
        <v>493</v>
      </c>
      <c r="H319" s="170">
        <v>11.724</v>
      </c>
      <c r="I319" s="171"/>
      <c r="L319" s="167"/>
      <c r="M319" s="172"/>
      <c r="T319" s="173"/>
      <c r="AT319" s="168" t="s">
        <v>315</v>
      </c>
      <c r="AU319" s="168" t="s">
        <v>89</v>
      </c>
      <c r="AV319" s="13" t="s">
        <v>89</v>
      </c>
      <c r="AW319" s="13" t="s">
        <v>31</v>
      </c>
      <c r="AX319" s="13" t="s">
        <v>76</v>
      </c>
      <c r="AY319" s="168" t="s">
        <v>307</v>
      </c>
    </row>
    <row r="320" spans="2:51" s="13" customFormat="1">
      <c r="B320" s="167"/>
      <c r="D320" s="161" t="s">
        <v>315</v>
      </c>
      <c r="E320" s="168" t="s">
        <v>1</v>
      </c>
      <c r="F320" s="169" t="s">
        <v>494</v>
      </c>
      <c r="H320" s="170">
        <v>40.884999999999998</v>
      </c>
      <c r="I320" s="171"/>
      <c r="L320" s="167"/>
      <c r="M320" s="172"/>
      <c r="T320" s="173"/>
      <c r="AT320" s="168" t="s">
        <v>315</v>
      </c>
      <c r="AU320" s="168" t="s">
        <v>89</v>
      </c>
      <c r="AV320" s="13" t="s">
        <v>89</v>
      </c>
      <c r="AW320" s="13" t="s">
        <v>31</v>
      </c>
      <c r="AX320" s="13" t="s">
        <v>76</v>
      </c>
      <c r="AY320" s="168" t="s">
        <v>307</v>
      </c>
    </row>
    <row r="321" spans="2:65" s="13" customFormat="1">
      <c r="B321" s="167"/>
      <c r="D321" s="161" t="s">
        <v>315</v>
      </c>
      <c r="E321" s="168" t="s">
        <v>1</v>
      </c>
      <c r="F321" s="169" t="s">
        <v>495</v>
      </c>
      <c r="H321" s="170">
        <v>48.701000000000001</v>
      </c>
      <c r="I321" s="171"/>
      <c r="L321" s="167"/>
      <c r="M321" s="172"/>
      <c r="T321" s="173"/>
      <c r="AT321" s="168" t="s">
        <v>315</v>
      </c>
      <c r="AU321" s="168" t="s">
        <v>89</v>
      </c>
      <c r="AV321" s="13" t="s">
        <v>89</v>
      </c>
      <c r="AW321" s="13" t="s">
        <v>31</v>
      </c>
      <c r="AX321" s="13" t="s">
        <v>76</v>
      </c>
      <c r="AY321" s="168" t="s">
        <v>307</v>
      </c>
    </row>
    <row r="322" spans="2:65" s="13" customFormat="1">
      <c r="B322" s="167"/>
      <c r="D322" s="161" t="s">
        <v>315</v>
      </c>
      <c r="E322" s="168" t="s">
        <v>1</v>
      </c>
      <c r="F322" s="169" t="s">
        <v>481</v>
      </c>
      <c r="H322" s="170">
        <v>33.189</v>
      </c>
      <c r="I322" s="171"/>
      <c r="L322" s="167"/>
      <c r="M322" s="172"/>
      <c r="T322" s="173"/>
      <c r="AT322" s="168" t="s">
        <v>315</v>
      </c>
      <c r="AU322" s="168" t="s">
        <v>89</v>
      </c>
      <c r="AV322" s="13" t="s">
        <v>89</v>
      </c>
      <c r="AW322" s="13" t="s">
        <v>31</v>
      </c>
      <c r="AX322" s="13" t="s">
        <v>76</v>
      </c>
      <c r="AY322" s="168" t="s">
        <v>307</v>
      </c>
    </row>
    <row r="323" spans="2:65" s="13" customFormat="1">
      <c r="B323" s="167"/>
      <c r="D323" s="161" t="s">
        <v>315</v>
      </c>
      <c r="E323" s="168" t="s">
        <v>1</v>
      </c>
      <c r="F323" s="169" t="s">
        <v>496</v>
      </c>
      <c r="H323" s="170">
        <v>33.189</v>
      </c>
      <c r="I323" s="171"/>
      <c r="L323" s="167"/>
      <c r="M323" s="172"/>
      <c r="T323" s="173"/>
      <c r="AT323" s="168" t="s">
        <v>315</v>
      </c>
      <c r="AU323" s="168" t="s">
        <v>89</v>
      </c>
      <c r="AV323" s="13" t="s">
        <v>89</v>
      </c>
      <c r="AW323" s="13" t="s">
        <v>31</v>
      </c>
      <c r="AX323" s="13" t="s">
        <v>76</v>
      </c>
      <c r="AY323" s="168" t="s">
        <v>307</v>
      </c>
    </row>
    <row r="324" spans="2:65" s="13" customFormat="1">
      <c r="B324" s="167"/>
      <c r="D324" s="161" t="s">
        <v>315</v>
      </c>
      <c r="E324" s="168" t="s">
        <v>1</v>
      </c>
      <c r="F324" s="169" t="s">
        <v>497</v>
      </c>
      <c r="H324" s="170">
        <v>33.009</v>
      </c>
      <c r="I324" s="171"/>
      <c r="L324" s="167"/>
      <c r="M324" s="172"/>
      <c r="T324" s="173"/>
      <c r="AT324" s="168" t="s">
        <v>315</v>
      </c>
      <c r="AU324" s="168" t="s">
        <v>89</v>
      </c>
      <c r="AV324" s="13" t="s">
        <v>89</v>
      </c>
      <c r="AW324" s="13" t="s">
        <v>31</v>
      </c>
      <c r="AX324" s="13" t="s">
        <v>76</v>
      </c>
      <c r="AY324" s="168" t="s">
        <v>307</v>
      </c>
    </row>
    <row r="325" spans="2:65" s="13" customFormat="1">
      <c r="B325" s="167"/>
      <c r="D325" s="161" t="s">
        <v>315</v>
      </c>
      <c r="E325" s="168" t="s">
        <v>1</v>
      </c>
      <c r="F325" s="169" t="s">
        <v>498</v>
      </c>
      <c r="H325" s="170">
        <v>24.375</v>
      </c>
      <c r="I325" s="171"/>
      <c r="L325" s="167"/>
      <c r="M325" s="172"/>
      <c r="T325" s="173"/>
      <c r="AT325" s="168" t="s">
        <v>315</v>
      </c>
      <c r="AU325" s="168" t="s">
        <v>89</v>
      </c>
      <c r="AV325" s="13" t="s">
        <v>89</v>
      </c>
      <c r="AW325" s="13" t="s">
        <v>31</v>
      </c>
      <c r="AX325" s="13" t="s">
        <v>76</v>
      </c>
      <c r="AY325" s="168" t="s">
        <v>307</v>
      </c>
    </row>
    <row r="326" spans="2:65" s="12" customFormat="1">
      <c r="B326" s="160"/>
      <c r="D326" s="161" t="s">
        <v>315</v>
      </c>
      <c r="E326" s="162" t="s">
        <v>1</v>
      </c>
      <c r="F326" s="163" t="s">
        <v>473</v>
      </c>
      <c r="H326" s="162" t="s">
        <v>1</v>
      </c>
      <c r="I326" s="164"/>
      <c r="L326" s="160"/>
      <c r="M326" s="165"/>
      <c r="T326" s="166"/>
      <c r="AT326" s="162" t="s">
        <v>315</v>
      </c>
      <c r="AU326" s="162" t="s">
        <v>89</v>
      </c>
      <c r="AV326" s="12" t="s">
        <v>83</v>
      </c>
      <c r="AW326" s="12" t="s">
        <v>31</v>
      </c>
      <c r="AX326" s="12" t="s">
        <v>76</v>
      </c>
      <c r="AY326" s="162" t="s">
        <v>307</v>
      </c>
    </row>
    <row r="327" spans="2:65" s="13" customFormat="1">
      <c r="B327" s="167"/>
      <c r="D327" s="161" t="s">
        <v>315</v>
      </c>
      <c r="E327" s="168" t="s">
        <v>1</v>
      </c>
      <c r="F327" s="169" t="s">
        <v>499</v>
      </c>
      <c r="H327" s="170">
        <v>2.2749999999999999</v>
      </c>
      <c r="I327" s="171"/>
      <c r="L327" s="167"/>
      <c r="M327" s="172"/>
      <c r="T327" s="173"/>
      <c r="AT327" s="168" t="s">
        <v>315</v>
      </c>
      <c r="AU327" s="168" t="s">
        <v>89</v>
      </c>
      <c r="AV327" s="13" t="s">
        <v>89</v>
      </c>
      <c r="AW327" s="13" t="s">
        <v>31</v>
      </c>
      <c r="AX327" s="13" t="s">
        <v>76</v>
      </c>
      <c r="AY327" s="168" t="s">
        <v>307</v>
      </c>
    </row>
    <row r="328" spans="2:65" s="13" customFormat="1">
      <c r="B328" s="167"/>
      <c r="D328" s="161" t="s">
        <v>315</v>
      </c>
      <c r="E328" s="168" t="s">
        <v>1</v>
      </c>
      <c r="F328" s="169" t="s">
        <v>500</v>
      </c>
      <c r="H328" s="170">
        <v>4.7839999999999998</v>
      </c>
      <c r="I328" s="171"/>
      <c r="L328" s="167"/>
      <c r="M328" s="172"/>
      <c r="T328" s="173"/>
      <c r="AT328" s="168" t="s">
        <v>315</v>
      </c>
      <c r="AU328" s="168" t="s">
        <v>89</v>
      </c>
      <c r="AV328" s="13" t="s">
        <v>89</v>
      </c>
      <c r="AW328" s="13" t="s">
        <v>31</v>
      </c>
      <c r="AX328" s="13" t="s">
        <v>76</v>
      </c>
      <c r="AY328" s="168" t="s">
        <v>307</v>
      </c>
    </row>
    <row r="329" spans="2:65" s="13" customFormat="1">
      <c r="B329" s="167"/>
      <c r="D329" s="161" t="s">
        <v>315</v>
      </c>
      <c r="E329" s="168" t="s">
        <v>1</v>
      </c>
      <c r="F329" s="169" t="s">
        <v>501</v>
      </c>
      <c r="H329" s="170">
        <v>0.68300000000000005</v>
      </c>
      <c r="I329" s="171"/>
      <c r="L329" s="167"/>
      <c r="M329" s="172"/>
      <c r="T329" s="173"/>
      <c r="AT329" s="168" t="s">
        <v>315</v>
      </c>
      <c r="AU329" s="168" t="s">
        <v>89</v>
      </c>
      <c r="AV329" s="13" t="s">
        <v>89</v>
      </c>
      <c r="AW329" s="13" t="s">
        <v>31</v>
      </c>
      <c r="AX329" s="13" t="s">
        <v>76</v>
      </c>
      <c r="AY329" s="168" t="s">
        <v>307</v>
      </c>
    </row>
    <row r="330" spans="2:65" s="13" customFormat="1">
      <c r="B330" s="167"/>
      <c r="D330" s="161" t="s">
        <v>315</v>
      </c>
      <c r="E330" s="168" t="s">
        <v>1</v>
      </c>
      <c r="F330" s="169" t="s">
        <v>502</v>
      </c>
      <c r="H330" s="170">
        <v>4.5759999999999996</v>
      </c>
      <c r="I330" s="171"/>
      <c r="L330" s="167"/>
      <c r="M330" s="172"/>
      <c r="T330" s="173"/>
      <c r="AT330" s="168" t="s">
        <v>315</v>
      </c>
      <c r="AU330" s="168" t="s">
        <v>89</v>
      </c>
      <c r="AV330" s="13" t="s">
        <v>89</v>
      </c>
      <c r="AW330" s="13" t="s">
        <v>31</v>
      </c>
      <c r="AX330" s="13" t="s">
        <v>76</v>
      </c>
      <c r="AY330" s="168" t="s">
        <v>307</v>
      </c>
    </row>
    <row r="331" spans="2:65" s="12" customFormat="1">
      <c r="B331" s="160"/>
      <c r="D331" s="161" t="s">
        <v>315</v>
      </c>
      <c r="E331" s="162" t="s">
        <v>1</v>
      </c>
      <c r="F331" s="163" t="s">
        <v>503</v>
      </c>
      <c r="H331" s="162" t="s">
        <v>1</v>
      </c>
      <c r="I331" s="164"/>
      <c r="L331" s="160"/>
      <c r="M331" s="165"/>
      <c r="T331" s="166"/>
      <c r="AT331" s="162" t="s">
        <v>315</v>
      </c>
      <c r="AU331" s="162" t="s">
        <v>89</v>
      </c>
      <c r="AV331" s="12" t="s">
        <v>83</v>
      </c>
      <c r="AW331" s="12" t="s">
        <v>31</v>
      </c>
      <c r="AX331" s="12" t="s">
        <v>76</v>
      </c>
      <c r="AY331" s="162" t="s">
        <v>307</v>
      </c>
    </row>
    <row r="332" spans="2:65" s="13" customFormat="1">
      <c r="B332" s="167"/>
      <c r="D332" s="161" t="s">
        <v>315</v>
      </c>
      <c r="E332" s="168" t="s">
        <v>1</v>
      </c>
      <c r="F332" s="169" t="s">
        <v>504</v>
      </c>
      <c r="H332" s="170">
        <v>220.78</v>
      </c>
      <c r="I332" s="171"/>
      <c r="L332" s="167"/>
      <c r="M332" s="172"/>
      <c r="T332" s="173"/>
      <c r="AT332" s="168" t="s">
        <v>315</v>
      </c>
      <c r="AU332" s="168" t="s">
        <v>89</v>
      </c>
      <c r="AV332" s="13" t="s">
        <v>89</v>
      </c>
      <c r="AW332" s="13" t="s">
        <v>31</v>
      </c>
      <c r="AX332" s="13" t="s">
        <v>76</v>
      </c>
      <c r="AY332" s="168" t="s">
        <v>307</v>
      </c>
    </row>
    <row r="333" spans="2:65" s="15" customFormat="1">
      <c r="B333" s="181"/>
      <c r="D333" s="161" t="s">
        <v>315</v>
      </c>
      <c r="E333" s="182" t="s">
        <v>251</v>
      </c>
      <c r="F333" s="183" t="s">
        <v>478</v>
      </c>
      <c r="H333" s="184">
        <v>797.57100000000003</v>
      </c>
      <c r="I333" s="185"/>
      <c r="L333" s="181"/>
      <c r="M333" s="186"/>
      <c r="T333" s="187"/>
      <c r="AT333" s="182" t="s">
        <v>315</v>
      </c>
      <c r="AU333" s="182" t="s">
        <v>89</v>
      </c>
      <c r="AV333" s="15" t="s">
        <v>107</v>
      </c>
      <c r="AW333" s="15" t="s">
        <v>31</v>
      </c>
      <c r="AX333" s="15" t="s">
        <v>76</v>
      </c>
      <c r="AY333" s="182" t="s">
        <v>307</v>
      </c>
    </row>
    <row r="334" spans="2:65" s="13" customFormat="1">
      <c r="B334" s="167"/>
      <c r="D334" s="161" t="s">
        <v>315</v>
      </c>
      <c r="E334" s="168" t="s">
        <v>1</v>
      </c>
      <c r="F334" s="169" t="s">
        <v>505</v>
      </c>
      <c r="H334" s="170">
        <v>159.51400000000001</v>
      </c>
      <c r="I334" s="171"/>
      <c r="L334" s="167"/>
      <c r="M334" s="172"/>
      <c r="T334" s="173"/>
      <c r="AT334" s="168" t="s">
        <v>315</v>
      </c>
      <c r="AU334" s="168" t="s">
        <v>89</v>
      </c>
      <c r="AV334" s="13" t="s">
        <v>89</v>
      </c>
      <c r="AW334" s="13" t="s">
        <v>31</v>
      </c>
      <c r="AX334" s="13" t="s">
        <v>76</v>
      </c>
      <c r="AY334" s="168" t="s">
        <v>307</v>
      </c>
    </row>
    <row r="335" spans="2:65" s="14" customFormat="1">
      <c r="B335" s="174"/>
      <c r="D335" s="161" t="s">
        <v>315</v>
      </c>
      <c r="E335" s="175" t="s">
        <v>1</v>
      </c>
      <c r="F335" s="176" t="s">
        <v>415</v>
      </c>
      <c r="H335" s="177">
        <v>1313.8530000000001</v>
      </c>
      <c r="I335" s="178"/>
      <c r="L335" s="174"/>
      <c r="M335" s="179"/>
      <c r="T335" s="180"/>
      <c r="AT335" s="175" t="s">
        <v>315</v>
      </c>
      <c r="AU335" s="175" t="s">
        <v>89</v>
      </c>
      <c r="AV335" s="14" t="s">
        <v>313</v>
      </c>
      <c r="AW335" s="14" t="s">
        <v>31</v>
      </c>
      <c r="AX335" s="14" t="s">
        <v>83</v>
      </c>
      <c r="AY335" s="175" t="s">
        <v>307</v>
      </c>
    </row>
    <row r="336" spans="2:65" s="1" customFormat="1" ht="16.5" customHeight="1">
      <c r="B336" s="145"/>
      <c r="C336" s="188" t="s">
        <v>506</v>
      </c>
      <c r="D336" s="188" t="s">
        <v>507</v>
      </c>
      <c r="E336" s="189" t="s">
        <v>508</v>
      </c>
      <c r="F336" s="190" t="s">
        <v>509</v>
      </c>
      <c r="G336" s="191" t="s">
        <v>510</v>
      </c>
      <c r="H336" s="192">
        <v>1401.8530000000001</v>
      </c>
      <c r="I336" s="193"/>
      <c r="J336" s="194">
        <f>ROUND(I336*H336,2)</f>
        <v>0</v>
      </c>
      <c r="K336" s="195"/>
      <c r="L336" s="196"/>
      <c r="M336" s="197" t="s">
        <v>1</v>
      </c>
      <c r="N336" s="198" t="s">
        <v>42</v>
      </c>
      <c r="P336" s="156">
        <f>O336*H336</f>
        <v>0</v>
      </c>
      <c r="Q336" s="156">
        <v>1</v>
      </c>
      <c r="R336" s="156">
        <f>Q336*H336</f>
        <v>1401.8530000000001</v>
      </c>
      <c r="S336" s="156">
        <v>0</v>
      </c>
      <c r="T336" s="157">
        <f>S336*H336</f>
        <v>0</v>
      </c>
      <c r="AR336" s="158" t="s">
        <v>449</v>
      </c>
      <c r="AT336" s="158" t="s">
        <v>507</v>
      </c>
      <c r="AU336" s="158" t="s">
        <v>89</v>
      </c>
      <c r="AY336" s="17" t="s">
        <v>307</v>
      </c>
      <c r="BE336" s="159">
        <f>IF(N336="základná",J336,0)</f>
        <v>0</v>
      </c>
      <c r="BF336" s="159">
        <f>IF(N336="znížená",J336,0)</f>
        <v>0</v>
      </c>
      <c r="BG336" s="159">
        <f>IF(N336="zákl. prenesená",J336,0)</f>
        <v>0</v>
      </c>
      <c r="BH336" s="159">
        <f>IF(N336="zníž. prenesená",J336,0)</f>
        <v>0</v>
      </c>
      <c r="BI336" s="159">
        <f>IF(N336="nulová",J336,0)</f>
        <v>0</v>
      </c>
      <c r="BJ336" s="17" t="s">
        <v>89</v>
      </c>
      <c r="BK336" s="159">
        <f>ROUND(I336*H336,2)</f>
        <v>0</v>
      </c>
      <c r="BL336" s="17" t="s">
        <v>313</v>
      </c>
      <c r="BM336" s="158" t="s">
        <v>511</v>
      </c>
    </row>
    <row r="337" spans="2:65" s="13" customFormat="1">
      <c r="B337" s="167"/>
      <c r="D337" s="161" t="s">
        <v>315</v>
      </c>
      <c r="E337" s="168" t="s">
        <v>1</v>
      </c>
      <c r="F337" s="169" t="s">
        <v>512</v>
      </c>
      <c r="H337" s="170">
        <v>741.721</v>
      </c>
      <c r="I337" s="171"/>
      <c r="L337" s="167"/>
      <c r="M337" s="172"/>
      <c r="T337" s="173"/>
      <c r="AT337" s="168" t="s">
        <v>315</v>
      </c>
      <c r="AU337" s="168" t="s">
        <v>89</v>
      </c>
      <c r="AV337" s="13" t="s">
        <v>89</v>
      </c>
      <c r="AW337" s="13" t="s">
        <v>31</v>
      </c>
      <c r="AX337" s="13" t="s">
        <v>83</v>
      </c>
      <c r="AY337" s="168" t="s">
        <v>307</v>
      </c>
    </row>
    <row r="338" spans="2:65" s="13" customFormat="1">
      <c r="B338" s="167"/>
      <c r="D338" s="161" t="s">
        <v>315</v>
      </c>
      <c r="F338" s="169" t="s">
        <v>513</v>
      </c>
      <c r="H338" s="170">
        <v>1401.8530000000001</v>
      </c>
      <c r="I338" s="171"/>
      <c r="L338" s="167"/>
      <c r="M338" s="172"/>
      <c r="T338" s="173"/>
      <c r="AT338" s="168" t="s">
        <v>315</v>
      </c>
      <c r="AU338" s="168" t="s">
        <v>89</v>
      </c>
      <c r="AV338" s="13" t="s">
        <v>89</v>
      </c>
      <c r="AW338" s="13" t="s">
        <v>3</v>
      </c>
      <c r="AX338" s="13" t="s">
        <v>83</v>
      </c>
      <c r="AY338" s="168" t="s">
        <v>307</v>
      </c>
    </row>
    <row r="339" spans="2:65" s="1" customFormat="1" ht="24.2" customHeight="1">
      <c r="B339" s="145"/>
      <c r="C339" s="146" t="s">
        <v>514</v>
      </c>
      <c r="D339" s="146" t="s">
        <v>309</v>
      </c>
      <c r="E339" s="147" t="s">
        <v>515</v>
      </c>
      <c r="F339" s="148" t="s">
        <v>516</v>
      </c>
      <c r="G339" s="149" t="s">
        <v>517</v>
      </c>
      <c r="H339" s="150">
        <v>339.66199999999998</v>
      </c>
      <c r="I339" s="151"/>
      <c r="J339" s="152">
        <f>ROUND(I339*H339,2)</f>
        <v>0</v>
      </c>
      <c r="K339" s="153"/>
      <c r="L339" s="32"/>
      <c r="M339" s="154" t="s">
        <v>1</v>
      </c>
      <c r="N339" s="155" t="s">
        <v>42</v>
      </c>
      <c r="P339" s="156">
        <f>O339*H339</f>
        <v>0</v>
      </c>
      <c r="Q339" s="156">
        <v>2.0000000000000001E-4</v>
      </c>
      <c r="R339" s="156">
        <f>Q339*H339</f>
        <v>6.7932400000000004E-2</v>
      </c>
      <c r="S339" s="156">
        <v>0</v>
      </c>
      <c r="T339" s="157">
        <f>S339*H339</f>
        <v>0</v>
      </c>
      <c r="AR339" s="158" t="s">
        <v>313</v>
      </c>
      <c r="AT339" s="158" t="s">
        <v>309</v>
      </c>
      <c r="AU339" s="158" t="s">
        <v>89</v>
      </c>
      <c r="AY339" s="17" t="s">
        <v>307</v>
      </c>
      <c r="BE339" s="159">
        <f>IF(N339="základná",J339,0)</f>
        <v>0</v>
      </c>
      <c r="BF339" s="159">
        <f>IF(N339="znížená",J339,0)</f>
        <v>0</v>
      </c>
      <c r="BG339" s="159">
        <f>IF(N339="zákl. prenesená",J339,0)</f>
        <v>0</v>
      </c>
      <c r="BH339" s="159">
        <f>IF(N339="zníž. prenesená",J339,0)</f>
        <v>0</v>
      </c>
      <c r="BI339" s="159">
        <f>IF(N339="nulová",J339,0)</f>
        <v>0</v>
      </c>
      <c r="BJ339" s="17" t="s">
        <v>89</v>
      </c>
      <c r="BK339" s="159">
        <f>ROUND(I339*H339,2)</f>
        <v>0</v>
      </c>
      <c r="BL339" s="17" t="s">
        <v>313</v>
      </c>
      <c r="BM339" s="158" t="s">
        <v>518</v>
      </c>
    </row>
    <row r="340" spans="2:65" s="13" customFormat="1">
      <c r="B340" s="167"/>
      <c r="D340" s="161" t="s">
        <v>315</v>
      </c>
      <c r="E340" s="168" t="s">
        <v>1</v>
      </c>
      <c r="F340" s="169" t="s">
        <v>519</v>
      </c>
      <c r="H340" s="170">
        <v>339.66199999999998</v>
      </c>
      <c r="I340" s="171"/>
      <c r="L340" s="167"/>
      <c r="M340" s="172"/>
      <c r="T340" s="173"/>
      <c r="AT340" s="168" t="s">
        <v>315</v>
      </c>
      <c r="AU340" s="168" t="s">
        <v>89</v>
      </c>
      <c r="AV340" s="13" t="s">
        <v>89</v>
      </c>
      <c r="AW340" s="13" t="s">
        <v>31</v>
      </c>
      <c r="AX340" s="13" t="s">
        <v>83</v>
      </c>
      <c r="AY340" s="168" t="s">
        <v>307</v>
      </c>
    </row>
    <row r="341" spans="2:65" s="1" customFormat="1" ht="16.5" customHeight="1">
      <c r="B341" s="145"/>
      <c r="C341" s="188" t="s">
        <v>520</v>
      </c>
      <c r="D341" s="188" t="s">
        <v>507</v>
      </c>
      <c r="E341" s="189" t="s">
        <v>521</v>
      </c>
      <c r="F341" s="190" t="s">
        <v>522</v>
      </c>
      <c r="G341" s="191" t="s">
        <v>517</v>
      </c>
      <c r="H341" s="192">
        <v>390.61099999999999</v>
      </c>
      <c r="I341" s="193"/>
      <c r="J341" s="194">
        <f>ROUND(I341*H341,2)</f>
        <v>0</v>
      </c>
      <c r="K341" s="195"/>
      <c r="L341" s="196"/>
      <c r="M341" s="197" t="s">
        <v>1</v>
      </c>
      <c r="N341" s="198" t="s">
        <v>42</v>
      </c>
      <c r="P341" s="156">
        <f>O341*H341</f>
        <v>0</v>
      </c>
      <c r="Q341" s="156">
        <v>8.0000000000000002E-3</v>
      </c>
      <c r="R341" s="156">
        <f>Q341*H341</f>
        <v>3.1248879999999999</v>
      </c>
      <c r="S341" s="156">
        <v>0</v>
      </c>
      <c r="T341" s="157">
        <f>S341*H341</f>
        <v>0</v>
      </c>
      <c r="AR341" s="158" t="s">
        <v>449</v>
      </c>
      <c r="AT341" s="158" t="s">
        <v>507</v>
      </c>
      <c r="AU341" s="158" t="s">
        <v>89</v>
      </c>
      <c r="AY341" s="17" t="s">
        <v>307</v>
      </c>
      <c r="BE341" s="159">
        <f>IF(N341="základná",J341,0)</f>
        <v>0</v>
      </c>
      <c r="BF341" s="159">
        <f>IF(N341="znížená",J341,0)</f>
        <v>0</v>
      </c>
      <c r="BG341" s="159">
        <f>IF(N341="zákl. prenesená",J341,0)</f>
        <v>0</v>
      </c>
      <c r="BH341" s="159">
        <f>IF(N341="zníž. prenesená",J341,0)</f>
        <v>0</v>
      </c>
      <c r="BI341" s="159">
        <f>IF(N341="nulová",J341,0)</f>
        <v>0</v>
      </c>
      <c r="BJ341" s="17" t="s">
        <v>89</v>
      </c>
      <c r="BK341" s="159">
        <f>ROUND(I341*H341,2)</f>
        <v>0</v>
      </c>
      <c r="BL341" s="17" t="s">
        <v>313</v>
      </c>
      <c r="BM341" s="158" t="s">
        <v>523</v>
      </c>
    </row>
    <row r="342" spans="2:65" s="13" customFormat="1">
      <c r="B342" s="167"/>
      <c r="D342" s="161" t="s">
        <v>315</v>
      </c>
      <c r="E342" s="168" t="s">
        <v>1</v>
      </c>
      <c r="F342" s="169" t="s">
        <v>519</v>
      </c>
      <c r="H342" s="170">
        <v>339.66199999999998</v>
      </c>
      <c r="I342" s="171"/>
      <c r="L342" s="167"/>
      <c r="M342" s="172"/>
      <c r="T342" s="173"/>
      <c r="AT342" s="168" t="s">
        <v>315</v>
      </c>
      <c r="AU342" s="168" t="s">
        <v>89</v>
      </c>
      <c r="AV342" s="13" t="s">
        <v>89</v>
      </c>
      <c r="AW342" s="13" t="s">
        <v>31</v>
      </c>
      <c r="AX342" s="13" t="s">
        <v>83</v>
      </c>
      <c r="AY342" s="168" t="s">
        <v>307</v>
      </c>
    </row>
    <row r="343" spans="2:65" s="13" customFormat="1">
      <c r="B343" s="167"/>
      <c r="D343" s="161" t="s">
        <v>315</v>
      </c>
      <c r="F343" s="169" t="s">
        <v>524</v>
      </c>
      <c r="H343" s="170">
        <v>390.61099999999999</v>
      </c>
      <c r="I343" s="171"/>
      <c r="L343" s="167"/>
      <c r="M343" s="172"/>
      <c r="T343" s="173"/>
      <c r="AT343" s="168" t="s">
        <v>315</v>
      </c>
      <c r="AU343" s="168" t="s">
        <v>89</v>
      </c>
      <c r="AV343" s="13" t="s">
        <v>89</v>
      </c>
      <c r="AW343" s="13" t="s">
        <v>3</v>
      </c>
      <c r="AX343" s="13" t="s">
        <v>83</v>
      </c>
      <c r="AY343" s="168" t="s">
        <v>307</v>
      </c>
    </row>
    <row r="344" spans="2:65" s="11" customFormat="1" ht="22.9" customHeight="1">
      <c r="B344" s="133"/>
      <c r="D344" s="134" t="s">
        <v>75</v>
      </c>
      <c r="E344" s="143" t="s">
        <v>89</v>
      </c>
      <c r="F344" s="143" t="s">
        <v>525</v>
      </c>
      <c r="I344" s="136"/>
      <c r="J344" s="144">
        <f>BK344</f>
        <v>0</v>
      </c>
      <c r="L344" s="133"/>
      <c r="M344" s="138"/>
      <c r="P344" s="139">
        <f>SUM(P345:P604)</f>
        <v>0</v>
      </c>
      <c r="R344" s="139">
        <f>SUM(R345:R604)</f>
        <v>847.37840465399995</v>
      </c>
      <c r="T344" s="140">
        <f>SUM(T345:T604)</f>
        <v>0</v>
      </c>
      <c r="AR344" s="134" t="s">
        <v>83</v>
      </c>
      <c r="AT344" s="141" t="s">
        <v>75</v>
      </c>
      <c r="AU344" s="141" t="s">
        <v>83</v>
      </c>
      <c r="AY344" s="134" t="s">
        <v>307</v>
      </c>
      <c r="BK344" s="142">
        <f>SUM(BK345:BK604)</f>
        <v>0</v>
      </c>
    </row>
    <row r="345" spans="2:65" s="1" customFormat="1" ht="24.2" customHeight="1">
      <c r="B345" s="145"/>
      <c r="C345" s="146" t="s">
        <v>526</v>
      </c>
      <c r="D345" s="146" t="s">
        <v>309</v>
      </c>
      <c r="E345" s="147" t="s">
        <v>527</v>
      </c>
      <c r="F345" s="148" t="s">
        <v>528</v>
      </c>
      <c r="G345" s="149" t="s">
        <v>312</v>
      </c>
      <c r="H345" s="150">
        <v>39.551000000000002</v>
      </c>
      <c r="I345" s="151"/>
      <c r="J345" s="152">
        <f>ROUND(I345*H345,2)</f>
        <v>0</v>
      </c>
      <c r="K345" s="153"/>
      <c r="L345" s="32"/>
      <c r="M345" s="154" t="s">
        <v>1</v>
      </c>
      <c r="N345" s="155" t="s">
        <v>42</v>
      </c>
      <c r="P345" s="156">
        <f>O345*H345</f>
        <v>0</v>
      </c>
      <c r="Q345" s="156">
        <v>2.0699999999999998</v>
      </c>
      <c r="R345" s="156">
        <f>Q345*H345</f>
        <v>81.870570000000001</v>
      </c>
      <c r="S345" s="156">
        <v>0</v>
      </c>
      <c r="T345" s="157">
        <f>S345*H345</f>
        <v>0</v>
      </c>
      <c r="AR345" s="158" t="s">
        <v>313</v>
      </c>
      <c r="AT345" s="158" t="s">
        <v>309</v>
      </c>
      <c r="AU345" s="158" t="s">
        <v>89</v>
      </c>
      <c r="AY345" s="17" t="s">
        <v>307</v>
      </c>
      <c r="BE345" s="159">
        <f>IF(N345="základná",J345,0)</f>
        <v>0</v>
      </c>
      <c r="BF345" s="159">
        <f>IF(N345="znížená",J345,0)</f>
        <v>0</v>
      </c>
      <c r="BG345" s="159">
        <f>IF(N345="zákl. prenesená",J345,0)</f>
        <v>0</v>
      </c>
      <c r="BH345" s="159">
        <f>IF(N345="zníž. prenesená",J345,0)</f>
        <v>0</v>
      </c>
      <c r="BI345" s="159">
        <f>IF(N345="nulová",J345,0)</f>
        <v>0</v>
      </c>
      <c r="BJ345" s="17" t="s">
        <v>89</v>
      </c>
      <c r="BK345" s="159">
        <f>ROUND(I345*H345,2)</f>
        <v>0</v>
      </c>
      <c r="BL345" s="17" t="s">
        <v>313</v>
      </c>
      <c r="BM345" s="158" t="s">
        <v>529</v>
      </c>
    </row>
    <row r="346" spans="2:65" s="12" customFormat="1">
      <c r="B346" s="160"/>
      <c r="D346" s="161" t="s">
        <v>315</v>
      </c>
      <c r="E346" s="162" t="s">
        <v>1</v>
      </c>
      <c r="F346" s="163" t="s">
        <v>530</v>
      </c>
      <c r="H346" s="162" t="s">
        <v>1</v>
      </c>
      <c r="I346" s="164"/>
      <c r="L346" s="160"/>
      <c r="M346" s="165"/>
      <c r="T346" s="166"/>
      <c r="AT346" s="162" t="s">
        <v>315</v>
      </c>
      <c r="AU346" s="162" t="s">
        <v>89</v>
      </c>
      <c r="AV346" s="12" t="s">
        <v>83</v>
      </c>
      <c r="AW346" s="12" t="s">
        <v>31</v>
      </c>
      <c r="AX346" s="12" t="s">
        <v>76</v>
      </c>
      <c r="AY346" s="162" t="s">
        <v>307</v>
      </c>
    </row>
    <row r="347" spans="2:65" s="12" customFormat="1">
      <c r="B347" s="160"/>
      <c r="D347" s="161" t="s">
        <v>315</v>
      </c>
      <c r="E347" s="162" t="s">
        <v>1</v>
      </c>
      <c r="F347" s="163" t="s">
        <v>316</v>
      </c>
      <c r="H347" s="162" t="s">
        <v>1</v>
      </c>
      <c r="I347" s="164"/>
      <c r="L347" s="160"/>
      <c r="M347" s="165"/>
      <c r="T347" s="166"/>
      <c r="AT347" s="162" t="s">
        <v>315</v>
      </c>
      <c r="AU347" s="162" t="s">
        <v>89</v>
      </c>
      <c r="AV347" s="12" t="s">
        <v>83</v>
      </c>
      <c r="AW347" s="12" t="s">
        <v>31</v>
      </c>
      <c r="AX347" s="12" t="s">
        <v>76</v>
      </c>
      <c r="AY347" s="162" t="s">
        <v>307</v>
      </c>
    </row>
    <row r="348" spans="2:65" s="13" customFormat="1">
      <c r="B348" s="167"/>
      <c r="D348" s="161" t="s">
        <v>315</v>
      </c>
      <c r="E348" s="168" t="s">
        <v>1</v>
      </c>
      <c r="F348" s="169" t="s">
        <v>531</v>
      </c>
      <c r="H348" s="170">
        <v>1.238</v>
      </c>
      <c r="I348" s="171"/>
      <c r="L348" s="167"/>
      <c r="M348" s="172"/>
      <c r="T348" s="173"/>
      <c r="AT348" s="168" t="s">
        <v>315</v>
      </c>
      <c r="AU348" s="168" t="s">
        <v>89</v>
      </c>
      <c r="AV348" s="13" t="s">
        <v>89</v>
      </c>
      <c r="AW348" s="13" t="s">
        <v>31</v>
      </c>
      <c r="AX348" s="13" t="s">
        <v>76</v>
      </c>
      <c r="AY348" s="168" t="s">
        <v>307</v>
      </c>
    </row>
    <row r="349" spans="2:65" s="12" customFormat="1">
      <c r="B349" s="160"/>
      <c r="D349" s="161" t="s">
        <v>315</v>
      </c>
      <c r="E349" s="162" t="s">
        <v>1</v>
      </c>
      <c r="F349" s="163" t="s">
        <v>318</v>
      </c>
      <c r="H349" s="162" t="s">
        <v>1</v>
      </c>
      <c r="I349" s="164"/>
      <c r="L349" s="160"/>
      <c r="M349" s="165"/>
      <c r="T349" s="166"/>
      <c r="AT349" s="162" t="s">
        <v>315</v>
      </c>
      <c r="AU349" s="162" t="s">
        <v>89</v>
      </c>
      <c r="AV349" s="12" t="s">
        <v>83</v>
      </c>
      <c r="AW349" s="12" t="s">
        <v>31</v>
      </c>
      <c r="AX349" s="12" t="s">
        <v>76</v>
      </c>
      <c r="AY349" s="162" t="s">
        <v>307</v>
      </c>
    </row>
    <row r="350" spans="2:65" s="13" customFormat="1">
      <c r="B350" s="167"/>
      <c r="D350" s="161" t="s">
        <v>315</v>
      </c>
      <c r="E350" s="168" t="s">
        <v>1</v>
      </c>
      <c r="F350" s="169" t="s">
        <v>532</v>
      </c>
      <c r="H350" s="170">
        <v>2.7E-2</v>
      </c>
      <c r="I350" s="171"/>
      <c r="L350" s="167"/>
      <c r="M350" s="172"/>
      <c r="T350" s="173"/>
      <c r="AT350" s="168" t="s">
        <v>315</v>
      </c>
      <c r="AU350" s="168" t="s">
        <v>89</v>
      </c>
      <c r="AV350" s="13" t="s">
        <v>89</v>
      </c>
      <c r="AW350" s="13" t="s">
        <v>31</v>
      </c>
      <c r="AX350" s="13" t="s">
        <v>76</v>
      </c>
      <c r="AY350" s="168" t="s">
        <v>307</v>
      </c>
    </row>
    <row r="351" spans="2:65" s="12" customFormat="1">
      <c r="B351" s="160"/>
      <c r="D351" s="161" t="s">
        <v>315</v>
      </c>
      <c r="E351" s="162" t="s">
        <v>1</v>
      </c>
      <c r="F351" s="163" t="s">
        <v>320</v>
      </c>
      <c r="H351" s="162" t="s">
        <v>1</v>
      </c>
      <c r="I351" s="164"/>
      <c r="L351" s="160"/>
      <c r="M351" s="165"/>
      <c r="T351" s="166"/>
      <c r="AT351" s="162" t="s">
        <v>315</v>
      </c>
      <c r="AU351" s="162" t="s">
        <v>89</v>
      </c>
      <c r="AV351" s="12" t="s">
        <v>83</v>
      </c>
      <c r="AW351" s="12" t="s">
        <v>31</v>
      </c>
      <c r="AX351" s="12" t="s">
        <v>76</v>
      </c>
      <c r="AY351" s="162" t="s">
        <v>307</v>
      </c>
    </row>
    <row r="352" spans="2:65" s="13" customFormat="1">
      <c r="B352" s="167"/>
      <c r="D352" s="161" t="s">
        <v>315</v>
      </c>
      <c r="E352" s="168" t="s">
        <v>1</v>
      </c>
      <c r="F352" s="169" t="s">
        <v>533</v>
      </c>
      <c r="H352" s="170">
        <v>0.48199999999999998</v>
      </c>
      <c r="I352" s="171"/>
      <c r="L352" s="167"/>
      <c r="M352" s="172"/>
      <c r="T352" s="173"/>
      <c r="AT352" s="168" t="s">
        <v>315</v>
      </c>
      <c r="AU352" s="168" t="s">
        <v>89</v>
      </c>
      <c r="AV352" s="13" t="s">
        <v>89</v>
      </c>
      <c r="AW352" s="13" t="s">
        <v>31</v>
      </c>
      <c r="AX352" s="13" t="s">
        <v>76</v>
      </c>
      <c r="AY352" s="168" t="s">
        <v>307</v>
      </c>
    </row>
    <row r="353" spans="2:51" s="12" customFormat="1">
      <c r="B353" s="160"/>
      <c r="D353" s="161" t="s">
        <v>315</v>
      </c>
      <c r="E353" s="162" t="s">
        <v>1</v>
      </c>
      <c r="F353" s="163" t="s">
        <v>322</v>
      </c>
      <c r="H353" s="162" t="s">
        <v>1</v>
      </c>
      <c r="I353" s="164"/>
      <c r="L353" s="160"/>
      <c r="M353" s="165"/>
      <c r="T353" s="166"/>
      <c r="AT353" s="162" t="s">
        <v>315</v>
      </c>
      <c r="AU353" s="162" t="s">
        <v>89</v>
      </c>
      <c r="AV353" s="12" t="s">
        <v>83</v>
      </c>
      <c r="AW353" s="12" t="s">
        <v>31</v>
      </c>
      <c r="AX353" s="12" t="s">
        <v>76</v>
      </c>
      <c r="AY353" s="162" t="s">
        <v>307</v>
      </c>
    </row>
    <row r="354" spans="2:51" s="13" customFormat="1">
      <c r="B354" s="167"/>
      <c r="D354" s="161" t="s">
        <v>315</v>
      </c>
      <c r="E354" s="168" t="s">
        <v>1</v>
      </c>
      <c r="F354" s="169" t="s">
        <v>534</v>
      </c>
      <c r="H354" s="170">
        <v>0.70199999999999996</v>
      </c>
      <c r="I354" s="171"/>
      <c r="L354" s="167"/>
      <c r="M354" s="172"/>
      <c r="T354" s="173"/>
      <c r="AT354" s="168" t="s">
        <v>315</v>
      </c>
      <c r="AU354" s="168" t="s">
        <v>89</v>
      </c>
      <c r="AV354" s="13" t="s">
        <v>89</v>
      </c>
      <c r="AW354" s="13" t="s">
        <v>31</v>
      </c>
      <c r="AX354" s="13" t="s">
        <v>76</v>
      </c>
      <c r="AY354" s="168" t="s">
        <v>307</v>
      </c>
    </row>
    <row r="355" spans="2:51" s="12" customFormat="1">
      <c r="B355" s="160"/>
      <c r="D355" s="161" t="s">
        <v>315</v>
      </c>
      <c r="E355" s="162" t="s">
        <v>1</v>
      </c>
      <c r="F355" s="163" t="s">
        <v>324</v>
      </c>
      <c r="H355" s="162" t="s">
        <v>1</v>
      </c>
      <c r="I355" s="164"/>
      <c r="L355" s="160"/>
      <c r="M355" s="165"/>
      <c r="T355" s="166"/>
      <c r="AT355" s="162" t="s">
        <v>315</v>
      </c>
      <c r="AU355" s="162" t="s">
        <v>89</v>
      </c>
      <c r="AV355" s="12" t="s">
        <v>83</v>
      </c>
      <c r="AW355" s="12" t="s">
        <v>31</v>
      </c>
      <c r="AX355" s="12" t="s">
        <v>76</v>
      </c>
      <c r="AY355" s="162" t="s">
        <v>307</v>
      </c>
    </row>
    <row r="356" spans="2:51" s="13" customFormat="1">
      <c r="B356" s="167"/>
      <c r="D356" s="161" t="s">
        <v>315</v>
      </c>
      <c r="E356" s="168" t="s">
        <v>1</v>
      </c>
      <c r="F356" s="169" t="s">
        <v>535</v>
      </c>
      <c r="H356" s="170">
        <v>0.19400000000000001</v>
      </c>
      <c r="I356" s="171"/>
      <c r="L356" s="167"/>
      <c r="M356" s="172"/>
      <c r="T356" s="173"/>
      <c r="AT356" s="168" t="s">
        <v>315</v>
      </c>
      <c r="AU356" s="168" t="s">
        <v>89</v>
      </c>
      <c r="AV356" s="13" t="s">
        <v>89</v>
      </c>
      <c r="AW356" s="13" t="s">
        <v>31</v>
      </c>
      <c r="AX356" s="13" t="s">
        <v>76</v>
      </c>
      <c r="AY356" s="168" t="s">
        <v>307</v>
      </c>
    </row>
    <row r="357" spans="2:51" s="12" customFormat="1">
      <c r="B357" s="160"/>
      <c r="D357" s="161" t="s">
        <v>315</v>
      </c>
      <c r="E357" s="162" t="s">
        <v>1</v>
      </c>
      <c r="F357" s="163" t="s">
        <v>326</v>
      </c>
      <c r="H357" s="162" t="s">
        <v>1</v>
      </c>
      <c r="I357" s="164"/>
      <c r="L357" s="160"/>
      <c r="M357" s="165"/>
      <c r="T357" s="166"/>
      <c r="AT357" s="162" t="s">
        <v>315</v>
      </c>
      <c r="AU357" s="162" t="s">
        <v>89</v>
      </c>
      <c r="AV357" s="12" t="s">
        <v>83</v>
      </c>
      <c r="AW357" s="12" t="s">
        <v>31</v>
      </c>
      <c r="AX357" s="12" t="s">
        <v>76</v>
      </c>
      <c r="AY357" s="162" t="s">
        <v>307</v>
      </c>
    </row>
    <row r="358" spans="2:51" s="13" customFormat="1">
      <c r="B358" s="167"/>
      <c r="D358" s="161" t="s">
        <v>315</v>
      </c>
      <c r="E358" s="168" t="s">
        <v>1</v>
      </c>
      <c r="F358" s="169" t="s">
        <v>536</v>
      </c>
      <c r="H358" s="170">
        <v>0.96299999999999997</v>
      </c>
      <c r="I358" s="171"/>
      <c r="L358" s="167"/>
      <c r="M358" s="172"/>
      <c r="T358" s="173"/>
      <c r="AT358" s="168" t="s">
        <v>315</v>
      </c>
      <c r="AU358" s="168" t="s">
        <v>89</v>
      </c>
      <c r="AV358" s="13" t="s">
        <v>89</v>
      </c>
      <c r="AW358" s="13" t="s">
        <v>31</v>
      </c>
      <c r="AX358" s="13" t="s">
        <v>76</v>
      </c>
      <c r="AY358" s="168" t="s">
        <v>307</v>
      </c>
    </row>
    <row r="359" spans="2:51" s="12" customFormat="1">
      <c r="B359" s="160"/>
      <c r="D359" s="161" t="s">
        <v>315</v>
      </c>
      <c r="E359" s="162" t="s">
        <v>1</v>
      </c>
      <c r="F359" s="163" t="s">
        <v>328</v>
      </c>
      <c r="H359" s="162" t="s">
        <v>1</v>
      </c>
      <c r="I359" s="164"/>
      <c r="L359" s="160"/>
      <c r="M359" s="165"/>
      <c r="T359" s="166"/>
      <c r="AT359" s="162" t="s">
        <v>315</v>
      </c>
      <c r="AU359" s="162" t="s">
        <v>89</v>
      </c>
      <c r="AV359" s="12" t="s">
        <v>83</v>
      </c>
      <c r="AW359" s="12" t="s">
        <v>31</v>
      </c>
      <c r="AX359" s="12" t="s">
        <v>76</v>
      </c>
      <c r="AY359" s="162" t="s">
        <v>307</v>
      </c>
    </row>
    <row r="360" spans="2:51" s="13" customFormat="1">
      <c r="B360" s="167"/>
      <c r="D360" s="161" t="s">
        <v>315</v>
      </c>
      <c r="E360" s="168" t="s">
        <v>1</v>
      </c>
      <c r="F360" s="169" t="s">
        <v>533</v>
      </c>
      <c r="H360" s="170">
        <v>0.48199999999999998</v>
      </c>
      <c r="I360" s="171"/>
      <c r="L360" s="167"/>
      <c r="M360" s="172"/>
      <c r="T360" s="173"/>
      <c r="AT360" s="168" t="s">
        <v>315</v>
      </c>
      <c r="AU360" s="168" t="s">
        <v>89</v>
      </c>
      <c r="AV360" s="13" t="s">
        <v>89</v>
      </c>
      <c r="AW360" s="13" t="s">
        <v>31</v>
      </c>
      <c r="AX360" s="13" t="s">
        <v>76</v>
      </c>
      <c r="AY360" s="168" t="s">
        <v>307</v>
      </c>
    </row>
    <row r="361" spans="2:51" s="12" customFormat="1">
      <c r="B361" s="160"/>
      <c r="D361" s="161" t="s">
        <v>315</v>
      </c>
      <c r="E361" s="162" t="s">
        <v>1</v>
      </c>
      <c r="F361" s="163" t="s">
        <v>330</v>
      </c>
      <c r="H361" s="162" t="s">
        <v>1</v>
      </c>
      <c r="I361" s="164"/>
      <c r="L361" s="160"/>
      <c r="M361" s="165"/>
      <c r="T361" s="166"/>
      <c r="AT361" s="162" t="s">
        <v>315</v>
      </c>
      <c r="AU361" s="162" t="s">
        <v>89</v>
      </c>
      <c r="AV361" s="12" t="s">
        <v>83</v>
      </c>
      <c r="AW361" s="12" t="s">
        <v>31</v>
      </c>
      <c r="AX361" s="12" t="s">
        <v>76</v>
      </c>
      <c r="AY361" s="162" t="s">
        <v>307</v>
      </c>
    </row>
    <row r="362" spans="2:51" s="13" customFormat="1">
      <c r="B362" s="167"/>
      <c r="D362" s="161" t="s">
        <v>315</v>
      </c>
      <c r="E362" s="168" t="s">
        <v>1</v>
      </c>
      <c r="F362" s="169" t="s">
        <v>537</v>
      </c>
      <c r="H362" s="170">
        <v>0.77400000000000002</v>
      </c>
      <c r="I362" s="171"/>
      <c r="L362" s="167"/>
      <c r="M362" s="172"/>
      <c r="T362" s="173"/>
      <c r="AT362" s="168" t="s">
        <v>315</v>
      </c>
      <c r="AU362" s="168" t="s">
        <v>89</v>
      </c>
      <c r="AV362" s="13" t="s">
        <v>89</v>
      </c>
      <c r="AW362" s="13" t="s">
        <v>31</v>
      </c>
      <c r="AX362" s="13" t="s">
        <v>76</v>
      </c>
      <c r="AY362" s="168" t="s">
        <v>307</v>
      </c>
    </row>
    <row r="363" spans="2:51" s="12" customFormat="1">
      <c r="B363" s="160"/>
      <c r="D363" s="161" t="s">
        <v>315</v>
      </c>
      <c r="E363" s="162" t="s">
        <v>1</v>
      </c>
      <c r="F363" s="163" t="s">
        <v>332</v>
      </c>
      <c r="H363" s="162" t="s">
        <v>1</v>
      </c>
      <c r="I363" s="164"/>
      <c r="L363" s="160"/>
      <c r="M363" s="165"/>
      <c r="T363" s="166"/>
      <c r="AT363" s="162" t="s">
        <v>315</v>
      </c>
      <c r="AU363" s="162" t="s">
        <v>89</v>
      </c>
      <c r="AV363" s="12" t="s">
        <v>83</v>
      </c>
      <c r="AW363" s="12" t="s">
        <v>31</v>
      </c>
      <c r="AX363" s="12" t="s">
        <v>76</v>
      </c>
      <c r="AY363" s="162" t="s">
        <v>307</v>
      </c>
    </row>
    <row r="364" spans="2:51" s="13" customFormat="1">
      <c r="B364" s="167"/>
      <c r="D364" s="161" t="s">
        <v>315</v>
      </c>
      <c r="E364" s="168" t="s">
        <v>1</v>
      </c>
      <c r="F364" s="169" t="s">
        <v>538</v>
      </c>
      <c r="H364" s="170">
        <v>0.51300000000000001</v>
      </c>
      <c r="I364" s="171"/>
      <c r="L364" s="167"/>
      <c r="M364" s="172"/>
      <c r="T364" s="173"/>
      <c r="AT364" s="168" t="s">
        <v>315</v>
      </c>
      <c r="AU364" s="168" t="s">
        <v>89</v>
      </c>
      <c r="AV364" s="13" t="s">
        <v>89</v>
      </c>
      <c r="AW364" s="13" t="s">
        <v>31</v>
      </c>
      <c r="AX364" s="13" t="s">
        <v>76</v>
      </c>
      <c r="AY364" s="168" t="s">
        <v>307</v>
      </c>
    </row>
    <row r="365" spans="2:51" s="12" customFormat="1">
      <c r="B365" s="160"/>
      <c r="D365" s="161" t="s">
        <v>315</v>
      </c>
      <c r="E365" s="162" t="s">
        <v>1</v>
      </c>
      <c r="F365" s="163" t="s">
        <v>334</v>
      </c>
      <c r="H365" s="162" t="s">
        <v>1</v>
      </c>
      <c r="I365" s="164"/>
      <c r="L365" s="160"/>
      <c r="M365" s="165"/>
      <c r="T365" s="166"/>
      <c r="AT365" s="162" t="s">
        <v>315</v>
      </c>
      <c r="AU365" s="162" t="s">
        <v>89</v>
      </c>
      <c r="AV365" s="12" t="s">
        <v>83</v>
      </c>
      <c r="AW365" s="12" t="s">
        <v>31</v>
      </c>
      <c r="AX365" s="12" t="s">
        <v>76</v>
      </c>
      <c r="AY365" s="162" t="s">
        <v>307</v>
      </c>
    </row>
    <row r="366" spans="2:51" s="13" customFormat="1">
      <c r="B366" s="167"/>
      <c r="D366" s="161" t="s">
        <v>315</v>
      </c>
      <c r="E366" s="168" t="s">
        <v>1</v>
      </c>
      <c r="F366" s="169" t="s">
        <v>539</v>
      </c>
      <c r="H366" s="170">
        <v>2.5289999999999999</v>
      </c>
      <c r="I366" s="171"/>
      <c r="L366" s="167"/>
      <c r="M366" s="172"/>
      <c r="T366" s="173"/>
      <c r="AT366" s="168" t="s">
        <v>315</v>
      </c>
      <c r="AU366" s="168" t="s">
        <v>89</v>
      </c>
      <c r="AV366" s="13" t="s">
        <v>89</v>
      </c>
      <c r="AW366" s="13" t="s">
        <v>31</v>
      </c>
      <c r="AX366" s="13" t="s">
        <v>76</v>
      </c>
      <c r="AY366" s="168" t="s">
        <v>307</v>
      </c>
    </row>
    <row r="367" spans="2:51" s="12" customFormat="1">
      <c r="B367" s="160"/>
      <c r="D367" s="161" t="s">
        <v>315</v>
      </c>
      <c r="E367" s="162" t="s">
        <v>1</v>
      </c>
      <c r="F367" s="163" t="s">
        <v>336</v>
      </c>
      <c r="H367" s="162" t="s">
        <v>1</v>
      </c>
      <c r="I367" s="164"/>
      <c r="L367" s="160"/>
      <c r="M367" s="165"/>
      <c r="T367" s="166"/>
      <c r="AT367" s="162" t="s">
        <v>315</v>
      </c>
      <c r="AU367" s="162" t="s">
        <v>89</v>
      </c>
      <c r="AV367" s="12" t="s">
        <v>83</v>
      </c>
      <c r="AW367" s="12" t="s">
        <v>31</v>
      </c>
      <c r="AX367" s="12" t="s">
        <v>76</v>
      </c>
      <c r="AY367" s="162" t="s">
        <v>307</v>
      </c>
    </row>
    <row r="368" spans="2:51" s="13" customFormat="1">
      <c r="B368" s="167"/>
      <c r="D368" s="161" t="s">
        <v>315</v>
      </c>
      <c r="E368" s="168" t="s">
        <v>1</v>
      </c>
      <c r="F368" s="169" t="s">
        <v>540</v>
      </c>
      <c r="H368" s="170">
        <v>1.2470000000000001</v>
      </c>
      <c r="I368" s="171"/>
      <c r="L368" s="167"/>
      <c r="M368" s="172"/>
      <c r="T368" s="173"/>
      <c r="AT368" s="168" t="s">
        <v>315</v>
      </c>
      <c r="AU368" s="168" t="s">
        <v>89</v>
      </c>
      <c r="AV368" s="13" t="s">
        <v>89</v>
      </c>
      <c r="AW368" s="13" t="s">
        <v>31</v>
      </c>
      <c r="AX368" s="13" t="s">
        <v>76</v>
      </c>
      <c r="AY368" s="168" t="s">
        <v>307</v>
      </c>
    </row>
    <row r="369" spans="2:51" s="12" customFormat="1">
      <c r="B369" s="160"/>
      <c r="D369" s="161" t="s">
        <v>315</v>
      </c>
      <c r="E369" s="162" t="s">
        <v>1</v>
      </c>
      <c r="F369" s="163" t="s">
        <v>338</v>
      </c>
      <c r="H369" s="162" t="s">
        <v>1</v>
      </c>
      <c r="I369" s="164"/>
      <c r="L369" s="160"/>
      <c r="M369" s="165"/>
      <c r="T369" s="166"/>
      <c r="AT369" s="162" t="s">
        <v>315</v>
      </c>
      <c r="AU369" s="162" t="s">
        <v>89</v>
      </c>
      <c r="AV369" s="12" t="s">
        <v>83</v>
      </c>
      <c r="AW369" s="12" t="s">
        <v>31</v>
      </c>
      <c r="AX369" s="12" t="s">
        <v>76</v>
      </c>
      <c r="AY369" s="162" t="s">
        <v>307</v>
      </c>
    </row>
    <row r="370" spans="2:51" s="13" customFormat="1">
      <c r="B370" s="167"/>
      <c r="D370" s="161" t="s">
        <v>315</v>
      </c>
      <c r="E370" s="168" t="s">
        <v>1</v>
      </c>
      <c r="F370" s="169" t="s">
        <v>541</v>
      </c>
      <c r="H370" s="170">
        <v>1.0489999999999999</v>
      </c>
      <c r="I370" s="171"/>
      <c r="L370" s="167"/>
      <c r="M370" s="172"/>
      <c r="T370" s="173"/>
      <c r="AT370" s="168" t="s">
        <v>315</v>
      </c>
      <c r="AU370" s="168" t="s">
        <v>89</v>
      </c>
      <c r="AV370" s="13" t="s">
        <v>89</v>
      </c>
      <c r="AW370" s="13" t="s">
        <v>31</v>
      </c>
      <c r="AX370" s="13" t="s">
        <v>76</v>
      </c>
      <c r="AY370" s="168" t="s">
        <v>307</v>
      </c>
    </row>
    <row r="371" spans="2:51" s="12" customFormat="1">
      <c r="B371" s="160"/>
      <c r="D371" s="161" t="s">
        <v>315</v>
      </c>
      <c r="E371" s="162" t="s">
        <v>1</v>
      </c>
      <c r="F371" s="163" t="s">
        <v>340</v>
      </c>
      <c r="H371" s="162" t="s">
        <v>1</v>
      </c>
      <c r="I371" s="164"/>
      <c r="L371" s="160"/>
      <c r="M371" s="165"/>
      <c r="T371" s="166"/>
      <c r="AT371" s="162" t="s">
        <v>315</v>
      </c>
      <c r="AU371" s="162" t="s">
        <v>89</v>
      </c>
      <c r="AV371" s="12" t="s">
        <v>83</v>
      </c>
      <c r="AW371" s="12" t="s">
        <v>31</v>
      </c>
      <c r="AX371" s="12" t="s">
        <v>76</v>
      </c>
      <c r="AY371" s="162" t="s">
        <v>307</v>
      </c>
    </row>
    <row r="372" spans="2:51" s="13" customFormat="1">
      <c r="B372" s="167"/>
      <c r="D372" s="161" t="s">
        <v>315</v>
      </c>
      <c r="E372" s="168" t="s">
        <v>1</v>
      </c>
      <c r="F372" s="169" t="s">
        <v>542</v>
      </c>
      <c r="H372" s="170">
        <v>0.69799999999999995</v>
      </c>
      <c r="I372" s="171"/>
      <c r="L372" s="167"/>
      <c r="M372" s="172"/>
      <c r="T372" s="173"/>
      <c r="AT372" s="168" t="s">
        <v>315</v>
      </c>
      <c r="AU372" s="168" t="s">
        <v>89</v>
      </c>
      <c r="AV372" s="13" t="s">
        <v>89</v>
      </c>
      <c r="AW372" s="13" t="s">
        <v>31</v>
      </c>
      <c r="AX372" s="13" t="s">
        <v>76</v>
      </c>
      <c r="AY372" s="168" t="s">
        <v>307</v>
      </c>
    </row>
    <row r="373" spans="2:51" s="12" customFormat="1">
      <c r="B373" s="160"/>
      <c r="D373" s="161" t="s">
        <v>315</v>
      </c>
      <c r="E373" s="162" t="s">
        <v>1</v>
      </c>
      <c r="F373" s="163" t="s">
        <v>342</v>
      </c>
      <c r="H373" s="162" t="s">
        <v>1</v>
      </c>
      <c r="I373" s="164"/>
      <c r="L373" s="160"/>
      <c r="M373" s="165"/>
      <c r="T373" s="166"/>
      <c r="AT373" s="162" t="s">
        <v>315</v>
      </c>
      <c r="AU373" s="162" t="s">
        <v>89</v>
      </c>
      <c r="AV373" s="12" t="s">
        <v>83</v>
      </c>
      <c r="AW373" s="12" t="s">
        <v>31</v>
      </c>
      <c r="AX373" s="12" t="s">
        <v>76</v>
      </c>
      <c r="AY373" s="162" t="s">
        <v>307</v>
      </c>
    </row>
    <row r="374" spans="2:51" s="13" customFormat="1">
      <c r="B374" s="167"/>
      <c r="D374" s="161" t="s">
        <v>315</v>
      </c>
      <c r="E374" s="168" t="s">
        <v>1</v>
      </c>
      <c r="F374" s="169" t="s">
        <v>543</v>
      </c>
      <c r="H374" s="170">
        <v>0.11899999999999999</v>
      </c>
      <c r="I374" s="171"/>
      <c r="L374" s="167"/>
      <c r="M374" s="172"/>
      <c r="T374" s="173"/>
      <c r="AT374" s="168" t="s">
        <v>315</v>
      </c>
      <c r="AU374" s="168" t="s">
        <v>89</v>
      </c>
      <c r="AV374" s="13" t="s">
        <v>89</v>
      </c>
      <c r="AW374" s="13" t="s">
        <v>31</v>
      </c>
      <c r="AX374" s="13" t="s">
        <v>76</v>
      </c>
      <c r="AY374" s="168" t="s">
        <v>307</v>
      </c>
    </row>
    <row r="375" spans="2:51" s="12" customFormat="1">
      <c r="B375" s="160"/>
      <c r="D375" s="161" t="s">
        <v>315</v>
      </c>
      <c r="E375" s="162" t="s">
        <v>1</v>
      </c>
      <c r="F375" s="163" t="s">
        <v>344</v>
      </c>
      <c r="H375" s="162" t="s">
        <v>1</v>
      </c>
      <c r="I375" s="164"/>
      <c r="L375" s="160"/>
      <c r="M375" s="165"/>
      <c r="T375" s="166"/>
      <c r="AT375" s="162" t="s">
        <v>315</v>
      </c>
      <c r="AU375" s="162" t="s">
        <v>89</v>
      </c>
      <c r="AV375" s="12" t="s">
        <v>83</v>
      </c>
      <c r="AW375" s="12" t="s">
        <v>31</v>
      </c>
      <c r="AX375" s="12" t="s">
        <v>76</v>
      </c>
      <c r="AY375" s="162" t="s">
        <v>307</v>
      </c>
    </row>
    <row r="376" spans="2:51" s="13" customFormat="1">
      <c r="B376" s="167"/>
      <c r="D376" s="161" t="s">
        <v>315</v>
      </c>
      <c r="E376" s="168" t="s">
        <v>1</v>
      </c>
      <c r="F376" s="169" t="s">
        <v>544</v>
      </c>
      <c r="H376" s="170">
        <v>0.92500000000000004</v>
      </c>
      <c r="I376" s="171"/>
      <c r="L376" s="167"/>
      <c r="M376" s="172"/>
      <c r="T376" s="173"/>
      <c r="AT376" s="168" t="s">
        <v>315</v>
      </c>
      <c r="AU376" s="168" t="s">
        <v>89</v>
      </c>
      <c r="AV376" s="13" t="s">
        <v>89</v>
      </c>
      <c r="AW376" s="13" t="s">
        <v>31</v>
      </c>
      <c r="AX376" s="13" t="s">
        <v>76</v>
      </c>
      <c r="AY376" s="168" t="s">
        <v>307</v>
      </c>
    </row>
    <row r="377" spans="2:51" s="12" customFormat="1">
      <c r="B377" s="160"/>
      <c r="D377" s="161" t="s">
        <v>315</v>
      </c>
      <c r="E377" s="162" t="s">
        <v>1</v>
      </c>
      <c r="F377" s="163" t="s">
        <v>346</v>
      </c>
      <c r="H377" s="162" t="s">
        <v>1</v>
      </c>
      <c r="I377" s="164"/>
      <c r="L377" s="160"/>
      <c r="M377" s="165"/>
      <c r="T377" s="166"/>
      <c r="AT377" s="162" t="s">
        <v>315</v>
      </c>
      <c r="AU377" s="162" t="s">
        <v>89</v>
      </c>
      <c r="AV377" s="12" t="s">
        <v>83</v>
      </c>
      <c r="AW377" s="12" t="s">
        <v>31</v>
      </c>
      <c r="AX377" s="12" t="s">
        <v>76</v>
      </c>
      <c r="AY377" s="162" t="s">
        <v>307</v>
      </c>
    </row>
    <row r="378" spans="2:51" s="13" customFormat="1">
      <c r="B378" s="167"/>
      <c r="D378" s="161" t="s">
        <v>315</v>
      </c>
      <c r="E378" s="168" t="s">
        <v>1</v>
      </c>
      <c r="F378" s="169" t="s">
        <v>545</v>
      </c>
      <c r="H378" s="170">
        <v>0.28799999999999998</v>
      </c>
      <c r="I378" s="171"/>
      <c r="L378" s="167"/>
      <c r="M378" s="172"/>
      <c r="T378" s="173"/>
      <c r="AT378" s="168" t="s">
        <v>315</v>
      </c>
      <c r="AU378" s="168" t="s">
        <v>89</v>
      </c>
      <c r="AV378" s="13" t="s">
        <v>89</v>
      </c>
      <c r="AW378" s="13" t="s">
        <v>31</v>
      </c>
      <c r="AX378" s="13" t="s">
        <v>76</v>
      </c>
      <c r="AY378" s="168" t="s">
        <v>307</v>
      </c>
    </row>
    <row r="379" spans="2:51" s="12" customFormat="1">
      <c r="B379" s="160"/>
      <c r="D379" s="161" t="s">
        <v>315</v>
      </c>
      <c r="E379" s="162" t="s">
        <v>1</v>
      </c>
      <c r="F379" s="163" t="s">
        <v>348</v>
      </c>
      <c r="H379" s="162" t="s">
        <v>1</v>
      </c>
      <c r="I379" s="164"/>
      <c r="L379" s="160"/>
      <c r="M379" s="165"/>
      <c r="T379" s="166"/>
      <c r="AT379" s="162" t="s">
        <v>315</v>
      </c>
      <c r="AU379" s="162" t="s">
        <v>89</v>
      </c>
      <c r="AV379" s="12" t="s">
        <v>83</v>
      </c>
      <c r="AW379" s="12" t="s">
        <v>31</v>
      </c>
      <c r="AX379" s="12" t="s">
        <v>76</v>
      </c>
      <c r="AY379" s="162" t="s">
        <v>307</v>
      </c>
    </row>
    <row r="380" spans="2:51" s="13" customFormat="1">
      <c r="B380" s="167"/>
      <c r="D380" s="161" t="s">
        <v>315</v>
      </c>
      <c r="E380" s="168" t="s">
        <v>1</v>
      </c>
      <c r="F380" s="169" t="s">
        <v>546</v>
      </c>
      <c r="H380" s="170">
        <v>0.96299999999999997</v>
      </c>
      <c r="I380" s="171"/>
      <c r="L380" s="167"/>
      <c r="M380" s="172"/>
      <c r="T380" s="173"/>
      <c r="AT380" s="168" t="s">
        <v>315</v>
      </c>
      <c r="AU380" s="168" t="s">
        <v>89</v>
      </c>
      <c r="AV380" s="13" t="s">
        <v>89</v>
      </c>
      <c r="AW380" s="13" t="s">
        <v>31</v>
      </c>
      <c r="AX380" s="13" t="s">
        <v>76</v>
      </c>
      <c r="AY380" s="168" t="s">
        <v>307</v>
      </c>
    </row>
    <row r="381" spans="2:51" s="12" customFormat="1">
      <c r="B381" s="160"/>
      <c r="D381" s="161" t="s">
        <v>315</v>
      </c>
      <c r="E381" s="162" t="s">
        <v>1</v>
      </c>
      <c r="F381" s="163" t="s">
        <v>350</v>
      </c>
      <c r="H381" s="162" t="s">
        <v>1</v>
      </c>
      <c r="I381" s="164"/>
      <c r="L381" s="160"/>
      <c r="M381" s="165"/>
      <c r="T381" s="166"/>
      <c r="AT381" s="162" t="s">
        <v>315</v>
      </c>
      <c r="AU381" s="162" t="s">
        <v>89</v>
      </c>
      <c r="AV381" s="12" t="s">
        <v>83</v>
      </c>
      <c r="AW381" s="12" t="s">
        <v>31</v>
      </c>
      <c r="AX381" s="12" t="s">
        <v>76</v>
      </c>
      <c r="AY381" s="162" t="s">
        <v>307</v>
      </c>
    </row>
    <row r="382" spans="2:51" s="13" customFormat="1">
      <c r="B382" s="167"/>
      <c r="D382" s="161" t="s">
        <v>315</v>
      </c>
      <c r="E382" s="168" t="s">
        <v>1</v>
      </c>
      <c r="F382" s="169" t="s">
        <v>547</v>
      </c>
      <c r="H382" s="170">
        <v>7.3999999999999996E-2</v>
      </c>
      <c r="I382" s="171"/>
      <c r="L382" s="167"/>
      <c r="M382" s="172"/>
      <c r="T382" s="173"/>
      <c r="AT382" s="168" t="s">
        <v>315</v>
      </c>
      <c r="AU382" s="168" t="s">
        <v>89</v>
      </c>
      <c r="AV382" s="13" t="s">
        <v>89</v>
      </c>
      <c r="AW382" s="13" t="s">
        <v>31</v>
      </c>
      <c r="AX382" s="13" t="s">
        <v>76</v>
      </c>
      <c r="AY382" s="168" t="s">
        <v>307</v>
      </c>
    </row>
    <row r="383" spans="2:51" s="12" customFormat="1">
      <c r="B383" s="160"/>
      <c r="D383" s="161" t="s">
        <v>315</v>
      </c>
      <c r="E383" s="162" t="s">
        <v>1</v>
      </c>
      <c r="F383" s="163" t="s">
        <v>352</v>
      </c>
      <c r="H383" s="162" t="s">
        <v>1</v>
      </c>
      <c r="I383" s="164"/>
      <c r="L383" s="160"/>
      <c r="M383" s="165"/>
      <c r="T383" s="166"/>
      <c r="AT383" s="162" t="s">
        <v>315</v>
      </c>
      <c r="AU383" s="162" t="s">
        <v>89</v>
      </c>
      <c r="AV383" s="12" t="s">
        <v>83</v>
      </c>
      <c r="AW383" s="12" t="s">
        <v>31</v>
      </c>
      <c r="AX383" s="12" t="s">
        <v>76</v>
      </c>
      <c r="AY383" s="162" t="s">
        <v>307</v>
      </c>
    </row>
    <row r="384" spans="2:51" s="13" customFormat="1">
      <c r="B384" s="167"/>
      <c r="D384" s="161" t="s">
        <v>315</v>
      </c>
      <c r="E384" s="168" t="s">
        <v>1</v>
      </c>
      <c r="F384" s="169" t="s">
        <v>548</v>
      </c>
      <c r="H384" s="170">
        <v>4.2999999999999997E-2</v>
      </c>
      <c r="I384" s="171"/>
      <c r="L384" s="167"/>
      <c r="M384" s="172"/>
      <c r="T384" s="173"/>
      <c r="AT384" s="168" t="s">
        <v>315</v>
      </c>
      <c r="AU384" s="168" t="s">
        <v>89</v>
      </c>
      <c r="AV384" s="13" t="s">
        <v>89</v>
      </c>
      <c r="AW384" s="13" t="s">
        <v>31</v>
      </c>
      <c r="AX384" s="13" t="s">
        <v>76</v>
      </c>
      <c r="AY384" s="168" t="s">
        <v>307</v>
      </c>
    </row>
    <row r="385" spans="2:51" s="12" customFormat="1">
      <c r="B385" s="160"/>
      <c r="D385" s="161" t="s">
        <v>315</v>
      </c>
      <c r="E385" s="162" t="s">
        <v>1</v>
      </c>
      <c r="F385" s="163" t="s">
        <v>354</v>
      </c>
      <c r="H385" s="162" t="s">
        <v>1</v>
      </c>
      <c r="I385" s="164"/>
      <c r="L385" s="160"/>
      <c r="M385" s="165"/>
      <c r="T385" s="166"/>
      <c r="AT385" s="162" t="s">
        <v>315</v>
      </c>
      <c r="AU385" s="162" t="s">
        <v>89</v>
      </c>
      <c r="AV385" s="12" t="s">
        <v>83</v>
      </c>
      <c r="AW385" s="12" t="s">
        <v>31</v>
      </c>
      <c r="AX385" s="12" t="s">
        <v>76</v>
      </c>
      <c r="AY385" s="162" t="s">
        <v>307</v>
      </c>
    </row>
    <row r="386" spans="2:51" s="13" customFormat="1">
      <c r="B386" s="167"/>
      <c r="D386" s="161" t="s">
        <v>315</v>
      </c>
      <c r="E386" s="168" t="s">
        <v>1</v>
      </c>
      <c r="F386" s="169" t="s">
        <v>549</v>
      </c>
      <c r="H386" s="170">
        <v>5.8999999999999997E-2</v>
      </c>
      <c r="I386" s="171"/>
      <c r="L386" s="167"/>
      <c r="M386" s="172"/>
      <c r="T386" s="173"/>
      <c r="AT386" s="168" t="s">
        <v>315</v>
      </c>
      <c r="AU386" s="168" t="s">
        <v>89</v>
      </c>
      <c r="AV386" s="13" t="s">
        <v>89</v>
      </c>
      <c r="AW386" s="13" t="s">
        <v>31</v>
      </c>
      <c r="AX386" s="13" t="s">
        <v>76</v>
      </c>
      <c r="AY386" s="168" t="s">
        <v>307</v>
      </c>
    </row>
    <row r="387" spans="2:51" s="12" customFormat="1">
      <c r="B387" s="160"/>
      <c r="D387" s="161" t="s">
        <v>315</v>
      </c>
      <c r="E387" s="162" t="s">
        <v>1</v>
      </c>
      <c r="F387" s="163" t="s">
        <v>356</v>
      </c>
      <c r="H387" s="162" t="s">
        <v>1</v>
      </c>
      <c r="I387" s="164"/>
      <c r="L387" s="160"/>
      <c r="M387" s="165"/>
      <c r="T387" s="166"/>
      <c r="AT387" s="162" t="s">
        <v>315</v>
      </c>
      <c r="AU387" s="162" t="s">
        <v>89</v>
      </c>
      <c r="AV387" s="12" t="s">
        <v>83</v>
      </c>
      <c r="AW387" s="12" t="s">
        <v>31</v>
      </c>
      <c r="AX387" s="12" t="s">
        <v>76</v>
      </c>
      <c r="AY387" s="162" t="s">
        <v>307</v>
      </c>
    </row>
    <row r="388" spans="2:51" s="13" customFormat="1">
      <c r="B388" s="167"/>
      <c r="D388" s="161" t="s">
        <v>315</v>
      </c>
      <c r="E388" s="168" t="s">
        <v>1</v>
      </c>
      <c r="F388" s="169" t="s">
        <v>550</v>
      </c>
      <c r="H388" s="170">
        <v>0.86399999999999999</v>
      </c>
      <c r="I388" s="171"/>
      <c r="L388" s="167"/>
      <c r="M388" s="172"/>
      <c r="T388" s="173"/>
      <c r="AT388" s="168" t="s">
        <v>315</v>
      </c>
      <c r="AU388" s="168" t="s">
        <v>89</v>
      </c>
      <c r="AV388" s="13" t="s">
        <v>89</v>
      </c>
      <c r="AW388" s="13" t="s">
        <v>31</v>
      </c>
      <c r="AX388" s="13" t="s">
        <v>76</v>
      </c>
      <c r="AY388" s="168" t="s">
        <v>307</v>
      </c>
    </row>
    <row r="389" spans="2:51" s="12" customFormat="1">
      <c r="B389" s="160"/>
      <c r="D389" s="161" t="s">
        <v>315</v>
      </c>
      <c r="E389" s="162" t="s">
        <v>1</v>
      </c>
      <c r="F389" s="163" t="s">
        <v>358</v>
      </c>
      <c r="H389" s="162" t="s">
        <v>1</v>
      </c>
      <c r="I389" s="164"/>
      <c r="L389" s="160"/>
      <c r="M389" s="165"/>
      <c r="T389" s="166"/>
      <c r="AT389" s="162" t="s">
        <v>315</v>
      </c>
      <c r="AU389" s="162" t="s">
        <v>89</v>
      </c>
      <c r="AV389" s="12" t="s">
        <v>83</v>
      </c>
      <c r="AW389" s="12" t="s">
        <v>31</v>
      </c>
      <c r="AX389" s="12" t="s">
        <v>76</v>
      </c>
      <c r="AY389" s="162" t="s">
        <v>307</v>
      </c>
    </row>
    <row r="390" spans="2:51" s="13" customFormat="1">
      <c r="B390" s="167"/>
      <c r="D390" s="161" t="s">
        <v>315</v>
      </c>
      <c r="E390" s="168" t="s">
        <v>1</v>
      </c>
      <c r="F390" s="169" t="s">
        <v>551</v>
      </c>
      <c r="H390" s="170">
        <v>1.728</v>
      </c>
      <c r="I390" s="171"/>
      <c r="L390" s="167"/>
      <c r="M390" s="172"/>
      <c r="T390" s="173"/>
      <c r="AT390" s="168" t="s">
        <v>315</v>
      </c>
      <c r="AU390" s="168" t="s">
        <v>89</v>
      </c>
      <c r="AV390" s="13" t="s">
        <v>89</v>
      </c>
      <c r="AW390" s="13" t="s">
        <v>31</v>
      </c>
      <c r="AX390" s="13" t="s">
        <v>76</v>
      </c>
      <c r="AY390" s="168" t="s">
        <v>307</v>
      </c>
    </row>
    <row r="391" spans="2:51" s="12" customFormat="1">
      <c r="B391" s="160"/>
      <c r="D391" s="161" t="s">
        <v>315</v>
      </c>
      <c r="E391" s="162" t="s">
        <v>1</v>
      </c>
      <c r="F391" s="163" t="s">
        <v>360</v>
      </c>
      <c r="H391" s="162" t="s">
        <v>1</v>
      </c>
      <c r="I391" s="164"/>
      <c r="L391" s="160"/>
      <c r="M391" s="165"/>
      <c r="T391" s="166"/>
      <c r="AT391" s="162" t="s">
        <v>315</v>
      </c>
      <c r="AU391" s="162" t="s">
        <v>89</v>
      </c>
      <c r="AV391" s="12" t="s">
        <v>83</v>
      </c>
      <c r="AW391" s="12" t="s">
        <v>31</v>
      </c>
      <c r="AX391" s="12" t="s">
        <v>76</v>
      </c>
      <c r="AY391" s="162" t="s">
        <v>307</v>
      </c>
    </row>
    <row r="392" spans="2:51" s="13" customFormat="1">
      <c r="B392" s="167"/>
      <c r="D392" s="161" t="s">
        <v>315</v>
      </c>
      <c r="E392" s="168" t="s">
        <v>1</v>
      </c>
      <c r="F392" s="169" t="s">
        <v>552</v>
      </c>
      <c r="H392" s="170">
        <v>0.88700000000000001</v>
      </c>
      <c r="I392" s="171"/>
      <c r="L392" s="167"/>
      <c r="M392" s="172"/>
      <c r="T392" s="173"/>
      <c r="AT392" s="168" t="s">
        <v>315</v>
      </c>
      <c r="AU392" s="168" t="s">
        <v>89</v>
      </c>
      <c r="AV392" s="13" t="s">
        <v>89</v>
      </c>
      <c r="AW392" s="13" t="s">
        <v>31</v>
      </c>
      <c r="AX392" s="13" t="s">
        <v>76</v>
      </c>
      <c r="AY392" s="168" t="s">
        <v>307</v>
      </c>
    </row>
    <row r="393" spans="2:51" s="12" customFormat="1">
      <c r="B393" s="160"/>
      <c r="D393" s="161" t="s">
        <v>315</v>
      </c>
      <c r="E393" s="162" t="s">
        <v>1</v>
      </c>
      <c r="F393" s="163" t="s">
        <v>362</v>
      </c>
      <c r="H393" s="162" t="s">
        <v>1</v>
      </c>
      <c r="I393" s="164"/>
      <c r="L393" s="160"/>
      <c r="M393" s="165"/>
      <c r="T393" s="166"/>
      <c r="AT393" s="162" t="s">
        <v>315</v>
      </c>
      <c r="AU393" s="162" t="s">
        <v>89</v>
      </c>
      <c r="AV393" s="12" t="s">
        <v>83</v>
      </c>
      <c r="AW393" s="12" t="s">
        <v>31</v>
      </c>
      <c r="AX393" s="12" t="s">
        <v>76</v>
      </c>
      <c r="AY393" s="162" t="s">
        <v>307</v>
      </c>
    </row>
    <row r="394" spans="2:51" s="13" customFormat="1">
      <c r="B394" s="167"/>
      <c r="D394" s="161" t="s">
        <v>315</v>
      </c>
      <c r="E394" s="168" t="s">
        <v>1</v>
      </c>
      <c r="F394" s="169" t="s">
        <v>553</v>
      </c>
      <c r="H394" s="170">
        <v>4.4999999999999998E-2</v>
      </c>
      <c r="I394" s="171"/>
      <c r="L394" s="167"/>
      <c r="M394" s="172"/>
      <c r="T394" s="173"/>
      <c r="AT394" s="168" t="s">
        <v>315</v>
      </c>
      <c r="AU394" s="168" t="s">
        <v>89</v>
      </c>
      <c r="AV394" s="13" t="s">
        <v>89</v>
      </c>
      <c r="AW394" s="13" t="s">
        <v>31</v>
      </c>
      <c r="AX394" s="13" t="s">
        <v>76</v>
      </c>
      <c r="AY394" s="168" t="s">
        <v>307</v>
      </c>
    </row>
    <row r="395" spans="2:51" s="12" customFormat="1">
      <c r="B395" s="160"/>
      <c r="D395" s="161" t="s">
        <v>315</v>
      </c>
      <c r="E395" s="162" t="s">
        <v>1</v>
      </c>
      <c r="F395" s="163" t="s">
        <v>364</v>
      </c>
      <c r="H395" s="162" t="s">
        <v>1</v>
      </c>
      <c r="I395" s="164"/>
      <c r="L395" s="160"/>
      <c r="M395" s="165"/>
      <c r="T395" s="166"/>
      <c r="AT395" s="162" t="s">
        <v>315</v>
      </c>
      <c r="AU395" s="162" t="s">
        <v>89</v>
      </c>
      <c r="AV395" s="12" t="s">
        <v>83</v>
      </c>
      <c r="AW395" s="12" t="s">
        <v>31</v>
      </c>
      <c r="AX395" s="12" t="s">
        <v>76</v>
      </c>
      <c r="AY395" s="162" t="s">
        <v>307</v>
      </c>
    </row>
    <row r="396" spans="2:51" s="13" customFormat="1">
      <c r="B396" s="167"/>
      <c r="D396" s="161" t="s">
        <v>315</v>
      </c>
      <c r="E396" s="168" t="s">
        <v>1</v>
      </c>
      <c r="F396" s="169" t="s">
        <v>533</v>
      </c>
      <c r="H396" s="170">
        <v>0.48199999999999998</v>
      </c>
      <c r="I396" s="171"/>
      <c r="L396" s="167"/>
      <c r="M396" s="172"/>
      <c r="T396" s="173"/>
      <c r="AT396" s="168" t="s">
        <v>315</v>
      </c>
      <c r="AU396" s="168" t="s">
        <v>89</v>
      </c>
      <c r="AV396" s="13" t="s">
        <v>89</v>
      </c>
      <c r="AW396" s="13" t="s">
        <v>31</v>
      </c>
      <c r="AX396" s="13" t="s">
        <v>76</v>
      </c>
      <c r="AY396" s="168" t="s">
        <v>307</v>
      </c>
    </row>
    <row r="397" spans="2:51" s="12" customFormat="1">
      <c r="B397" s="160"/>
      <c r="D397" s="161" t="s">
        <v>315</v>
      </c>
      <c r="E397" s="162" t="s">
        <v>1</v>
      </c>
      <c r="F397" s="163" t="s">
        <v>366</v>
      </c>
      <c r="H397" s="162" t="s">
        <v>1</v>
      </c>
      <c r="I397" s="164"/>
      <c r="L397" s="160"/>
      <c r="M397" s="165"/>
      <c r="T397" s="166"/>
      <c r="AT397" s="162" t="s">
        <v>315</v>
      </c>
      <c r="AU397" s="162" t="s">
        <v>89</v>
      </c>
      <c r="AV397" s="12" t="s">
        <v>83</v>
      </c>
      <c r="AW397" s="12" t="s">
        <v>31</v>
      </c>
      <c r="AX397" s="12" t="s">
        <v>76</v>
      </c>
      <c r="AY397" s="162" t="s">
        <v>307</v>
      </c>
    </row>
    <row r="398" spans="2:51" s="13" customFormat="1">
      <c r="B398" s="167"/>
      <c r="D398" s="161" t="s">
        <v>315</v>
      </c>
      <c r="E398" s="168" t="s">
        <v>1</v>
      </c>
      <c r="F398" s="169" t="s">
        <v>554</v>
      </c>
      <c r="H398" s="170">
        <v>0.16200000000000001</v>
      </c>
      <c r="I398" s="171"/>
      <c r="L398" s="167"/>
      <c r="M398" s="172"/>
      <c r="T398" s="173"/>
      <c r="AT398" s="168" t="s">
        <v>315</v>
      </c>
      <c r="AU398" s="168" t="s">
        <v>89</v>
      </c>
      <c r="AV398" s="13" t="s">
        <v>89</v>
      </c>
      <c r="AW398" s="13" t="s">
        <v>31</v>
      </c>
      <c r="AX398" s="13" t="s">
        <v>76</v>
      </c>
      <c r="AY398" s="168" t="s">
        <v>307</v>
      </c>
    </row>
    <row r="399" spans="2:51" s="12" customFormat="1">
      <c r="B399" s="160"/>
      <c r="D399" s="161" t="s">
        <v>315</v>
      </c>
      <c r="E399" s="162" t="s">
        <v>1</v>
      </c>
      <c r="F399" s="163" t="s">
        <v>368</v>
      </c>
      <c r="H399" s="162" t="s">
        <v>1</v>
      </c>
      <c r="I399" s="164"/>
      <c r="L399" s="160"/>
      <c r="M399" s="165"/>
      <c r="T399" s="166"/>
      <c r="AT399" s="162" t="s">
        <v>315</v>
      </c>
      <c r="AU399" s="162" t="s">
        <v>89</v>
      </c>
      <c r="AV399" s="12" t="s">
        <v>83</v>
      </c>
      <c r="AW399" s="12" t="s">
        <v>31</v>
      </c>
      <c r="AX399" s="12" t="s">
        <v>76</v>
      </c>
      <c r="AY399" s="162" t="s">
        <v>307</v>
      </c>
    </row>
    <row r="400" spans="2:51" s="13" customFormat="1">
      <c r="B400" s="167"/>
      <c r="D400" s="161" t="s">
        <v>315</v>
      </c>
      <c r="E400" s="168" t="s">
        <v>1</v>
      </c>
      <c r="F400" s="169" t="s">
        <v>533</v>
      </c>
      <c r="H400" s="170">
        <v>0.48199999999999998</v>
      </c>
      <c r="I400" s="171"/>
      <c r="L400" s="167"/>
      <c r="M400" s="172"/>
      <c r="T400" s="173"/>
      <c r="AT400" s="168" t="s">
        <v>315</v>
      </c>
      <c r="AU400" s="168" t="s">
        <v>89</v>
      </c>
      <c r="AV400" s="13" t="s">
        <v>89</v>
      </c>
      <c r="AW400" s="13" t="s">
        <v>31</v>
      </c>
      <c r="AX400" s="13" t="s">
        <v>76</v>
      </c>
      <c r="AY400" s="168" t="s">
        <v>307</v>
      </c>
    </row>
    <row r="401" spans="2:51" s="12" customFormat="1">
      <c r="B401" s="160"/>
      <c r="D401" s="161" t="s">
        <v>315</v>
      </c>
      <c r="E401" s="162" t="s">
        <v>1</v>
      </c>
      <c r="F401" s="163" t="s">
        <v>370</v>
      </c>
      <c r="H401" s="162" t="s">
        <v>1</v>
      </c>
      <c r="I401" s="164"/>
      <c r="L401" s="160"/>
      <c r="M401" s="165"/>
      <c r="T401" s="166"/>
      <c r="AT401" s="162" t="s">
        <v>315</v>
      </c>
      <c r="AU401" s="162" t="s">
        <v>89</v>
      </c>
      <c r="AV401" s="12" t="s">
        <v>83</v>
      </c>
      <c r="AW401" s="12" t="s">
        <v>31</v>
      </c>
      <c r="AX401" s="12" t="s">
        <v>76</v>
      </c>
      <c r="AY401" s="162" t="s">
        <v>307</v>
      </c>
    </row>
    <row r="402" spans="2:51" s="13" customFormat="1">
      <c r="B402" s="167"/>
      <c r="D402" s="161" t="s">
        <v>315</v>
      </c>
      <c r="E402" s="168" t="s">
        <v>1</v>
      </c>
      <c r="F402" s="169" t="s">
        <v>550</v>
      </c>
      <c r="H402" s="170">
        <v>0.86399999999999999</v>
      </c>
      <c r="I402" s="171"/>
      <c r="L402" s="167"/>
      <c r="M402" s="172"/>
      <c r="T402" s="173"/>
      <c r="AT402" s="168" t="s">
        <v>315</v>
      </c>
      <c r="AU402" s="168" t="s">
        <v>89</v>
      </c>
      <c r="AV402" s="13" t="s">
        <v>89</v>
      </c>
      <c r="AW402" s="13" t="s">
        <v>31</v>
      </c>
      <c r="AX402" s="13" t="s">
        <v>76</v>
      </c>
      <c r="AY402" s="168" t="s">
        <v>307</v>
      </c>
    </row>
    <row r="403" spans="2:51" s="12" customFormat="1">
      <c r="B403" s="160"/>
      <c r="D403" s="161" t="s">
        <v>315</v>
      </c>
      <c r="E403" s="162" t="s">
        <v>1</v>
      </c>
      <c r="F403" s="163" t="s">
        <v>372</v>
      </c>
      <c r="H403" s="162" t="s">
        <v>1</v>
      </c>
      <c r="I403" s="164"/>
      <c r="L403" s="160"/>
      <c r="M403" s="165"/>
      <c r="T403" s="166"/>
      <c r="AT403" s="162" t="s">
        <v>315</v>
      </c>
      <c r="AU403" s="162" t="s">
        <v>89</v>
      </c>
      <c r="AV403" s="12" t="s">
        <v>83</v>
      </c>
      <c r="AW403" s="12" t="s">
        <v>31</v>
      </c>
      <c r="AX403" s="12" t="s">
        <v>76</v>
      </c>
      <c r="AY403" s="162" t="s">
        <v>307</v>
      </c>
    </row>
    <row r="404" spans="2:51" s="13" customFormat="1">
      <c r="B404" s="167"/>
      <c r="D404" s="161" t="s">
        <v>315</v>
      </c>
      <c r="E404" s="168" t="s">
        <v>1</v>
      </c>
      <c r="F404" s="169" t="s">
        <v>551</v>
      </c>
      <c r="H404" s="170">
        <v>1.728</v>
      </c>
      <c r="I404" s="171"/>
      <c r="L404" s="167"/>
      <c r="M404" s="172"/>
      <c r="T404" s="173"/>
      <c r="AT404" s="168" t="s">
        <v>315</v>
      </c>
      <c r="AU404" s="168" t="s">
        <v>89</v>
      </c>
      <c r="AV404" s="13" t="s">
        <v>89</v>
      </c>
      <c r="AW404" s="13" t="s">
        <v>31</v>
      </c>
      <c r="AX404" s="13" t="s">
        <v>76</v>
      </c>
      <c r="AY404" s="168" t="s">
        <v>307</v>
      </c>
    </row>
    <row r="405" spans="2:51" s="12" customFormat="1">
      <c r="B405" s="160"/>
      <c r="D405" s="161" t="s">
        <v>315</v>
      </c>
      <c r="E405" s="162" t="s">
        <v>1</v>
      </c>
      <c r="F405" s="163" t="s">
        <v>374</v>
      </c>
      <c r="H405" s="162" t="s">
        <v>1</v>
      </c>
      <c r="I405" s="164"/>
      <c r="L405" s="160"/>
      <c r="M405" s="165"/>
      <c r="T405" s="166"/>
      <c r="AT405" s="162" t="s">
        <v>315</v>
      </c>
      <c r="AU405" s="162" t="s">
        <v>89</v>
      </c>
      <c r="AV405" s="12" t="s">
        <v>83</v>
      </c>
      <c r="AW405" s="12" t="s">
        <v>31</v>
      </c>
      <c r="AX405" s="12" t="s">
        <v>76</v>
      </c>
      <c r="AY405" s="162" t="s">
        <v>307</v>
      </c>
    </row>
    <row r="406" spans="2:51" s="13" customFormat="1">
      <c r="B406" s="167"/>
      <c r="D406" s="161" t="s">
        <v>315</v>
      </c>
      <c r="E406" s="168" t="s">
        <v>1</v>
      </c>
      <c r="F406" s="169" t="s">
        <v>550</v>
      </c>
      <c r="H406" s="170">
        <v>0.86399999999999999</v>
      </c>
      <c r="I406" s="171"/>
      <c r="L406" s="167"/>
      <c r="M406" s="172"/>
      <c r="T406" s="173"/>
      <c r="AT406" s="168" t="s">
        <v>315</v>
      </c>
      <c r="AU406" s="168" t="s">
        <v>89</v>
      </c>
      <c r="AV406" s="13" t="s">
        <v>89</v>
      </c>
      <c r="AW406" s="13" t="s">
        <v>31</v>
      </c>
      <c r="AX406" s="13" t="s">
        <v>76</v>
      </c>
      <c r="AY406" s="168" t="s">
        <v>307</v>
      </c>
    </row>
    <row r="407" spans="2:51" s="12" customFormat="1">
      <c r="B407" s="160"/>
      <c r="D407" s="161" t="s">
        <v>315</v>
      </c>
      <c r="E407" s="162" t="s">
        <v>1</v>
      </c>
      <c r="F407" s="163" t="s">
        <v>376</v>
      </c>
      <c r="H407" s="162" t="s">
        <v>1</v>
      </c>
      <c r="I407" s="164"/>
      <c r="L407" s="160"/>
      <c r="M407" s="165"/>
      <c r="T407" s="166"/>
      <c r="AT407" s="162" t="s">
        <v>315</v>
      </c>
      <c r="AU407" s="162" t="s">
        <v>89</v>
      </c>
      <c r="AV407" s="12" t="s">
        <v>83</v>
      </c>
      <c r="AW407" s="12" t="s">
        <v>31</v>
      </c>
      <c r="AX407" s="12" t="s">
        <v>76</v>
      </c>
      <c r="AY407" s="162" t="s">
        <v>307</v>
      </c>
    </row>
    <row r="408" spans="2:51" s="13" customFormat="1">
      <c r="B408" s="167"/>
      <c r="D408" s="161" t="s">
        <v>315</v>
      </c>
      <c r="E408" s="168" t="s">
        <v>1</v>
      </c>
      <c r="F408" s="169" t="s">
        <v>533</v>
      </c>
      <c r="H408" s="170">
        <v>0.48199999999999998</v>
      </c>
      <c r="I408" s="171"/>
      <c r="L408" s="167"/>
      <c r="M408" s="172"/>
      <c r="T408" s="173"/>
      <c r="AT408" s="168" t="s">
        <v>315</v>
      </c>
      <c r="AU408" s="168" t="s">
        <v>89</v>
      </c>
      <c r="AV408" s="13" t="s">
        <v>89</v>
      </c>
      <c r="AW408" s="13" t="s">
        <v>31</v>
      </c>
      <c r="AX408" s="13" t="s">
        <v>76</v>
      </c>
      <c r="AY408" s="168" t="s">
        <v>307</v>
      </c>
    </row>
    <row r="409" spans="2:51" s="12" customFormat="1">
      <c r="B409" s="160"/>
      <c r="D409" s="161" t="s">
        <v>315</v>
      </c>
      <c r="E409" s="162" t="s">
        <v>1</v>
      </c>
      <c r="F409" s="163" t="s">
        <v>378</v>
      </c>
      <c r="H409" s="162" t="s">
        <v>1</v>
      </c>
      <c r="I409" s="164"/>
      <c r="L409" s="160"/>
      <c r="M409" s="165"/>
      <c r="T409" s="166"/>
      <c r="AT409" s="162" t="s">
        <v>315</v>
      </c>
      <c r="AU409" s="162" t="s">
        <v>89</v>
      </c>
      <c r="AV409" s="12" t="s">
        <v>83</v>
      </c>
      <c r="AW409" s="12" t="s">
        <v>31</v>
      </c>
      <c r="AX409" s="12" t="s">
        <v>76</v>
      </c>
      <c r="AY409" s="162" t="s">
        <v>307</v>
      </c>
    </row>
    <row r="410" spans="2:51" s="13" customFormat="1">
      <c r="B410" s="167"/>
      <c r="D410" s="161" t="s">
        <v>315</v>
      </c>
      <c r="E410" s="168" t="s">
        <v>1</v>
      </c>
      <c r="F410" s="169" t="s">
        <v>533</v>
      </c>
      <c r="H410" s="170">
        <v>0.48199999999999998</v>
      </c>
      <c r="I410" s="171"/>
      <c r="L410" s="167"/>
      <c r="M410" s="172"/>
      <c r="T410" s="173"/>
      <c r="AT410" s="168" t="s">
        <v>315</v>
      </c>
      <c r="AU410" s="168" t="s">
        <v>89</v>
      </c>
      <c r="AV410" s="13" t="s">
        <v>89</v>
      </c>
      <c r="AW410" s="13" t="s">
        <v>31</v>
      </c>
      <c r="AX410" s="13" t="s">
        <v>76</v>
      </c>
      <c r="AY410" s="168" t="s">
        <v>307</v>
      </c>
    </row>
    <row r="411" spans="2:51" s="12" customFormat="1">
      <c r="B411" s="160"/>
      <c r="D411" s="161" t="s">
        <v>315</v>
      </c>
      <c r="E411" s="162" t="s">
        <v>1</v>
      </c>
      <c r="F411" s="163" t="s">
        <v>380</v>
      </c>
      <c r="H411" s="162" t="s">
        <v>1</v>
      </c>
      <c r="I411" s="164"/>
      <c r="L411" s="160"/>
      <c r="M411" s="165"/>
      <c r="T411" s="166"/>
      <c r="AT411" s="162" t="s">
        <v>315</v>
      </c>
      <c r="AU411" s="162" t="s">
        <v>89</v>
      </c>
      <c r="AV411" s="12" t="s">
        <v>83</v>
      </c>
      <c r="AW411" s="12" t="s">
        <v>31</v>
      </c>
      <c r="AX411" s="12" t="s">
        <v>76</v>
      </c>
      <c r="AY411" s="162" t="s">
        <v>307</v>
      </c>
    </row>
    <row r="412" spans="2:51" s="13" customFormat="1">
      <c r="B412" s="167"/>
      <c r="D412" s="161" t="s">
        <v>315</v>
      </c>
      <c r="E412" s="168" t="s">
        <v>1</v>
      </c>
      <c r="F412" s="169" t="s">
        <v>555</v>
      </c>
      <c r="H412" s="170">
        <v>1.139</v>
      </c>
      <c r="I412" s="171"/>
      <c r="L412" s="167"/>
      <c r="M412" s="172"/>
      <c r="T412" s="173"/>
      <c r="AT412" s="168" t="s">
        <v>315</v>
      </c>
      <c r="AU412" s="168" t="s">
        <v>89</v>
      </c>
      <c r="AV412" s="13" t="s">
        <v>89</v>
      </c>
      <c r="AW412" s="13" t="s">
        <v>31</v>
      </c>
      <c r="AX412" s="13" t="s">
        <v>76</v>
      </c>
      <c r="AY412" s="168" t="s">
        <v>307</v>
      </c>
    </row>
    <row r="413" spans="2:51" s="12" customFormat="1">
      <c r="B413" s="160"/>
      <c r="D413" s="161" t="s">
        <v>315</v>
      </c>
      <c r="E413" s="162" t="s">
        <v>1</v>
      </c>
      <c r="F413" s="163" t="s">
        <v>382</v>
      </c>
      <c r="H413" s="162" t="s">
        <v>1</v>
      </c>
      <c r="I413" s="164"/>
      <c r="L413" s="160"/>
      <c r="M413" s="165"/>
      <c r="T413" s="166"/>
      <c r="AT413" s="162" t="s">
        <v>315</v>
      </c>
      <c r="AU413" s="162" t="s">
        <v>89</v>
      </c>
      <c r="AV413" s="12" t="s">
        <v>83</v>
      </c>
      <c r="AW413" s="12" t="s">
        <v>31</v>
      </c>
      <c r="AX413" s="12" t="s">
        <v>76</v>
      </c>
      <c r="AY413" s="162" t="s">
        <v>307</v>
      </c>
    </row>
    <row r="414" spans="2:51" s="13" customFormat="1">
      <c r="B414" s="167"/>
      <c r="D414" s="161" t="s">
        <v>315</v>
      </c>
      <c r="E414" s="168" t="s">
        <v>1</v>
      </c>
      <c r="F414" s="169" t="s">
        <v>556</v>
      </c>
      <c r="H414" s="170">
        <v>2.2770000000000001</v>
      </c>
      <c r="I414" s="171"/>
      <c r="L414" s="167"/>
      <c r="M414" s="172"/>
      <c r="T414" s="173"/>
      <c r="AT414" s="168" t="s">
        <v>315</v>
      </c>
      <c r="AU414" s="168" t="s">
        <v>89</v>
      </c>
      <c r="AV414" s="13" t="s">
        <v>89</v>
      </c>
      <c r="AW414" s="13" t="s">
        <v>31</v>
      </c>
      <c r="AX414" s="13" t="s">
        <v>76</v>
      </c>
      <c r="AY414" s="168" t="s">
        <v>307</v>
      </c>
    </row>
    <row r="415" spans="2:51" s="12" customFormat="1">
      <c r="B415" s="160"/>
      <c r="D415" s="161" t="s">
        <v>315</v>
      </c>
      <c r="E415" s="162" t="s">
        <v>1</v>
      </c>
      <c r="F415" s="163" t="s">
        <v>384</v>
      </c>
      <c r="H415" s="162" t="s">
        <v>1</v>
      </c>
      <c r="I415" s="164"/>
      <c r="L415" s="160"/>
      <c r="M415" s="165"/>
      <c r="T415" s="166"/>
      <c r="AT415" s="162" t="s">
        <v>315</v>
      </c>
      <c r="AU415" s="162" t="s">
        <v>89</v>
      </c>
      <c r="AV415" s="12" t="s">
        <v>83</v>
      </c>
      <c r="AW415" s="12" t="s">
        <v>31</v>
      </c>
      <c r="AX415" s="12" t="s">
        <v>76</v>
      </c>
      <c r="AY415" s="162" t="s">
        <v>307</v>
      </c>
    </row>
    <row r="416" spans="2:51" s="13" customFormat="1">
      <c r="B416" s="167"/>
      <c r="D416" s="161" t="s">
        <v>315</v>
      </c>
      <c r="E416" s="168" t="s">
        <v>1</v>
      </c>
      <c r="F416" s="169" t="s">
        <v>557</v>
      </c>
      <c r="H416" s="170">
        <v>0.38700000000000001</v>
      </c>
      <c r="I416" s="171"/>
      <c r="L416" s="167"/>
      <c r="M416" s="172"/>
      <c r="T416" s="173"/>
      <c r="AT416" s="168" t="s">
        <v>315</v>
      </c>
      <c r="AU416" s="168" t="s">
        <v>89</v>
      </c>
      <c r="AV416" s="13" t="s">
        <v>89</v>
      </c>
      <c r="AW416" s="13" t="s">
        <v>31</v>
      </c>
      <c r="AX416" s="13" t="s">
        <v>76</v>
      </c>
      <c r="AY416" s="168" t="s">
        <v>307</v>
      </c>
    </row>
    <row r="417" spans="2:51" s="12" customFormat="1">
      <c r="B417" s="160"/>
      <c r="D417" s="161" t="s">
        <v>315</v>
      </c>
      <c r="E417" s="162" t="s">
        <v>1</v>
      </c>
      <c r="F417" s="163" t="s">
        <v>386</v>
      </c>
      <c r="H417" s="162" t="s">
        <v>1</v>
      </c>
      <c r="I417" s="164"/>
      <c r="L417" s="160"/>
      <c r="M417" s="165"/>
      <c r="T417" s="166"/>
      <c r="AT417" s="162" t="s">
        <v>315</v>
      </c>
      <c r="AU417" s="162" t="s">
        <v>89</v>
      </c>
      <c r="AV417" s="12" t="s">
        <v>83</v>
      </c>
      <c r="AW417" s="12" t="s">
        <v>31</v>
      </c>
      <c r="AX417" s="12" t="s">
        <v>76</v>
      </c>
      <c r="AY417" s="162" t="s">
        <v>307</v>
      </c>
    </row>
    <row r="418" spans="2:51" s="13" customFormat="1">
      <c r="B418" s="167"/>
      <c r="D418" s="161" t="s">
        <v>315</v>
      </c>
      <c r="E418" s="168" t="s">
        <v>1</v>
      </c>
      <c r="F418" s="169" t="s">
        <v>533</v>
      </c>
      <c r="H418" s="170">
        <v>0.48199999999999998</v>
      </c>
      <c r="I418" s="171"/>
      <c r="L418" s="167"/>
      <c r="M418" s="172"/>
      <c r="T418" s="173"/>
      <c r="AT418" s="168" t="s">
        <v>315</v>
      </c>
      <c r="AU418" s="168" t="s">
        <v>89</v>
      </c>
      <c r="AV418" s="13" t="s">
        <v>89</v>
      </c>
      <c r="AW418" s="13" t="s">
        <v>31</v>
      </c>
      <c r="AX418" s="13" t="s">
        <v>76</v>
      </c>
      <c r="AY418" s="168" t="s">
        <v>307</v>
      </c>
    </row>
    <row r="419" spans="2:51" s="12" customFormat="1">
      <c r="B419" s="160"/>
      <c r="D419" s="161" t="s">
        <v>315</v>
      </c>
      <c r="E419" s="162" t="s">
        <v>1</v>
      </c>
      <c r="F419" s="163" t="s">
        <v>388</v>
      </c>
      <c r="H419" s="162" t="s">
        <v>1</v>
      </c>
      <c r="I419" s="164"/>
      <c r="L419" s="160"/>
      <c r="M419" s="165"/>
      <c r="T419" s="166"/>
      <c r="AT419" s="162" t="s">
        <v>315</v>
      </c>
      <c r="AU419" s="162" t="s">
        <v>89</v>
      </c>
      <c r="AV419" s="12" t="s">
        <v>83</v>
      </c>
      <c r="AW419" s="12" t="s">
        <v>31</v>
      </c>
      <c r="AX419" s="12" t="s">
        <v>76</v>
      </c>
      <c r="AY419" s="162" t="s">
        <v>307</v>
      </c>
    </row>
    <row r="420" spans="2:51" s="13" customFormat="1">
      <c r="B420" s="167"/>
      <c r="D420" s="161" t="s">
        <v>315</v>
      </c>
      <c r="E420" s="168" t="s">
        <v>1</v>
      </c>
      <c r="F420" s="169" t="s">
        <v>533</v>
      </c>
      <c r="H420" s="170">
        <v>0.48199999999999998</v>
      </c>
      <c r="I420" s="171"/>
      <c r="L420" s="167"/>
      <c r="M420" s="172"/>
      <c r="T420" s="173"/>
      <c r="AT420" s="168" t="s">
        <v>315</v>
      </c>
      <c r="AU420" s="168" t="s">
        <v>89</v>
      </c>
      <c r="AV420" s="13" t="s">
        <v>89</v>
      </c>
      <c r="AW420" s="13" t="s">
        <v>31</v>
      </c>
      <c r="AX420" s="13" t="s">
        <v>76</v>
      </c>
      <c r="AY420" s="168" t="s">
        <v>307</v>
      </c>
    </row>
    <row r="421" spans="2:51" s="12" customFormat="1">
      <c r="B421" s="160"/>
      <c r="D421" s="161" t="s">
        <v>315</v>
      </c>
      <c r="E421" s="162" t="s">
        <v>1</v>
      </c>
      <c r="F421" s="163" t="s">
        <v>390</v>
      </c>
      <c r="H421" s="162" t="s">
        <v>1</v>
      </c>
      <c r="I421" s="164"/>
      <c r="L421" s="160"/>
      <c r="M421" s="165"/>
      <c r="T421" s="166"/>
      <c r="AT421" s="162" t="s">
        <v>315</v>
      </c>
      <c r="AU421" s="162" t="s">
        <v>89</v>
      </c>
      <c r="AV421" s="12" t="s">
        <v>83</v>
      </c>
      <c r="AW421" s="12" t="s">
        <v>31</v>
      </c>
      <c r="AX421" s="12" t="s">
        <v>76</v>
      </c>
      <c r="AY421" s="162" t="s">
        <v>307</v>
      </c>
    </row>
    <row r="422" spans="2:51" s="13" customFormat="1">
      <c r="B422" s="167"/>
      <c r="D422" s="161" t="s">
        <v>315</v>
      </c>
      <c r="E422" s="168" t="s">
        <v>1</v>
      </c>
      <c r="F422" s="169" t="s">
        <v>537</v>
      </c>
      <c r="H422" s="170">
        <v>0.77400000000000002</v>
      </c>
      <c r="I422" s="171"/>
      <c r="L422" s="167"/>
      <c r="M422" s="172"/>
      <c r="T422" s="173"/>
      <c r="AT422" s="168" t="s">
        <v>315</v>
      </c>
      <c r="AU422" s="168" t="s">
        <v>89</v>
      </c>
      <c r="AV422" s="13" t="s">
        <v>89</v>
      </c>
      <c r="AW422" s="13" t="s">
        <v>31</v>
      </c>
      <c r="AX422" s="13" t="s">
        <v>76</v>
      </c>
      <c r="AY422" s="168" t="s">
        <v>307</v>
      </c>
    </row>
    <row r="423" spans="2:51" s="12" customFormat="1">
      <c r="B423" s="160"/>
      <c r="D423" s="161" t="s">
        <v>315</v>
      </c>
      <c r="E423" s="162" t="s">
        <v>1</v>
      </c>
      <c r="F423" s="163" t="s">
        <v>392</v>
      </c>
      <c r="H423" s="162" t="s">
        <v>1</v>
      </c>
      <c r="I423" s="164"/>
      <c r="L423" s="160"/>
      <c r="M423" s="165"/>
      <c r="T423" s="166"/>
      <c r="AT423" s="162" t="s">
        <v>315</v>
      </c>
      <c r="AU423" s="162" t="s">
        <v>89</v>
      </c>
      <c r="AV423" s="12" t="s">
        <v>83</v>
      </c>
      <c r="AW423" s="12" t="s">
        <v>31</v>
      </c>
      <c r="AX423" s="12" t="s">
        <v>76</v>
      </c>
      <c r="AY423" s="162" t="s">
        <v>307</v>
      </c>
    </row>
    <row r="424" spans="2:51" s="13" customFormat="1">
      <c r="B424" s="167"/>
      <c r="D424" s="161" t="s">
        <v>315</v>
      </c>
      <c r="E424" s="168" t="s">
        <v>1</v>
      </c>
      <c r="F424" s="169" t="s">
        <v>558</v>
      </c>
      <c r="H424" s="170">
        <v>0.45900000000000002</v>
      </c>
      <c r="I424" s="171"/>
      <c r="L424" s="167"/>
      <c r="M424" s="172"/>
      <c r="T424" s="173"/>
      <c r="AT424" s="168" t="s">
        <v>315</v>
      </c>
      <c r="AU424" s="168" t="s">
        <v>89</v>
      </c>
      <c r="AV424" s="13" t="s">
        <v>89</v>
      </c>
      <c r="AW424" s="13" t="s">
        <v>31</v>
      </c>
      <c r="AX424" s="13" t="s">
        <v>76</v>
      </c>
      <c r="AY424" s="168" t="s">
        <v>307</v>
      </c>
    </row>
    <row r="425" spans="2:51" s="12" customFormat="1">
      <c r="B425" s="160"/>
      <c r="D425" s="161" t="s">
        <v>315</v>
      </c>
      <c r="E425" s="162" t="s">
        <v>1</v>
      </c>
      <c r="F425" s="163" t="s">
        <v>394</v>
      </c>
      <c r="H425" s="162" t="s">
        <v>1</v>
      </c>
      <c r="I425" s="164"/>
      <c r="L425" s="160"/>
      <c r="M425" s="165"/>
      <c r="T425" s="166"/>
      <c r="AT425" s="162" t="s">
        <v>315</v>
      </c>
      <c r="AU425" s="162" t="s">
        <v>89</v>
      </c>
      <c r="AV425" s="12" t="s">
        <v>83</v>
      </c>
      <c r="AW425" s="12" t="s">
        <v>31</v>
      </c>
      <c r="AX425" s="12" t="s">
        <v>76</v>
      </c>
      <c r="AY425" s="162" t="s">
        <v>307</v>
      </c>
    </row>
    <row r="426" spans="2:51" s="13" customFormat="1">
      <c r="B426" s="167"/>
      <c r="D426" s="161" t="s">
        <v>315</v>
      </c>
      <c r="E426" s="168" t="s">
        <v>1</v>
      </c>
      <c r="F426" s="169" t="s">
        <v>533</v>
      </c>
      <c r="H426" s="170">
        <v>0.48199999999999998</v>
      </c>
      <c r="I426" s="171"/>
      <c r="L426" s="167"/>
      <c r="M426" s="172"/>
      <c r="T426" s="173"/>
      <c r="AT426" s="168" t="s">
        <v>315</v>
      </c>
      <c r="AU426" s="168" t="s">
        <v>89</v>
      </c>
      <c r="AV426" s="13" t="s">
        <v>89</v>
      </c>
      <c r="AW426" s="13" t="s">
        <v>31</v>
      </c>
      <c r="AX426" s="13" t="s">
        <v>76</v>
      </c>
      <c r="AY426" s="168" t="s">
        <v>307</v>
      </c>
    </row>
    <row r="427" spans="2:51" s="12" customFormat="1">
      <c r="B427" s="160"/>
      <c r="D427" s="161" t="s">
        <v>315</v>
      </c>
      <c r="E427" s="162" t="s">
        <v>1</v>
      </c>
      <c r="F427" s="163" t="s">
        <v>395</v>
      </c>
      <c r="H427" s="162" t="s">
        <v>1</v>
      </c>
      <c r="I427" s="164"/>
      <c r="L427" s="160"/>
      <c r="M427" s="165"/>
      <c r="T427" s="166"/>
      <c r="AT427" s="162" t="s">
        <v>315</v>
      </c>
      <c r="AU427" s="162" t="s">
        <v>89</v>
      </c>
      <c r="AV427" s="12" t="s">
        <v>83</v>
      </c>
      <c r="AW427" s="12" t="s">
        <v>31</v>
      </c>
      <c r="AX427" s="12" t="s">
        <v>76</v>
      </c>
      <c r="AY427" s="162" t="s">
        <v>307</v>
      </c>
    </row>
    <row r="428" spans="2:51" s="13" customFormat="1">
      <c r="B428" s="167"/>
      <c r="D428" s="161" t="s">
        <v>315</v>
      </c>
      <c r="E428" s="168" t="s">
        <v>1</v>
      </c>
      <c r="F428" s="169" t="s">
        <v>559</v>
      </c>
      <c r="H428" s="170">
        <v>3.339</v>
      </c>
      <c r="I428" s="171"/>
      <c r="L428" s="167"/>
      <c r="M428" s="172"/>
      <c r="T428" s="173"/>
      <c r="AT428" s="168" t="s">
        <v>315</v>
      </c>
      <c r="AU428" s="168" t="s">
        <v>89</v>
      </c>
      <c r="AV428" s="13" t="s">
        <v>89</v>
      </c>
      <c r="AW428" s="13" t="s">
        <v>31</v>
      </c>
      <c r="AX428" s="13" t="s">
        <v>76</v>
      </c>
      <c r="AY428" s="168" t="s">
        <v>307</v>
      </c>
    </row>
    <row r="429" spans="2:51" s="12" customFormat="1">
      <c r="B429" s="160"/>
      <c r="D429" s="161" t="s">
        <v>315</v>
      </c>
      <c r="E429" s="162" t="s">
        <v>1</v>
      </c>
      <c r="F429" s="163" t="s">
        <v>397</v>
      </c>
      <c r="H429" s="162" t="s">
        <v>1</v>
      </c>
      <c r="I429" s="164"/>
      <c r="L429" s="160"/>
      <c r="M429" s="165"/>
      <c r="T429" s="166"/>
      <c r="AT429" s="162" t="s">
        <v>315</v>
      </c>
      <c r="AU429" s="162" t="s">
        <v>89</v>
      </c>
      <c r="AV429" s="12" t="s">
        <v>83</v>
      </c>
      <c r="AW429" s="12" t="s">
        <v>31</v>
      </c>
      <c r="AX429" s="12" t="s">
        <v>76</v>
      </c>
      <c r="AY429" s="162" t="s">
        <v>307</v>
      </c>
    </row>
    <row r="430" spans="2:51" s="13" customFormat="1">
      <c r="B430" s="167"/>
      <c r="D430" s="161" t="s">
        <v>315</v>
      </c>
      <c r="E430" s="168" t="s">
        <v>1</v>
      </c>
      <c r="F430" s="169" t="s">
        <v>560</v>
      </c>
      <c r="H430" s="170">
        <v>0.90900000000000003</v>
      </c>
      <c r="I430" s="171"/>
      <c r="L430" s="167"/>
      <c r="M430" s="172"/>
      <c r="T430" s="173"/>
      <c r="AT430" s="168" t="s">
        <v>315</v>
      </c>
      <c r="AU430" s="168" t="s">
        <v>89</v>
      </c>
      <c r="AV430" s="13" t="s">
        <v>89</v>
      </c>
      <c r="AW430" s="13" t="s">
        <v>31</v>
      </c>
      <c r="AX430" s="13" t="s">
        <v>76</v>
      </c>
      <c r="AY430" s="168" t="s">
        <v>307</v>
      </c>
    </row>
    <row r="431" spans="2:51" s="12" customFormat="1">
      <c r="B431" s="160"/>
      <c r="D431" s="161" t="s">
        <v>315</v>
      </c>
      <c r="E431" s="162" t="s">
        <v>1</v>
      </c>
      <c r="F431" s="163" t="s">
        <v>399</v>
      </c>
      <c r="H431" s="162" t="s">
        <v>1</v>
      </c>
      <c r="I431" s="164"/>
      <c r="L431" s="160"/>
      <c r="M431" s="165"/>
      <c r="T431" s="166"/>
      <c r="AT431" s="162" t="s">
        <v>315</v>
      </c>
      <c r="AU431" s="162" t="s">
        <v>89</v>
      </c>
      <c r="AV431" s="12" t="s">
        <v>83</v>
      </c>
      <c r="AW431" s="12" t="s">
        <v>31</v>
      </c>
      <c r="AX431" s="12" t="s">
        <v>76</v>
      </c>
      <c r="AY431" s="162" t="s">
        <v>307</v>
      </c>
    </row>
    <row r="432" spans="2:51" s="13" customFormat="1">
      <c r="B432" s="167"/>
      <c r="D432" s="161" t="s">
        <v>315</v>
      </c>
      <c r="E432" s="168" t="s">
        <v>1</v>
      </c>
      <c r="F432" s="169" t="s">
        <v>561</v>
      </c>
      <c r="H432" s="170">
        <v>0.17299999999999999</v>
      </c>
      <c r="I432" s="171"/>
      <c r="L432" s="167"/>
      <c r="M432" s="172"/>
      <c r="T432" s="173"/>
      <c r="AT432" s="168" t="s">
        <v>315</v>
      </c>
      <c r="AU432" s="168" t="s">
        <v>89</v>
      </c>
      <c r="AV432" s="13" t="s">
        <v>89</v>
      </c>
      <c r="AW432" s="13" t="s">
        <v>31</v>
      </c>
      <c r="AX432" s="13" t="s">
        <v>76</v>
      </c>
      <c r="AY432" s="168" t="s">
        <v>307</v>
      </c>
    </row>
    <row r="433" spans="2:51" s="12" customFormat="1">
      <c r="B433" s="160"/>
      <c r="D433" s="161" t="s">
        <v>315</v>
      </c>
      <c r="E433" s="162" t="s">
        <v>1</v>
      </c>
      <c r="F433" s="163" t="s">
        <v>401</v>
      </c>
      <c r="H433" s="162" t="s">
        <v>1</v>
      </c>
      <c r="I433" s="164"/>
      <c r="L433" s="160"/>
      <c r="M433" s="165"/>
      <c r="T433" s="166"/>
      <c r="AT433" s="162" t="s">
        <v>315</v>
      </c>
      <c r="AU433" s="162" t="s">
        <v>89</v>
      </c>
      <c r="AV433" s="12" t="s">
        <v>83</v>
      </c>
      <c r="AW433" s="12" t="s">
        <v>31</v>
      </c>
      <c r="AX433" s="12" t="s">
        <v>76</v>
      </c>
      <c r="AY433" s="162" t="s">
        <v>307</v>
      </c>
    </row>
    <row r="434" spans="2:51" s="13" customFormat="1">
      <c r="B434" s="167"/>
      <c r="D434" s="161" t="s">
        <v>315</v>
      </c>
      <c r="E434" s="168" t="s">
        <v>1</v>
      </c>
      <c r="F434" s="169" t="s">
        <v>533</v>
      </c>
      <c r="H434" s="170">
        <v>0.48199999999999998</v>
      </c>
      <c r="I434" s="171"/>
      <c r="L434" s="167"/>
      <c r="M434" s="172"/>
      <c r="T434" s="173"/>
      <c r="AT434" s="168" t="s">
        <v>315</v>
      </c>
      <c r="AU434" s="168" t="s">
        <v>89</v>
      </c>
      <c r="AV434" s="13" t="s">
        <v>89</v>
      </c>
      <c r="AW434" s="13" t="s">
        <v>31</v>
      </c>
      <c r="AX434" s="13" t="s">
        <v>76</v>
      </c>
      <c r="AY434" s="168" t="s">
        <v>307</v>
      </c>
    </row>
    <row r="435" spans="2:51" s="12" customFormat="1">
      <c r="B435" s="160"/>
      <c r="D435" s="161" t="s">
        <v>315</v>
      </c>
      <c r="E435" s="162" t="s">
        <v>1</v>
      </c>
      <c r="F435" s="163" t="s">
        <v>403</v>
      </c>
      <c r="H435" s="162" t="s">
        <v>1</v>
      </c>
      <c r="I435" s="164"/>
      <c r="L435" s="160"/>
      <c r="M435" s="165"/>
      <c r="T435" s="166"/>
      <c r="AT435" s="162" t="s">
        <v>315</v>
      </c>
      <c r="AU435" s="162" t="s">
        <v>89</v>
      </c>
      <c r="AV435" s="12" t="s">
        <v>83</v>
      </c>
      <c r="AW435" s="12" t="s">
        <v>31</v>
      </c>
      <c r="AX435" s="12" t="s">
        <v>76</v>
      </c>
      <c r="AY435" s="162" t="s">
        <v>307</v>
      </c>
    </row>
    <row r="436" spans="2:51" s="13" customFormat="1">
      <c r="B436" s="167"/>
      <c r="D436" s="161" t="s">
        <v>315</v>
      </c>
      <c r="E436" s="168" t="s">
        <v>1</v>
      </c>
      <c r="F436" s="169" t="s">
        <v>539</v>
      </c>
      <c r="H436" s="170">
        <v>2.5289999999999999</v>
      </c>
      <c r="I436" s="171"/>
      <c r="L436" s="167"/>
      <c r="M436" s="172"/>
      <c r="T436" s="173"/>
      <c r="AT436" s="168" t="s">
        <v>315</v>
      </c>
      <c r="AU436" s="168" t="s">
        <v>89</v>
      </c>
      <c r="AV436" s="13" t="s">
        <v>89</v>
      </c>
      <c r="AW436" s="13" t="s">
        <v>31</v>
      </c>
      <c r="AX436" s="13" t="s">
        <v>76</v>
      </c>
      <c r="AY436" s="168" t="s">
        <v>307</v>
      </c>
    </row>
    <row r="437" spans="2:51" s="12" customFormat="1">
      <c r="B437" s="160"/>
      <c r="D437" s="161" t="s">
        <v>315</v>
      </c>
      <c r="E437" s="162" t="s">
        <v>1</v>
      </c>
      <c r="F437" s="163" t="s">
        <v>405</v>
      </c>
      <c r="H437" s="162" t="s">
        <v>1</v>
      </c>
      <c r="I437" s="164"/>
      <c r="L437" s="160"/>
      <c r="M437" s="165"/>
      <c r="T437" s="166"/>
      <c r="AT437" s="162" t="s">
        <v>315</v>
      </c>
      <c r="AU437" s="162" t="s">
        <v>89</v>
      </c>
      <c r="AV437" s="12" t="s">
        <v>83</v>
      </c>
      <c r="AW437" s="12" t="s">
        <v>31</v>
      </c>
      <c r="AX437" s="12" t="s">
        <v>76</v>
      </c>
      <c r="AY437" s="162" t="s">
        <v>307</v>
      </c>
    </row>
    <row r="438" spans="2:51" s="13" customFormat="1">
      <c r="B438" s="167"/>
      <c r="D438" s="161" t="s">
        <v>315</v>
      </c>
      <c r="E438" s="168" t="s">
        <v>1</v>
      </c>
      <c r="F438" s="169" t="s">
        <v>562</v>
      </c>
      <c r="H438" s="170">
        <v>4.7E-2</v>
      </c>
      <c r="I438" s="171"/>
      <c r="L438" s="167"/>
      <c r="M438" s="172"/>
      <c r="T438" s="173"/>
      <c r="AT438" s="168" t="s">
        <v>315</v>
      </c>
      <c r="AU438" s="168" t="s">
        <v>89</v>
      </c>
      <c r="AV438" s="13" t="s">
        <v>89</v>
      </c>
      <c r="AW438" s="13" t="s">
        <v>31</v>
      </c>
      <c r="AX438" s="13" t="s">
        <v>76</v>
      </c>
      <c r="AY438" s="168" t="s">
        <v>307</v>
      </c>
    </row>
    <row r="439" spans="2:51" s="12" customFormat="1">
      <c r="B439" s="160"/>
      <c r="D439" s="161" t="s">
        <v>315</v>
      </c>
      <c r="E439" s="162" t="s">
        <v>1</v>
      </c>
      <c r="F439" s="163" t="s">
        <v>407</v>
      </c>
      <c r="H439" s="162" t="s">
        <v>1</v>
      </c>
      <c r="I439" s="164"/>
      <c r="L439" s="160"/>
      <c r="M439" s="165"/>
      <c r="T439" s="166"/>
      <c r="AT439" s="162" t="s">
        <v>315</v>
      </c>
      <c r="AU439" s="162" t="s">
        <v>89</v>
      </c>
      <c r="AV439" s="12" t="s">
        <v>83</v>
      </c>
      <c r="AW439" s="12" t="s">
        <v>31</v>
      </c>
      <c r="AX439" s="12" t="s">
        <v>76</v>
      </c>
      <c r="AY439" s="162" t="s">
        <v>307</v>
      </c>
    </row>
    <row r="440" spans="2:51" s="13" customFormat="1">
      <c r="B440" s="167"/>
      <c r="D440" s="161" t="s">
        <v>315</v>
      </c>
      <c r="E440" s="168" t="s">
        <v>1</v>
      </c>
      <c r="F440" s="169" t="s">
        <v>563</v>
      </c>
      <c r="H440" s="170">
        <v>0.21</v>
      </c>
      <c r="I440" s="171"/>
      <c r="L440" s="167"/>
      <c r="M440" s="172"/>
      <c r="T440" s="173"/>
      <c r="AT440" s="168" t="s">
        <v>315</v>
      </c>
      <c r="AU440" s="168" t="s">
        <v>89</v>
      </c>
      <c r="AV440" s="13" t="s">
        <v>89</v>
      </c>
      <c r="AW440" s="13" t="s">
        <v>31</v>
      </c>
      <c r="AX440" s="13" t="s">
        <v>76</v>
      </c>
      <c r="AY440" s="168" t="s">
        <v>307</v>
      </c>
    </row>
    <row r="441" spans="2:51" s="12" customFormat="1">
      <c r="B441" s="160"/>
      <c r="D441" s="161" t="s">
        <v>315</v>
      </c>
      <c r="E441" s="162" t="s">
        <v>1</v>
      </c>
      <c r="F441" s="163" t="s">
        <v>409</v>
      </c>
      <c r="H441" s="162" t="s">
        <v>1</v>
      </c>
      <c r="I441" s="164"/>
      <c r="L441" s="160"/>
      <c r="M441" s="165"/>
      <c r="T441" s="166"/>
      <c r="AT441" s="162" t="s">
        <v>315</v>
      </c>
      <c r="AU441" s="162" t="s">
        <v>89</v>
      </c>
      <c r="AV441" s="12" t="s">
        <v>83</v>
      </c>
      <c r="AW441" s="12" t="s">
        <v>31</v>
      </c>
      <c r="AX441" s="12" t="s">
        <v>76</v>
      </c>
      <c r="AY441" s="162" t="s">
        <v>307</v>
      </c>
    </row>
    <row r="442" spans="2:51" s="13" customFormat="1">
      <c r="B442" s="167"/>
      <c r="D442" s="161" t="s">
        <v>315</v>
      </c>
      <c r="E442" s="168" t="s">
        <v>1</v>
      </c>
      <c r="F442" s="169" t="s">
        <v>564</v>
      </c>
      <c r="H442" s="170">
        <v>9.5000000000000001E-2</v>
      </c>
      <c r="I442" s="171"/>
      <c r="L442" s="167"/>
      <c r="M442" s="172"/>
      <c r="T442" s="173"/>
      <c r="AT442" s="168" t="s">
        <v>315</v>
      </c>
      <c r="AU442" s="168" t="s">
        <v>89</v>
      </c>
      <c r="AV442" s="13" t="s">
        <v>89</v>
      </c>
      <c r="AW442" s="13" t="s">
        <v>31</v>
      </c>
      <c r="AX442" s="13" t="s">
        <v>76</v>
      </c>
      <c r="AY442" s="168" t="s">
        <v>307</v>
      </c>
    </row>
    <row r="443" spans="2:51" s="12" customFormat="1">
      <c r="B443" s="160"/>
      <c r="D443" s="161" t="s">
        <v>315</v>
      </c>
      <c r="E443" s="162" t="s">
        <v>1</v>
      </c>
      <c r="F443" s="163" t="s">
        <v>411</v>
      </c>
      <c r="H443" s="162" t="s">
        <v>1</v>
      </c>
      <c r="I443" s="164"/>
      <c r="L443" s="160"/>
      <c r="M443" s="165"/>
      <c r="T443" s="166"/>
      <c r="AT443" s="162" t="s">
        <v>315</v>
      </c>
      <c r="AU443" s="162" t="s">
        <v>89</v>
      </c>
      <c r="AV443" s="12" t="s">
        <v>83</v>
      </c>
      <c r="AW443" s="12" t="s">
        <v>31</v>
      </c>
      <c r="AX443" s="12" t="s">
        <v>76</v>
      </c>
      <c r="AY443" s="162" t="s">
        <v>307</v>
      </c>
    </row>
    <row r="444" spans="2:51" s="13" customFormat="1">
      <c r="B444" s="167"/>
      <c r="D444" s="161" t="s">
        <v>315</v>
      </c>
      <c r="E444" s="168" t="s">
        <v>1</v>
      </c>
      <c r="F444" s="169" t="s">
        <v>565</v>
      </c>
      <c r="H444" s="170">
        <v>3.7999999999999999E-2</v>
      </c>
      <c r="I444" s="171"/>
      <c r="L444" s="167"/>
      <c r="M444" s="172"/>
      <c r="T444" s="173"/>
      <c r="AT444" s="168" t="s">
        <v>315</v>
      </c>
      <c r="AU444" s="168" t="s">
        <v>89</v>
      </c>
      <c r="AV444" s="13" t="s">
        <v>89</v>
      </c>
      <c r="AW444" s="13" t="s">
        <v>31</v>
      </c>
      <c r="AX444" s="13" t="s">
        <v>76</v>
      </c>
      <c r="AY444" s="168" t="s">
        <v>307</v>
      </c>
    </row>
    <row r="445" spans="2:51" s="12" customFormat="1">
      <c r="B445" s="160"/>
      <c r="D445" s="161" t="s">
        <v>315</v>
      </c>
      <c r="E445" s="162" t="s">
        <v>1</v>
      </c>
      <c r="F445" s="163" t="s">
        <v>413</v>
      </c>
      <c r="H445" s="162" t="s">
        <v>1</v>
      </c>
      <c r="I445" s="164"/>
      <c r="L445" s="160"/>
      <c r="M445" s="165"/>
      <c r="T445" s="166"/>
      <c r="AT445" s="162" t="s">
        <v>315</v>
      </c>
      <c r="AU445" s="162" t="s">
        <v>89</v>
      </c>
      <c r="AV445" s="12" t="s">
        <v>83</v>
      </c>
      <c r="AW445" s="12" t="s">
        <v>31</v>
      </c>
      <c r="AX445" s="12" t="s">
        <v>76</v>
      </c>
      <c r="AY445" s="162" t="s">
        <v>307</v>
      </c>
    </row>
    <row r="446" spans="2:51" s="13" customFormat="1">
      <c r="B446" s="167"/>
      <c r="D446" s="161" t="s">
        <v>315</v>
      </c>
      <c r="E446" s="168" t="s">
        <v>1</v>
      </c>
      <c r="F446" s="169" t="s">
        <v>566</v>
      </c>
      <c r="H446" s="170">
        <v>0.108</v>
      </c>
      <c r="I446" s="171"/>
      <c r="L446" s="167"/>
      <c r="M446" s="172"/>
      <c r="T446" s="173"/>
      <c r="AT446" s="168" t="s">
        <v>315</v>
      </c>
      <c r="AU446" s="168" t="s">
        <v>89</v>
      </c>
      <c r="AV446" s="13" t="s">
        <v>89</v>
      </c>
      <c r="AW446" s="13" t="s">
        <v>31</v>
      </c>
      <c r="AX446" s="13" t="s">
        <v>76</v>
      </c>
      <c r="AY446" s="168" t="s">
        <v>307</v>
      </c>
    </row>
    <row r="447" spans="2:51" s="12" customFormat="1">
      <c r="B447" s="160"/>
      <c r="D447" s="161" t="s">
        <v>315</v>
      </c>
      <c r="E447" s="162" t="s">
        <v>1</v>
      </c>
      <c r="F447" s="163" t="s">
        <v>567</v>
      </c>
      <c r="H447" s="162" t="s">
        <v>1</v>
      </c>
      <c r="I447" s="164"/>
      <c r="L447" s="160"/>
      <c r="M447" s="165"/>
      <c r="T447" s="166"/>
      <c r="AT447" s="162" t="s">
        <v>315</v>
      </c>
      <c r="AU447" s="162" t="s">
        <v>89</v>
      </c>
      <c r="AV447" s="12" t="s">
        <v>83</v>
      </c>
      <c r="AW447" s="12" t="s">
        <v>31</v>
      </c>
      <c r="AX447" s="12" t="s">
        <v>76</v>
      </c>
      <c r="AY447" s="162" t="s">
        <v>307</v>
      </c>
    </row>
    <row r="448" spans="2:51" s="13" customFormat="1">
      <c r="B448" s="167"/>
      <c r="D448" s="161" t="s">
        <v>315</v>
      </c>
      <c r="E448" s="168" t="s">
        <v>1</v>
      </c>
      <c r="F448" s="169" t="s">
        <v>568</v>
      </c>
      <c r="H448" s="170">
        <v>1.47</v>
      </c>
      <c r="I448" s="171"/>
      <c r="L448" s="167"/>
      <c r="M448" s="172"/>
      <c r="T448" s="173"/>
      <c r="AT448" s="168" t="s">
        <v>315</v>
      </c>
      <c r="AU448" s="168" t="s">
        <v>89</v>
      </c>
      <c r="AV448" s="13" t="s">
        <v>89</v>
      </c>
      <c r="AW448" s="13" t="s">
        <v>31</v>
      </c>
      <c r="AX448" s="13" t="s">
        <v>76</v>
      </c>
      <c r="AY448" s="168" t="s">
        <v>307</v>
      </c>
    </row>
    <row r="449" spans="2:65" s="13" customFormat="1">
      <c r="B449" s="167"/>
      <c r="D449" s="161" t="s">
        <v>315</v>
      </c>
      <c r="E449" s="168" t="s">
        <v>1</v>
      </c>
      <c r="F449" s="169" t="s">
        <v>569</v>
      </c>
      <c r="H449" s="170">
        <v>0.58799999999999997</v>
      </c>
      <c r="I449" s="171"/>
      <c r="L449" s="167"/>
      <c r="M449" s="172"/>
      <c r="T449" s="173"/>
      <c r="AT449" s="168" t="s">
        <v>315</v>
      </c>
      <c r="AU449" s="168" t="s">
        <v>89</v>
      </c>
      <c r="AV449" s="13" t="s">
        <v>89</v>
      </c>
      <c r="AW449" s="13" t="s">
        <v>31</v>
      </c>
      <c r="AX449" s="13" t="s">
        <v>76</v>
      </c>
      <c r="AY449" s="168" t="s">
        <v>307</v>
      </c>
    </row>
    <row r="450" spans="2:65" s="13" customFormat="1">
      <c r="B450" s="167"/>
      <c r="D450" s="161" t="s">
        <v>315</v>
      </c>
      <c r="E450" s="168" t="s">
        <v>1</v>
      </c>
      <c r="F450" s="169" t="s">
        <v>570</v>
      </c>
      <c r="H450" s="170">
        <v>0.58799999999999997</v>
      </c>
      <c r="I450" s="171"/>
      <c r="L450" s="167"/>
      <c r="M450" s="172"/>
      <c r="T450" s="173"/>
      <c r="AT450" s="168" t="s">
        <v>315</v>
      </c>
      <c r="AU450" s="168" t="s">
        <v>89</v>
      </c>
      <c r="AV450" s="13" t="s">
        <v>89</v>
      </c>
      <c r="AW450" s="13" t="s">
        <v>31</v>
      </c>
      <c r="AX450" s="13" t="s">
        <v>76</v>
      </c>
      <c r="AY450" s="168" t="s">
        <v>307</v>
      </c>
    </row>
    <row r="451" spans="2:65" s="13" customFormat="1">
      <c r="B451" s="167"/>
      <c r="D451" s="161" t="s">
        <v>315</v>
      </c>
      <c r="E451" s="168" t="s">
        <v>1</v>
      </c>
      <c r="F451" s="169" t="s">
        <v>571</v>
      </c>
      <c r="H451" s="170">
        <v>5.3999999999999999E-2</v>
      </c>
      <c r="I451" s="171"/>
      <c r="L451" s="167"/>
      <c r="M451" s="172"/>
      <c r="T451" s="173"/>
      <c r="AT451" s="168" t="s">
        <v>315</v>
      </c>
      <c r="AU451" s="168" t="s">
        <v>89</v>
      </c>
      <c r="AV451" s="13" t="s">
        <v>89</v>
      </c>
      <c r="AW451" s="13" t="s">
        <v>31</v>
      </c>
      <c r="AX451" s="13" t="s">
        <v>76</v>
      </c>
      <c r="AY451" s="168" t="s">
        <v>307</v>
      </c>
    </row>
    <row r="452" spans="2:65" s="14" customFormat="1">
      <c r="B452" s="174"/>
      <c r="D452" s="161" t="s">
        <v>315</v>
      </c>
      <c r="E452" s="175" t="s">
        <v>1</v>
      </c>
      <c r="F452" s="176" t="s">
        <v>415</v>
      </c>
      <c r="H452" s="177">
        <v>39.551000000000002</v>
      </c>
      <c r="I452" s="178"/>
      <c r="L452" s="174"/>
      <c r="M452" s="179"/>
      <c r="T452" s="180"/>
      <c r="AT452" s="175" t="s">
        <v>315</v>
      </c>
      <c r="AU452" s="175" t="s">
        <v>89</v>
      </c>
      <c r="AV452" s="14" t="s">
        <v>313</v>
      </c>
      <c r="AW452" s="14" t="s">
        <v>31</v>
      </c>
      <c r="AX452" s="14" t="s">
        <v>83</v>
      </c>
      <c r="AY452" s="175" t="s">
        <v>307</v>
      </c>
    </row>
    <row r="453" spans="2:65" s="1" customFormat="1" ht="24.2" customHeight="1">
      <c r="B453" s="145"/>
      <c r="C453" s="146" t="s">
        <v>572</v>
      </c>
      <c r="D453" s="146" t="s">
        <v>309</v>
      </c>
      <c r="E453" s="147" t="s">
        <v>573</v>
      </c>
      <c r="F453" s="148" t="s">
        <v>574</v>
      </c>
      <c r="G453" s="149" t="s">
        <v>312</v>
      </c>
      <c r="H453" s="150">
        <v>0.48</v>
      </c>
      <c r="I453" s="151"/>
      <c r="J453" s="152">
        <f>ROUND(I453*H453,2)</f>
        <v>0</v>
      </c>
      <c r="K453" s="153"/>
      <c r="L453" s="32"/>
      <c r="M453" s="154" t="s">
        <v>1</v>
      </c>
      <c r="N453" s="155" t="s">
        <v>42</v>
      </c>
      <c r="P453" s="156">
        <f>O453*H453</f>
        <v>0</v>
      </c>
      <c r="Q453" s="156">
        <v>2.2151342000000001</v>
      </c>
      <c r="R453" s="156">
        <f>Q453*H453</f>
        <v>1.063264416</v>
      </c>
      <c r="S453" s="156">
        <v>0</v>
      </c>
      <c r="T453" s="157">
        <f>S453*H453</f>
        <v>0</v>
      </c>
      <c r="AR453" s="158" t="s">
        <v>313</v>
      </c>
      <c r="AT453" s="158" t="s">
        <v>309</v>
      </c>
      <c r="AU453" s="158" t="s">
        <v>89</v>
      </c>
      <c r="AY453" s="17" t="s">
        <v>307</v>
      </c>
      <c r="BE453" s="159">
        <f>IF(N453="základná",J453,0)</f>
        <v>0</v>
      </c>
      <c r="BF453" s="159">
        <f>IF(N453="znížená",J453,0)</f>
        <v>0</v>
      </c>
      <c r="BG453" s="159">
        <f>IF(N453="zákl. prenesená",J453,0)</f>
        <v>0</v>
      </c>
      <c r="BH453" s="159">
        <f>IF(N453="zníž. prenesená",J453,0)</f>
        <v>0</v>
      </c>
      <c r="BI453" s="159">
        <f>IF(N453="nulová",J453,0)</f>
        <v>0</v>
      </c>
      <c r="BJ453" s="17" t="s">
        <v>89</v>
      </c>
      <c r="BK453" s="159">
        <f>ROUND(I453*H453,2)</f>
        <v>0</v>
      </c>
      <c r="BL453" s="17" t="s">
        <v>313</v>
      </c>
      <c r="BM453" s="158" t="s">
        <v>575</v>
      </c>
    </row>
    <row r="454" spans="2:65" s="12" customFormat="1">
      <c r="B454" s="160"/>
      <c r="D454" s="161" t="s">
        <v>315</v>
      </c>
      <c r="E454" s="162" t="s">
        <v>1</v>
      </c>
      <c r="F454" s="163" t="s">
        <v>576</v>
      </c>
      <c r="H454" s="162" t="s">
        <v>1</v>
      </c>
      <c r="I454" s="164"/>
      <c r="L454" s="160"/>
      <c r="M454" s="165"/>
      <c r="T454" s="166"/>
      <c r="AT454" s="162" t="s">
        <v>315</v>
      </c>
      <c r="AU454" s="162" t="s">
        <v>89</v>
      </c>
      <c r="AV454" s="12" t="s">
        <v>83</v>
      </c>
      <c r="AW454" s="12" t="s">
        <v>31</v>
      </c>
      <c r="AX454" s="12" t="s">
        <v>76</v>
      </c>
      <c r="AY454" s="162" t="s">
        <v>307</v>
      </c>
    </row>
    <row r="455" spans="2:65" s="13" customFormat="1">
      <c r="B455" s="167"/>
      <c r="D455" s="161" t="s">
        <v>315</v>
      </c>
      <c r="E455" s="168" t="s">
        <v>1</v>
      </c>
      <c r="F455" s="169" t="s">
        <v>577</v>
      </c>
      <c r="H455" s="170">
        <v>0.48</v>
      </c>
      <c r="I455" s="171"/>
      <c r="L455" s="167"/>
      <c r="M455" s="172"/>
      <c r="T455" s="173"/>
      <c r="AT455" s="168" t="s">
        <v>315</v>
      </c>
      <c r="AU455" s="168" t="s">
        <v>89</v>
      </c>
      <c r="AV455" s="13" t="s">
        <v>89</v>
      </c>
      <c r="AW455" s="13" t="s">
        <v>31</v>
      </c>
      <c r="AX455" s="13" t="s">
        <v>83</v>
      </c>
      <c r="AY455" s="168" t="s">
        <v>307</v>
      </c>
    </row>
    <row r="456" spans="2:65" s="1" customFormat="1" ht="21.75" customHeight="1">
      <c r="B456" s="145"/>
      <c r="C456" s="146" t="s">
        <v>578</v>
      </c>
      <c r="D456" s="146" t="s">
        <v>309</v>
      </c>
      <c r="E456" s="147" t="s">
        <v>579</v>
      </c>
      <c r="F456" s="148" t="s">
        <v>580</v>
      </c>
      <c r="G456" s="149" t="s">
        <v>517</v>
      </c>
      <c r="H456" s="150">
        <v>2.2000000000000002</v>
      </c>
      <c r="I456" s="151"/>
      <c r="J456" s="152">
        <f>ROUND(I456*H456,2)</f>
        <v>0</v>
      </c>
      <c r="K456" s="153"/>
      <c r="L456" s="32"/>
      <c r="M456" s="154" t="s">
        <v>1</v>
      </c>
      <c r="N456" s="155" t="s">
        <v>42</v>
      </c>
      <c r="P456" s="156">
        <f>O456*H456</f>
        <v>0</v>
      </c>
      <c r="Q456" s="156">
        <v>1.5947400000000001E-3</v>
      </c>
      <c r="R456" s="156">
        <f>Q456*H456</f>
        <v>3.5084280000000005E-3</v>
      </c>
      <c r="S456" s="156">
        <v>0</v>
      </c>
      <c r="T456" s="157">
        <f>S456*H456</f>
        <v>0</v>
      </c>
      <c r="AR456" s="158" t="s">
        <v>313</v>
      </c>
      <c r="AT456" s="158" t="s">
        <v>309</v>
      </c>
      <c r="AU456" s="158" t="s">
        <v>89</v>
      </c>
      <c r="AY456" s="17" t="s">
        <v>307</v>
      </c>
      <c r="BE456" s="159">
        <f>IF(N456="základná",J456,0)</f>
        <v>0</v>
      </c>
      <c r="BF456" s="159">
        <f>IF(N456="znížená",J456,0)</f>
        <v>0</v>
      </c>
      <c r="BG456" s="159">
        <f>IF(N456="zákl. prenesená",J456,0)</f>
        <v>0</v>
      </c>
      <c r="BH456" s="159">
        <f>IF(N456="zníž. prenesená",J456,0)</f>
        <v>0</v>
      </c>
      <c r="BI456" s="159">
        <f>IF(N456="nulová",J456,0)</f>
        <v>0</v>
      </c>
      <c r="BJ456" s="17" t="s">
        <v>89</v>
      </c>
      <c r="BK456" s="159">
        <f>ROUND(I456*H456,2)</f>
        <v>0</v>
      </c>
      <c r="BL456" s="17" t="s">
        <v>313</v>
      </c>
      <c r="BM456" s="158" t="s">
        <v>581</v>
      </c>
    </row>
    <row r="457" spans="2:65" s="12" customFormat="1">
      <c r="B457" s="160"/>
      <c r="D457" s="161" t="s">
        <v>315</v>
      </c>
      <c r="E457" s="162" t="s">
        <v>1</v>
      </c>
      <c r="F457" s="163" t="s">
        <v>576</v>
      </c>
      <c r="H457" s="162" t="s">
        <v>1</v>
      </c>
      <c r="I457" s="164"/>
      <c r="L457" s="160"/>
      <c r="M457" s="165"/>
      <c r="T457" s="166"/>
      <c r="AT457" s="162" t="s">
        <v>315</v>
      </c>
      <c r="AU457" s="162" t="s">
        <v>89</v>
      </c>
      <c r="AV457" s="12" t="s">
        <v>83</v>
      </c>
      <c r="AW457" s="12" t="s">
        <v>31</v>
      </c>
      <c r="AX457" s="12" t="s">
        <v>76</v>
      </c>
      <c r="AY457" s="162" t="s">
        <v>307</v>
      </c>
    </row>
    <row r="458" spans="2:65" s="13" customFormat="1">
      <c r="B458" s="167"/>
      <c r="D458" s="161" t="s">
        <v>315</v>
      </c>
      <c r="E458" s="168" t="s">
        <v>1</v>
      </c>
      <c r="F458" s="169" t="s">
        <v>582</v>
      </c>
      <c r="H458" s="170">
        <v>2.2000000000000002</v>
      </c>
      <c r="I458" s="171"/>
      <c r="L458" s="167"/>
      <c r="M458" s="172"/>
      <c r="T458" s="173"/>
      <c r="AT458" s="168" t="s">
        <v>315</v>
      </c>
      <c r="AU458" s="168" t="s">
        <v>89</v>
      </c>
      <c r="AV458" s="13" t="s">
        <v>89</v>
      </c>
      <c r="AW458" s="13" t="s">
        <v>31</v>
      </c>
      <c r="AX458" s="13" t="s">
        <v>83</v>
      </c>
      <c r="AY458" s="168" t="s">
        <v>307</v>
      </c>
    </row>
    <row r="459" spans="2:65" s="1" customFormat="1" ht="21.75" customHeight="1">
      <c r="B459" s="145"/>
      <c r="C459" s="146" t="s">
        <v>583</v>
      </c>
      <c r="D459" s="146" t="s">
        <v>309</v>
      </c>
      <c r="E459" s="147" t="s">
        <v>584</v>
      </c>
      <c r="F459" s="148" t="s">
        <v>585</v>
      </c>
      <c r="G459" s="149" t="s">
        <v>517</v>
      </c>
      <c r="H459" s="150">
        <v>2.2000000000000002</v>
      </c>
      <c r="I459" s="151"/>
      <c r="J459" s="152">
        <f>ROUND(I459*H459,2)</f>
        <v>0</v>
      </c>
      <c r="K459" s="153"/>
      <c r="L459" s="32"/>
      <c r="M459" s="154" t="s">
        <v>1</v>
      </c>
      <c r="N459" s="155" t="s">
        <v>42</v>
      </c>
      <c r="P459" s="156">
        <f>O459*H459</f>
        <v>0</v>
      </c>
      <c r="Q459" s="156">
        <v>0</v>
      </c>
      <c r="R459" s="156">
        <f>Q459*H459</f>
        <v>0</v>
      </c>
      <c r="S459" s="156">
        <v>0</v>
      </c>
      <c r="T459" s="157">
        <f>S459*H459</f>
        <v>0</v>
      </c>
      <c r="AR459" s="158" t="s">
        <v>313</v>
      </c>
      <c r="AT459" s="158" t="s">
        <v>309</v>
      </c>
      <c r="AU459" s="158" t="s">
        <v>89</v>
      </c>
      <c r="AY459" s="17" t="s">
        <v>307</v>
      </c>
      <c r="BE459" s="159">
        <f>IF(N459="základná",J459,0)</f>
        <v>0</v>
      </c>
      <c r="BF459" s="159">
        <f>IF(N459="znížená",J459,0)</f>
        <v>0</v>
      </c>
      <c r="BG459" s="159">
        <f>IF(N459="zákl. prenesená",J459,0)</f>
        <v>0</v>
      </c>
      <c r="BH459" s="159">
        <f>IF(N459="zníž. prenesená",J459,0)</f>
        <v>0</v>
      </c>
      <c r="BI459" s="159">
        <f>IF(N459="nulová",J459,0)</f>
        <v>0</v>
      </c>
      <c r="BJ459" s="17" t="s">
        <v>89</v>
      </c>
      <c r="BK459" s="159">
        <f>ROUND(I459*H459,2)</f>
        <v>0</v>
      </c>
      <c r="BL459" s="17" t="s">
        <v>313</v>
      </c>
      <c r="BM459" s="158" t="s">
        <v>586</v>
      </c>
    </row>
    <row r="460" spans="2:65" s="1" customFormat="1" ht="33" customHeight="1">
      <c r="B460" s="145"/>
      <c r="C460" s="146" t="s">
        <v>587</v>
      </c>
      <c r="D460" s="146" t="s">
        <v>309</v>
      </c>
      <c r="E460" s="147" t="s">
        <v>588</v>
      </c>
      <c r="F460" s="148" t="s">
        <v>589</v>
      </c>
      <c r="G460" s="149" t="s">
        <v>517</v>
      </c>
      <c r="H460" s="150">
        <v>2.3039999999999998</v>
      </c>
      <c r="I460" s="151"/>
      <c r="J460" s="152">
        <f>ROUND(I460*H460,2)</f>
        <v>0</v>
      </c>
      <c r="K460" s="153"/>
      <c r="L460" s="32"/>
      <c r="M460" s="154" t="s">
        <v>1</v>
      </c>
      <c r="N460" s="155" t="s">
        <v>42</v>
      </c>
      <c r="P460" s="156">
        <f>O460*H460</f>
        <v>0</v>
      </c>
      <c r="Q460" s="156">
        <v>3.5200000000000001E-3</v>
      </c>
      <c r="R460" s="156">
        <f>Q460*H460</f>
        <v>8.1100800000000004E-3</v>
      </c>
      <c r="S460" s="156">
        <v>0</v>
      </c>
      <c r="T460" s="157">
        <f>S460*H460</f>
        <v>0</v>
      </c>
      <c r="AR460" s="158" t="s">
        <v>313</v>
      </c>
      <c r="AT460" s="158" t="s">
        <v>309</v>
      </c>
      <c r="AU460" s="158" t="s">
        <v>89</v>
      </c>
      <c r="AY460" s="17" t="s">
        <v>307</v>
      </c>
      <c r="BE460" s="159">
        <f>IF(N460="základná",J460,0)</f>
        <v>0</v>
      </c>
      <c r="BF460" s="159">
        <f>IF(N460="znížená",J460,0)</f>
        <v>0</v>
      </c>
      <c r="BG460" s="159">
        <f>IF(N460="zákl. prenesená",J460,0)</f>
        <v>0</v>
      </c>
      <c r="BH460" s="159">
        <f>IF(N460="zníž. prenesená",J460,0)</f>
        <v>0</v>
      </c>
      <c r="BI460" s="159">
        <f>IF(N460="nulová",J460,0)</f>
        <v>0</v>
      </c>
      <c r="BJ460" s="17" t="s">
        <v>89</v>
      </c>
      <c r="BK460" s="159">
        <f>ROUND(I460*H460,2)</f>
        <v>0</v>
      </c>
      <c r="BL460" s="17" t="s">
        <v>313</v>
      </c>
      <c r="BM460" s="158" t="s">
        <v>590</v>
      </c>
    </row>
    <row r="461" spans="2:65" s="12" customFormat="1">
      <c r="B461" s="160"/>
      <c r="D461" s="161" t="s">
        <v>315</v>
      </c>
      <c r="E461" s="162" t="s">
        <v>1</v>
      </c>
      <c r="F461" s="163" t="s">
        <v>576</v>
      </c>
      <c r="H461" s="162" t="s">
        <v>1</v>
      </c>
      <c r="I461" s="164"/>
      <c r="L461" s="160"/>
      <c r="M461" s="165"/>
      <c r="T461" s="166"/>
      <c r="AT461" s="162" t="s">
        <v>315</v>
      </c>
      <c r="AU461" s="162" t="s">
        <v>89</v>
      </c>
      <c r="AV461" s="12" t="s">
        <v>83</v>
      </c>
      <c r="AW461" s="12" t="s">
        <v>31</v>
      </c>
      <c r="AX461" s="12" t="s">
        <v>76</v>
      </c>
      <c r="AY461" s="162" t="s">
        <v>307</v>
      </c>
    </row>
    <row r="462" spans="2:65" s="13" customFormat="1">
      <c r="B462" s="167"/>
      <c r="D462" s="161" t="s">
        <v>315</v>
      </c>
      <c r="E462" s="168" t="s">
        <v>1</v>
      </c>
      <c r="F462" s="169" t="s">
        <v>591</v>
      </c>
      <c r="H462" s="170">
        <v>2.3039999999999998</v>
      </c>
      <c r="I462" s="171"/>
      <c r="L462" s="167"/>
      <c r="M462" s="172"/>
      <c r="T462" s="173"/>
      <c r="AT462" s="168" t="s">
        <v>315</v>
      </c>
      <c r="AU462" s="168" t="s">
        <v>89</v>
      </c>
      <c r="AV462" s="13" t="s">
        <v>89</v>
      </c>
      <c r="AW462" s="13" t="s">
        <v>31</v>
      </c>
      <c r="AX462" s="13" t="s">
        <v>83</v>
      </c>
      <c r="AY462" s="168" t="s">
        <v>307</v>
      </c>
    </row>
    <row r="463" spans="2:65" s="1" customFormat="1" ht="37.9" customHeight="1">
      <c r="B463" s="145"/>
      <c r="C463" s="146" t="s">
        <v>592</v>
      </c>
      <c r="D463" s="146" t="s">
        <v>309</v>
      </c>
      <c r="E463" s="147" t="s">
        <v>593</v>
      </c>
      <c r="F463" s="148" t="s">
        <v>594</v>
      </c>
      <c r="G463" s="149" t="s">
        <v>312</v>
      </c>
      <c r="H463" s="150">
        <v>183</v>
      </c>
      <c r="I463" s="151"/>
      <c r="J463" s="152">
        <f>ROUND(I463*H463,2)</f>
        <v>0</v>
      </c>
      <c r="K463" s="153"/>
      <c r="L463" s="32"/>
      <c r="M463" s="154" t="s">
        <v>1</v>
      </c>
      <c r="N463" s="155" t="s">
        <v>42</v>
      </c>
      <c r="P463" s="156">
        <f>O463*H463</f>
        <v>0</v>
      </c>
      <c r="Q463" s="156">
        <v>2.1544500000000002</v>
      </c>
      <c r="R463" s="156">
        <f>Q463*H463</f>
        <v>394.26435000000004</v>
      </c>
      <c r="S463" s="156">
        <v>0</v>
      </c>
      <c r="T463" s="157">
        <f>S463*H463</f>
        <v>0</v>
      </c>
      <c r="AR463" s="158" t="s">
        <v>313</v>
      </c>
      <c r="AT463" s="158" t="s">
        <v>309</v>
      </c>
      <c r="AU463" s="158" t="s">
        <v>89</v>
      </c>
      <c r="AY463" s="17" t="s">
        <v>307</v>
      </c>
      <c r="BE463" s="159">
        <f>IF(N463="základná",J463,0)</f>
        <v>0</v>
      </c>
      <c r="BF463" s="159">
        <f>IF(N463="znížená",J463,0)</f>
        <v>0</v>
      </c>
      <c r="BG463" s="159">
        <f>IF(N463="zákl. prenesená",J463,0)</f>
        <v>0</v>
      </c>
      <c r="BH463" s="159">
        <f>IF(N463="zníž. prenesená",J463,0)</f>
        <v>0</v>
      </c>
      <c r="BI463" s="159">
        <f>IF(N463="nulová",J463,0)</f>
        <v>0</v>
      </c>
      <c r="BJ463" s="17" t="s">
        <v>89</v>
      </c>
      <c r="BK463" s="159">
        <f>ROUND(I463*H463,2)</f>
        <v>0</v>
      </c>
      <c r="BL463" s="17" t="s">
        <v>313</v>
      </c>
      <c r="BM463" s="158" t="s">
        <v>595</v>
      </c>
    </row>
    <row r="464" spans="2:65" s="13" customFormat="1">
      <c r="B464" s="167"/>
      <c r="D464" s="161" t="s">
        <v>315</v>
      </c>
      <c r="E464" s="168" t="s">
        <v>1</v>
      </c>
      <c r="F464" s="169" t="s">
        <v>596</v>
      </c>
      <c r="H464" s="170">
        <v>183</v>
      </c>
      <c r="I464" s="171"/>
      <c r="L464" s="167"/>
      <c r="M464" s="172"/>
      <c r="T464" s="173"/>
      <c r="AT464" s="168" t="s">
        <v>315</v>
      </c>
      <c r="AU464" s="168" t="s">
        <v>89</v>
      </c>
      <c r="AV464" s="13" t="s">
        <v>89</v>
      </c>
      <c r="AW464" s="13" t="s">
        <v>31</v>
      </c>
      <c r="AX464" s="13" t="s">
        <v>83</v>
      </c>
      <c r="AY464" s="168" t="s">
        <v>307</v>
      </c>
    </row>
    <row r="465" spans="2:65" s="1" customFormat="1" ht="24.2" customHeight="1">
      <c r="B465" s="145"/>
      <c r="C465" s="146" t="s">
        <v>597</v>
      </c>
      <c r="D465" s="146" t="s">
        <v>309</v>
      </c>
      <c r="E465" s="147" t="s">
        <v>598</v>
      </c>
      <c r="F465" s="148" t="s">
        <v>599</v>
      </c>
      <c r="G465" s="149" t="s">
        <v>312</v>
      </c>
      <c r="H465" s="150">
        <v>183</v>
      </c>
      <c r="I465" s="151"/>
      <c r="J465" s="152">
        <f>ROUND(I465*H465,2)</f>
        <v>0</v>
      </c>
      <c r="K465" s="153"/>
      <c r="L465" s="32"/>
      <c r="M465" s="154" t="s">
        <v>1</v>
      </c>
      <c r="N465" s="155" t="s">
        <v>42</v>
      </c>
      <c r="P465" s="156">
        <f>O465*H465</f>
        <v>0</v>
      </c>
      <c r="Q465" s="156">
        <v>0</v>
      </c>
      <c r="R465" s="156">
        <f>Q465*H465</f>
        <v>0</v>
      </c>
      <c r="S465" s="156">
        <v>0</v>
      </c>
      <c r="T465" s="157">
        <f>S465*H465</f>
        <v>0</v>
      </c>
      <c r="AR465" s="158" t="s">
        <v>313</v>
      </c>
      <c r="AT465" s="158" t="s">
        <v>309</v>
      </c>
      <c r="AU465" s="158" t="s">
        <v>89</v>
      </c>
      <c r="AY465" s="17" t="s">
        <v>307</v>
      </c>
      <c r="BE465" s="159">
        <f>IF(N465="základná",J465,0)</f>
        <v>0</v>
      </c>
      <c r="BF465" s="159">
        <f>IF(N465="znížená",J465,0)</f>
        <v>0</v>
      </c>
      <c r="BG465" s="159">
        <f>IF(N465="zákl. prenesená",J465,0)</f>
        <v>0</v>
      </c>
      <c r="BH465" s="159">
        <f>IF(N465="zníž. prenesená",J465,0)</f>
        <v>0</v>
      </c>
      <c r="BI465" s="159">
        <f>IF(N465="nulová",J465,0)</f>
        <v>0</v>
      </c>
      <c r="BJ465" s="17" t="s">
        <v>89</v>
      </c>
      <c r="BK465" s="159">
        <f>ROUND(I465*H465,2)</f>
        <v>0</v>
      </c>
      <c r="BL465" s="17" t="s">
        <v>313</v>
      </c>
      <c r="BM465" s="158" t="s">
        <v>600</v>
      </c>
    </row>
    <row r="466" spans="2:65" s="1" customFormat="1" ht="16.5" customHeight="1">
      <c r="B466" s="145"/>
      <c r="C466" s="146" t="s">
        <v>601</v>
      </c>
      <c r="D466" s="146" t="s">
        <v>309</v>
      </c>
      <c r="E466" s="147" t="s">
        <v>602</v>
      </c>
      <c r="F466" s="148" t="s">
        <v>603</v>
      </c>
      <c r="G466" s="149" t="s">
        <v>312</v>
      </c>
      <c r="H466" s="150">
        <v>147.94800000000001</v>
      </c>
      <c r="I466" s="151"/>
      <c r="J466" s="152">
        <f>ROUND(I466*H466,2)</f>
        <v>0</v>
      </c>
      <c r="K466" s="153"/>
      <c r="L466" s="32"/>
      <c r="M466" s="154" t="s">
        <v>1</v>
      </c>
      <c r="N466" s="155" t="s">
        <v>42</v>
      </c>
      <c r="P466" s="156">
        <f>O466*H466</f>
        <v>0</v>
      </c>
      <c r="Q466" s="156">
        <v>2.19408</v>
      </c>
      <c r="R466" s="156">
        <f>Q466*H466</f>
        <v>324.60974784000001</v>
      </c>
      <c r="S466" s="156">
        <v>0</v>
      </c>
      <c r="T466" s="157">
        <f>S466*H466</f>
        <v>0</v>
      </c>
      <c r="AR466" s="158" t="s">
        <v>313</v>
      </c>
      <c r="AT466" s="158" t="s">
        <v>309</v>
      </c>
      <c r="AU466" s="158" t="s">
        <v>89</v>
      </c>
      <c r="AY466" s="17" t="s">
        <v>307</v>
      </c>
      <c r="BE466" s="159">
        <f>IF(N466="základná",J466,0)</f>
        <v>0</v>
      </c>
      <c r="BF466" s="159">
        <f>IF(N466="znížená",J466,0)</f>
        <v>0</v>
      </c>
      <c r="BG466" s="159">
        <f>IF(N466="zákl. prenesená",J466,0)</f>
        <v>0</v>
      </c>
      <c r="BH466" s="159">
        <f>IF(N466="zníž. prenesená",J466,0)</f>
        <v>0</v>
      </c>
      <c r="BI466" s="159">
        <f>IF(N466="nulová",J466,0)</f>
        <v>0</v>
      </c>
      <c r="BJ466" s="17" t="s">
        <v>89</v>
      </c>
      <c r="BK466" s="159">
        <f>ROUND(I466*H466,2)</f>
        <v>0</v>
      </c>
      <c r="BL466" s="17" t="s">
        <v>313</v>
      </c>
      <c r="BM466" s="158" t="s">
        <v>604</v>
      </c>
    </row>
    <row r="467" spans="2:65" s="12" customFormat="1">
      <c r="B467" s="160"/>
      <c r="D467" s="161" t="s">
        <v>315</v>
      </c>
      <c r="E467" s="162" t="s">
        <v>1</v>
      </c>
      <c r="F467" s="163" t="s">
        <v>316</v>
      </c>
      <c r="H467" s="162" t="s">
        <v>1</v>
      </c>
      <c r="I467" s="164"/>
      <c r="L467" s="160"/>
      <c r="M467" s="165"/>
      <c r="T467" s="166"/>
      <c r="AT467" s="162" t="s">
        <v>315</v>
      </c>
      <c r="AU467" s="162" t="s">
        <v>89</v>
      </c>
      <c r="AV467" s="12" t="s">
        <v>83</v>
      </c>
      <c r="AW467" s="12" t="s">
        <v>31</v>
      </c>
      <c r="AX467" s="12" t="s">
        <v>76</v>
      </c>
      <c r="AY467" s="162" t="s">
        <v>307</v>
      </c>
    </row>
    <row r="468" spans="2:65" s="13" customFormat="1">
      <c r="B468" s="167"/>
      <c r="D468" s="161" t="s">
        <v>315</v>
      </c>
      <c r="E468" s="168" t="s">
        <v>1</v>
      </c>
      <c r="F468" s="169" t="s">
        <v>605</v>
      </c>
      <c r="H468" s="170">
        <v>7.4249999999999998</v>
      </c>
      <c r="I468" s="171"/>
      <c r="L468" s="167"/>
      <c r="M468" s="172"/>
      <c r="T468" s="173"/>
      <c r="AT468" s="168" t="s">
        <v>315</v>
      </c>
      <c r="AU468" s="168" t="s">
        <v>89</v>
      </c>
      <c r="AV468" s="13" t="s">
        <v>89</v>
      </c>
      <c r="AW468" s="13" t="s">
        <v>31</v>
      </c>
      <c r="AX468" s="13" t="s">
        <v>76</v>
      </c>
      <c r="AY468" s="168" t="s">
        <v>307</v>
      </c>
    </row>
    <row r="469" spans="2:65" s="12" customFormat="1">
      <c r="B469" s="160"/>
      <c r="D469" s="161" t="s">
        <v>315</v>
      </c>
      <c r="E469" s="162" t="s">
        <v>1</v>
      </c>
      <c r="F469" s="163" t="s">
        <v>318</v>
      </c>
      <c r="H469" s="162" t="s">
        <v>1</v>
      </c>
      <c r="I469" s="164"/>
      <c r="L469" s="160"/>
      <c r="M469" s="165"/>
      <c r="T469" s="166"/>
      <c r="AT469" s="162" t="s">
        <v>315</v>
      </c>
      <c r="AU469" s="162" t="s">
        <v>89</v>
      </c>
      <c r="AV469" s="12" t="s">
        <v>83</v>
      </c>
      <c r="AW469" s="12" t="s">
        <v>31</v>
      </c>
      <c r="AX469" s="12" t="s">
        <v>76</v>
      </c>
      <c r="AY469" s="162" t="s">
        <v>307</v>
      </c>
    </row>
    <row r="470" spans="2:65" s="13" customFormat="1">
      <c r="B470" s="167"/>
      <c r="D470" s="161" t="s">
        <v>315</v>
      </c>
      <c r="E470" s="168" t="s">
        <v>1</v>
      </c>
      <c r="F470" s="169" t="s">
        <v>606</v>
      </c>
      <c r="H470" s="170">
        <v>0.108</v>
      </c>
      <c r="I470" s="171"/>
      <c r="L470" s="167"/>
      <c r="M470" s="172"/>
      <c r="T470" s="173"/>
      <c r="AT470" s="168" t="s">
        <v>315</v>
      </c>
      <c r="AU470" s="168" t="s">
        <v>89</v>
      </c>
      <c r="AV470" s="13" t="s">
        <v>89</v>
      </c>
      <c r="AW470" s="13" t="s">
        <v>31</v>
      </c>
      <c r="AX470" s="13" t="s">
        <v>76</v>
      </c>
      <c r="AY470" s="168" t="s">
        <v>307</v>
      </c>
    </row>
    <row r="471" spans="2:65" s="12" customFormat="1">
      <c r="B471" s="160"/>
      <c r="D471" s="161" t="s">
        <v>315</v>
      </c>
      <c r="E471" s="162" t="s">
        <v>1</v>
      </c>
      <c r="F471" s="163" t="s">
        <v>320</v>
      </c>
      <c r="H471" s="162" t="s">
        <v>1</v>
      </c>
      <c r="I471" s="164"/>
      <c r="L471" s="160"/>
      <c r="M471" s="165"/>
      <c r="T471" s="166"/>
      <c r="AT471" s="162" t="s">
        <v>315</v>
      </c>
      <c r="AU471" s="162" t="s">
        <v>89</v>
      </c>
      <c r="AV471" s="12" t="s">
        <v>83</v>
      </c>
      <c r="AW471" s="12" t="s">
        <v>31</v>
      </c>
      <c r="AX471" s="12" t="s">
        <v>76</v>
      </c>
      <c r="AY471" s="162" t="s">
        <v>307</v>
      </c>
    </row>
    <row r="472" spans="2:65" s="13" customFormat="1">
      <c r="B472" s="167"/>
      <c r="D472" s="161" t="s">
        <v>315</v>
      </c>
      <c r="E472" s="168" t="s">
        <v>1</v>
      </c>
      <c r="F472" s="169" t="s">
        <v>607</v>
      </c>
      <c r="H472" s="170">
        <v>1.9259999999999999</v>
      </c>
      <c r="I472" s="171"/>
      <c r="L472" s="167"/>
      <c r="M472" s="172"/>
      <c r="T472" s="173"/>
      <c r="AT472" s="168" t="s">
        <v>315</v>
      </c>
      <c r="AU472" s="168" t="s">
        <v>89</v>
      </c>
      <c r="AV472" s="13" t="s">
        <v>89</v>
      </c>
      <c r="AW472" s="13" t="s">
        <v>31</v>
      </c>
      <c r="AX472" s="13" t="s">
        <v>76</v>
      </c>
      <c r="AY472" s="168" t="s">
        <v>307</v>
      </c>
    </row>
    <row r="473" spans="2:65" s="12" customFormat="1">
      <c r="B473" s="160"/>
      <c r="D473" s="161" t="s">
        <v>315</v>
      </c>
      <c r="E473" s="162" t="s">
        <v>1</v>
      </c>
      <c r="F473" s="163" t="s">
        <v>322</v>
      </c>
      <c r="H473" s="162" t="s">
        <v>1</v>
      </c>
      <c r="I473" s="164"/>
      <c r="L473" s="160"/>
      <c r="M473" s="165"/>
      <c r="T473" s="166"/>
      <c r="AT473" s="162" t="s">
        <v>315</v>
      </c>
      <c r="AU473" s="162" t="s">
        <v>89</v>
      </c>
      <c r="AV473" s="12" t="s">
        <v>83</v>
      </c>
      <c r="AW473" s="12" t="s">
        <v>31</v>
      </c>
      <c r="AX473" s="12" t="s">
        <v>76</v>
      </c>
      <c r="AY473" s="162" t="s">
        <v>307</v>
      </c>
    </row>
    <row r="474" spans="2:65" s="13" customFormat="1">
      <c r="B474" s="167"/>
      <c r="D474" s="161" t="s">
        <v>315</v>
      </c>
      <c r="E474" s="168" t="s">
        <v>1</v>
      </c>
      <c r="F474" s="169" t="s">
        <v>608</v>
      </c>
      <c r="H474" s="170">
        <v>2.8079999999999998</v>
      </c>
      <c r="I474" s="171"/>
      <c r="L474" s="167"/>
      <c r="M474" s="172"/>
      <c r="T474" s="173"/>
      <c r="AT474" s="168" t="s">
        <v>315</v>
      </c>
      <c r="AU474" s="168" t="s">
        <v>89</v>
      </c>
      <c r="AV474" s="13" t="s">
        <v>89</v>
      </c>
      <c r="AW474" s="13" t="s">
        <v>31</v>
      </c>
      <c r="AX474" s="13" t="s">
        <v>76</v>
      </c>
      <c r="AY474" s="168" t="s">
        <v>307</v>
      </c>
    </row>
    <row r="475" spans="2:65" s="12" customFormat="1">
      <c r="B475" s="160"/>
      <c r="D475" s="161" t="s">
        <v>315</v>
      </c>
      <c r="E475" s="162" t="s">
        <v>1</v>
      </c>
      <c r="F475" s="163" t="s">
        <v>324</v>
      </c>
      <c r="H475" s="162" t="s">
        <v>1</v>
      </c>
      <c r="I475" s="164"/>
      <c r="L475" s="160"/>
      <c r="M475" s="165"/>
      <c r="T475" s="166"/>
      <c r="AT475" s="162" t="s">
        <v>315</v>
      </c>
      <c r="AU475" s="162" t="s">
        <v>89</v>
      </c>
      <c r="AV475" s="12" t="s">
        <v>83</v>
      </c>
      <c r="AW475" s="12" t="s">
        <v>31</v>
      </c>
      <c r="AX475" s="12" t="s">
        <v>76</v>
      </c>
      <c r="AY475" s="162" t="s">
        <v>307</v>
      </c>
    </row>
    <row r="476" spans="2:65" s="13" customFormat="1">
      <c r="B476" s="167"/>
      <c r="D476" s="161" t="s">
        <v>315</v>
      </c>
      <c r="E476" s="168" t="s">
        <v>1</v>
      </c>
      <c r="F476" s="169" t="s">
        <v>609</v>
      </c>
      <c r="H476" s="170">
        <v>0.77400000000000002</v>
      </c>
      <c r="I476" s="171"/>
      <c r="L476" s="167"/>
      <c r="M476" s="172"/>
      <c r="T476" s="173"/>
      <c r="AT476" s="168" t="s">
        <v>315</v>
      </c>
      <c r="AU476" s="168" t="s">
        <v>89</v>
      </c>
      <c r="AV476" s="13" t="s">
        <v>89</v>
      </c>
      <c r="AW476" s="13" t="s">
        <v>31</v>
      </c>
      <c r="AX476" s="13" t="s">
        <v>76</v>
      </c>
      <c r="AY476" s="168" t="s">
        <v>307</v>
      </c>
    </row>
    <row r="477" spans="2:65" s="12" customFormat="1">
      <c r="B477" s="160"/>
      <c r="D477" s="161" t="s">
        <v>315</v>
      </c>
      <c r="E477" s="162" t="s">
        <v>1</v>
      </c>
      <c r="F477" s="163" t="s">
        <v>326</v>
      </c>
      <c r="H477" s="162" t="s">
        <v>1</v>
      </c>
      <c r="I477" s="164"/>
      <c r="L477" s="160"/>
      <c r="M477" s="165"/>
      <c r="T477" s="166"/>
      <c r="AT477" s="162" t="s">
        <v>315</v>
      </c>
      <c r="AU477" s="162" t="s">
        <v>89</v>
      </c>
      <c r="AV477" s="12" t="s">
        <v>83</v>
      </c>
      <c r="AW477" s="12" t="s">
        <v>31</v>
      </c>
      <c r="AX477" s="12" t="s">
        <v>76</v>
      </c>
      <c r="AY477" s="162" t="s">
        <v>307</v>
      </c>
    </row>
    <row r="478" spans="2:65" s="13" customFormat="1">
      <c r="B478" s="167"/>
      <c r="D478" s="161" t="s">
        <v>315</v>
      </c>
      <c r="E478" s="168" t="s">
        <v>1</v>
      </c>
      <c r="F478" s="169" t="s">
        <v>610</v>
      </c>
      <c r="H478" s="170">
        <v>3.8519999999999999</v>
      </c>
      <c r="I478" s="171"/>
      <c r="L478" s="167"/>
      <c r="M478" s="172"/>
      <c r="T478" s="173"/>
      <c r="AT478" s="168" t="s">
        <v>315</v>
      </c>
      <c r="AU478" s="168" t="s">
        <v>89</v>
      </c>
      <c r="AV478" s="13" t="s">
        <v>89</v>
      </c>
      <c r="AW478" s="13" t="s">
        <v>31</v>
      </c>
      <c r="AX478" s="13" t="s">
        <v>76</v>
      </c>
      <c r="AY478" s="168" t="s">
        <v>307</v>
      </c>
    </row>
    <row r="479" spans="2:65" s="12" customFormat="1">
      <c r="B479" s="160"/>
      <c r="D479" s="161" t="s">
        <v>315</v>
      </c>
      <c r="E479" s="162" t="s">
        <v>1</v>
      </c>
      <c r="F479" s="163" t="s">
        <v>328</v>
      </c>
      <c r="H479" s="162" t="s">
        <v>1</v>
      </c>
      <c r="I479" s="164"/>
      <c r="L479" s="160"/>
      <c r="M479" s="165"/>
      <c r="T479" s="166"/>
      <c r="AT479" s="162" t="s">
        <v>315</v>
      </c>
      <c r="AU479" s="162" t="s">
        <v>89</v>
      </c>
      <c r="AV479" s="12" t="s">
        <v>83</v>
      </c>
      <c r="AW479" s="12" t="s">
        <v>31</v>
      </c>
      <c r="AX479" s="12" t="s">
        <v>76</v>
      </c>
      <c r="AY479" s="162" t="s">
        <v>307</v>
      </c>
    </row>
    <row r="480" spans="2:65" s="13" customFormat="1">
      <c r="B480" s="167"/>
      <c r="D480" s="161" t="s">
        <v>315</v>
      </c>
      <c r="E480" s="168" t="s">
        <v>1</v>
      </c>
      <c r="F480" s="169" t="s">
        <v>607</v>
      </c>
      <c r="H480" s="170">
        <v>1.9259999999999999</v>
      </c>
      <c r="I480" s="171"/>
      <c r="L480" s="167"/>
      <c r="M480" s="172"/>
      <c r="T480" s="173"/>
      <c r="AT480" s="168" t="s">
        <v>315</v>
      </c>
      <c r="AU480" s="168" t="s">
        <v>89</v>
      </c>
      <c r="AV480" s="13" t="s">
        <v>89</v>
      </c>
      <c r="AW480" s="13" t="s">
        <v>31</v>
      </c>
      <c r="AX480" s="13" t="s">
        <v>76</v>
      </c>
      <c r="AY480" s="168" t="s">
        <v>307</v>
      </c>
    </row>
    <row r="481" spans="2:51" s="12" customFormat="1">
      <c r="B481" s="160"/>
      <c r="D481" s="161" t="s">
        <v>315</v>
      </c>
      <c r="E481" s="162" t="s">
        <v>1</v>
      </c>
      <c r="F481" s="163" t="s">
        <v>330</v>
      </c>
      <c r="H481" s="162" t="s">
        <v>1</v>
      </c>
      <c r="I481" s="164"/>
      <c r="L481" s="160"/>
      <c r="M481" s="165"/>
      <c r="T481" s="166"/>
      <c r="AT481" s="162" t="s">
        <v>315</v>
      </c>
      <c r="AU481" s="162" t="s">
        <v>89</v>
      </c>
      <c r="AV481" s="12" t="s">
        <v>83</v>
      </c>
      <c r="AW481" s="12" t="s">
        <v>31</v>
      </c>
      <c r="AX481" s="12" t="s">
        <v>76</v>
      </c>
      <c r="AY481" s="162" t="s">
        <v>307</v>
      </c>
    </row>
    <row r="482" spans="2:51" s="13" customFormat="1">
      <c r="B482" s="167"/>
      <c r="D482" s="161" t="s">
        <v>315</v>
      </c>
      <c r="E482" s="168" t="s">
        <v>1</v>
      </c>
      <c r="F482" s="169" t="s">
        <v>611</v>
      </c>
      <c r="H482" s="170">
        <v>3.0960000000000001</v>
      </c>
      <c r="I482" s="171"/>
      <c r="L482" s="167"/>
      <c r="M482" s="172"/>
      <c r="T482" s="173"/>
      <c r="AT482" s="168" t="s">
        <v>315</v>
      </c>
      <c r="AU482" s="168" t="s">
        <v>89</v>
      </c>
      <c r="AV482" s="13" t="s">
        <v>89</v>
      </c>
      <c r="AW482" s="13" t="s">
        <v>31</v>
      </c>
      <c r="AX482" s="13" t="s">
        <v>76</v>
      </c>
      <c r="AY482" s="168" t="s">
        <v>307</v>
      </c>
    </row>
    <row r="483" spans="2:51" s="12" customFormat="1">
      <c r="B483" s="160"/>
      <c r="D483" s="161" t="s">
        <v>315</v>
      </c>
      <c r="E483" s="162" t="s">
        <v>1</v>
      </c>
      <c r="F483" s="163" t="s">
        <v>332</v>
      </c>
      <c r="H483" s="162" t="s">
        <v>1</v>
      </c>
      <c r="I483" s="164"/>
      <c r="L483" s="160"/>
      <c r="M483" s="165"/>
      <c r="T483" s="166"/>
      <c r="AT483" s="162" t="s">
        <v>315</v>
      </c>
      <c r="AU483" s="162" t="s">
        <v>89</v>
      </c>
      <c r="AV483" s="12" t="s">
        <v>83</v>
      </c>
      <c r="AW483" s="12" t="s">
        <v>31</v>
      </c>
      <c r="AX483" s="12" t="s">
        <v>76</v>
      </c>
      <c r="AY483" s="162" t="s">
        <v>307</v>
      </c>
    </row>
    <row r="484" spans="2:51" s="13" customFormat="1">
      <c r="B484" s="167"/>
      <c r="D484" s="161" t="s">
        <v>315</v>
      </c>
      <c r="E484" s="168" t="s">
        <v>1</v>
      </c>
      <c r="F484" s="169" t="s">
        <v>612</v>
      </c>
      <c r="H484" s="170">
        <v>2.052</v>
      </c>
      <c r="I484" s="171"/>
      <c r="L484" s="167"/>
      <c r="M484" s="172"/>
      <c r="T484" s="173"/>
      <c r="AT484" s="168" t="s">
        <v>315</v>
      </c>
      <c r="AU484" s="168" t="s">
        <v>89</v>
      </c>
      <c r="AV484" s="13" t="s">
        <v>89</v>
      </c>
      <c r="AW484" s="13" t="s">
        <v>31</v>
      </c>
      <c r="AX484" s="13" t="s">
        <v>76</v>
      </c>
      <c r="AY484" s="168" t="s">
        <v>307</v>
      </c>
    </row>
    <row r="485" spans="2:51" s="12" customFormat="1">
      <c r="B485" s="160"/>
      <c r="D485" s="161" t="s">
        <v>315</v>
      </c>
      <c r="E485" s="162" t="s">
        <v>1</v>
      </c>
      <c r="F485" s="163" t="s">
        <v>334</v>
      </c>
      <c r="H485" s="162" t="s">
        <v>1</v>
      </c>
      <c r="I485" s="164"/>
      <c r="L485" s="160"/>
      <c r="M485" s="165"/>
      <c r="T485" s="166"/>
      <c r="AT485" s="162" t="s">
        <v>315</v>
      </c>
      <c r="AU485" s="162" t="s">
        <v>89</v>
      </c>
      <c r="AV485" s="12" t="s">
        <v>83</v>
      </c>
      <c r="AW485" s="12" t="s">
        <v>31</v>
      </c>
      <c r="AX485" s="12" t="s">
        <v>76</v>
      </c>
      <c r="AY485" s="162" t="s">
        <v>307</v>
      </c>
    </row>
    <row r="486" spans="2:51" s="13" customFormat="1">
      <c r="B486" s="167"/>
      <c r="D486" s="161" t="s">
        <v>315</v>
      </c>
      <c r="E486" s="168" t="s">
        <v>1</v>
      </c>
      <c r="F486" s="169" t="s">
        <v>613</v>
      </c>
      <c r="H486" s="170">
        <v>10.116</v>
      </c>
      <c r="I486" s="171"/>
      <c r="L486" s="167"/>
      <c r="M486" s="172"/>
      <c r="T486" s="173"/>
      <c r="AT486" s="168" t="s">
        <v>315</v>
      </c>
      <c r="AU486" s="168" t="s">
        <v>89</v>
      </c>
      <c r="AV486" s="13" t="s">
        <v>89</v>
      </c>
      <c r="AW486" s="13" t="s">
        <v>31</v>
      </c>
      <c r="AX486" s="13" t="s">
        <v>76</v>
      </c>
      <c r="AY486" s="168" t="s">
        <v>307</v>
      </c>
    </row>
    <row r="487" spans="2:51" s="12" customFormat="1">
      <c r="B487" s="160"/>
      <c r="D487" s="161" t="s">
        <v>315</v>
      </c>
      <c r="E487" s="162" t="s">
        <v>1</v>
      </c>
      <c r="F487" s="163" t="s">
        <v>336</v>
      </c>
      <c r="H487" s="162" t="s">
        <v>1</v>
      </c>
      <c r="I487" s="164"/>
      <c r="L487" s="160"/>
      <c r="M487" s="165"/>
      <c r="T487" s="166"/>
      <c r="AT487" s="162" t="s">
        <v>315</v>
      </c>
      <c r="AU487" s="162" t="s">
        <v>89</v>
      </c>
      <c r="AV487" s="12" t="s">
        <v>83</v>
      </c>
      <c r="AW487" s="12" t="s">
        <v>31</v>
      </c>
      <c r="AX487" s="12" t="s">
        <v>76</v>
      </c>
      <c r="AY487" s="162" t="s">
        <v>307</v>
      </c>
    </row>
    <row r="488" spans="2:51" s="13" customFormat="1">
      <c r="B488" s="167"/>
      <c r="D488" s="161" t="s">
        <v>315</v>
      </c>
      <c r="E488" s="168" t="s">
        <v>1</v>
      </c>
      <c r="F488" s="169" t="s">
        <v>614</v>
      </c>
      <c r="H488" s="170">
        <v>4.9859999999999998</v>
      </c>
      <c r="I488" s="171"/>
      <c r="L488" s="167"/>
      <c r="M488" s="172"/>
      <c r="T488" s="173"/>
      <c r="AT488" s="168" t="s">
        <v>315</v>
      </c>
      <c r="AU488" s="168" t="s">
        <v>89</v>
      </c>
      <c r="AV488" s="13" t="s">
        <v>89</v>
      </c>
      <c r="AW488" s="13" t="s">
        <v>31</v>
      </c>
      <c r="AX488" s="13" t="s">
        <v>76</v>
      </c>
      <c r="AY488" s="168" t="s">
        <v>307</v>
      </c>
    </row>
    <row r="489" spans="2:51" s="12" customFormat="1">
      <c r="B489" s="160"/>
      <c r="D489" s="161" t="s">
        <v>315</v>
      </c>
      <c r="E489" s="162" t="s">
        <v>1</v>
      </c>
      <c r="F489" s="163" t="s">
        <v>338</v>
      </c>
      <c r="H489" s="162" t="s">
        <v>1</v>
      </c>
      <c r="I489" s="164"/>
      <c r="L489" s="160"/>
      <c r="M489" s="165"/>
      <c r="T489" s="166"/>
      <c r="AT489" s="162" t="s">
        <v>315</v>
      </c>
      <c r="AU489" s="162" t="s">
        <v>89</v>
      </c>
      <c r="AV489" s="12" t="s">
        <v>83</v>
      </c>
      <c r="AW489" s="12" t="s">
        <v>31</v>
      </c>
      <c r="AX489" s="12" t="s">
        <v>76</v>
      </c>
      <c r="AY489" s="162" t="s">
        <v>307</v>
      </c>
    </row>
    <row r="490" spans="2:51" s="13" customFormat="1">
      <c r="B490" s="167"/>
      <c r="D490" s="161" t="s">
        <v>315</v>
      </c>
      <c r="E490" s="168" t="s">
        <v>1</v>
      </c>
      <c r="F490" s="169" t="s">
        <v>615</v>
      </c>
      <c r="H490" s="170">
        <v>4.194</v>
      </c>
      <c r="I490" s="171"/>
      <c r="L490" s="167"/>
      <c r="M490" s="172"/>
      <c r="T490" s="173"/>
      <c r="AT490" s="168" t="s">
        <v>315</v>
      </c>
      <c r="AU490" s="168" t="s">
        <v>89</v>
      </c>
      <c r="AV490" s="13" t="s">
        <v>89</v>
      </c>
      <c r="AW490" s="13" t="s">
        <v>31</v>
      </c>
      <c r="AX490" s="13" t="s">
        <v>76</v>
      </c>
      <c r="AY490" s="168" t="s">
        <v>307</v>
      </c>
    </row>
    <row r="491" spans="2:51" s="12" customFormat="1">
      <c r="B491" s="160"/>
      <c r="D491" s="161" t="s">
        <v>315</v>
      </c>
      <c r="E491" s="162" t="s">
        <v>1</v>
      </c>
      <c r="F491" s="163" t="s">
        <v>340</v>
      </c>
      <c r="H491" s="162" t="s">
        <v>1</v>
      </c>
      <c r="I491" s="164"/>
      <c r="L491" s="160"/>
      <c r="M491" s="165"/>
      <c r="T491" s="166"/>
      <c r="AT491" s="162" t="s">
        <v>315</v>
      </c>
      <c r="AU491" s="162" t="s">
        <v>89</v>
      </c>
      <c r="AV491" s="12" t="s">
        <v>83</v>
      </c>
      <c r="AW491" s="12" t="s">
        <v>31</v>
      </c>
      <c r="AX491" s="12" t="s">
        <v>76</v>
      </c>
      <c r="AY491" s="162" t="s">
        <v>307</v>
      </c>
    </row>
    <row r="492" spans="2:51" s="13" customFormat="1">
      <c r="B492" s="167"/>
      <c r="D492" s="161" t="s">
        <v>315</v>
      </c>
      <c r="E492" s="168" t="s">
        <v>1</v>
      </c>
      <c r="F492" s="169" t="s">
        <v>616</v>
      </c>
      <c r="H492" s="170">
        <v>2.79</v>
      </c>
      <c r="I492" s="171"/>
      <c r="L492" s="167"/>
      <c r="M492" s="172"/>
      <c r="T492" s="173"/>
      <c r="AT492" s="168" t="s">
        <v>315</v>
      </c>
      <c r="AU492" s="168" t="s">
        <v>89</v>
      </c>
      <c r="AV492" s="13" t="s">
        <v>89</v>
      </c>
      <c r="AW492" s="13" t="s">
        <v>31</v>
      </c>
      <c r="AX492" s="13" t="s">
        <v>76</v>
      </c>
      <c r="AY492" s="168" t="s">
        <v>307</v>
      </c>
    </row>
    <row r="493" spans="2:51" s="12" customFormat="1">
      <c r="B493" s="160"/>
      <c r="D493" s="161" t="s">
        <v>315</v>
      </c>
      <c r="E493" s="162" t="s">
        <v>1</v>
      </c>
      <c r="F493" s="163" t="s">
        <v>342</v>
      </c>
      <c r="H493" s="162" t="s">
        <v>1</v>
      </c>
      <c r="I493" s="164"/>
      <c r="L493" s="160"/>
      <c r="M493" s="165"/>
      <c r="T493" s="166"/>
      <c r="AT493" s="162" t="s">
        <v>315</v>
      </c>
      <c r="AU493" s="162" t="s">
        <v>89</v>
      </c>
      <c r="AV493" s="12" t="s">
        <v>83</v>
      </c>
      <c r="AW493" s="12" t="s">
        <v>31</v>
      </c>
      <c r="AX493" s="12" t="s">
        <v>76</v>
      </c>
      <c r="AY493" s="162" t="s">
        <v>307</v>
      </c>
    </row>
    <row r="494" spans="2:51" s="13" customFormat="1">
      <c r="B494" s="167"/>
      <c r="D494" s="161" t="s">
        <v>315</v>
      </c>
      <c r="E494" s="168" t="s">
        <v>1</v>
      </c>
      <c r="F494" s="169" t="s">
        <v>617</v>
      </c>
      <c r="H494" s="170">
        <v>0.47699999999999998</v>
      </c>
      <c r="I494" s="171"/>
      <c r="L494" s="167"/>
      <c r="M494" s="172"/>
      <c r="T494" s="173"/>
      <c r="AT494" s="168" t="s">
        <v>315</v>
      </c>
      <c r="AU494" s="168" t="s">
        <v>89</v>
      </c>
      <c r="AV494" s="13" t="s">
        <v>89</v>
      </c>
      <c r="AW494" s="13" t="s">
        <v>31</v>
      </c>
      <c r="AX494" s="13" t="s">
        <v>76</v>
      </c>
      <c r="AY494" s="168" t="s">
        <v>307</v>
      </c>
    </row>
    <row r="495" spans="2:51" s="12" customFormat="1">
      <c r="B495" s="160"/>
      <c r="D495" s="161" t="s">
        <v>315</v>
      </c>
      <c r="E495" s="162" t="s">
        <v>1</v>
      </c>
      <c r="F495" s="163" t="s">
        <v>344</v>
      </c>
      <c r="H495" s="162" t="s">
        <v>1</v>
      </c>
      <c r="I495" s="164"/>
      <c r="L495" s="160"/>
      <c r="M495" s="165"/>
      <c r="T495" s="166"/>
      <c r="AT495" s="162" t="s">
        <v>315</v>
      </c>
      <c r="AU495" s="162" t="s">
        <v>89</v>
      </c>
      <c r="AV495" s="12" t="s">
        <v>83</v>
      </c>
      <c r="AW495" s="12" t="s">
        <v>31</v>
      </c>
      <c r="AX495" s="12" t="s">
        <v>76</v>
      </c>
      <c r="AY495" s="162" t="s">
        <v>307</v>
      </c>
    </row>
    <row r="496" spans="2:51" s="13" customFormat="1">
      <c r="B496" s="167"/>
      <c r="D496" s="161" t="s">
        <v>315</v>
      </c>
      <c r="E496" s="168" t="s">
        <v>1</v>
      </c>
      <c r="F496" s="169" t="s">
        <v>618</v>
      </c>
      <c r="H496" s="170">
        <v>3.6989999999999998</v>
      </c>
      <c r="I496" s="171"/>
      <c r="L496" s="167"/>
      <c r="M496" s="172"/>
      <c r="T496" s="173"/>
      <c r="AT496" s="168" t="s">
        <v>315</v>
      </c>
      <c r="AU496" s="168" t="s">
        <v>89</v>
      </c>
      <c r="AV496" s="13" t="s">
        <v>89</v>
      </c>
      <c r="AW496" s="13" t="s">
        <v>31</v>
      </c>
      <c r="AX496" s="13" t="s">
        <v>76</v>
      </c>
      <c r="AY496" s="168" t="s">
        <v>307</v>
      </c>
    </row>
    <row r="497" spans="2:51" s="12" customFormat="1">
      <c r="B497" s="160"/>
      <c r="D497" s="161" t="s">
        <v>315</v>
      </c>
      <c r="E497" s="162" t="s">
        <v>1</v>
      </c>
      <c r="F497" s="163" t="s">
        <v>346</v>
      </c>
      <c r="H497" s="162" t="s">
        <v>1</v>
      </c>
      <c r="I497" s="164"/>
      <c r="L497" s="160"/>
      <c r="M497" s="165"/>
      <c r="T497" s="166"/>
      <c r="AT497" s="162" t="s">
        <v>315</v>
      </c>
      <c r="AU497" s="162" t="s">
        <v>89</v>
      </c>
      <c r="AV497" s="12" t="s">
        <v>83</v>
      </c>
      <c r="AW497" s="12" t="s">
        <v>31</v>
      </c>
      <c r="AX497" s="12" t="s">
        <v>76</v>
      </c>
      <c r="AY497" s="162" t="s">
        <v>307</v>
      </c>
    </row>
    <row r="498" spans="2:51" s="13" customFormat="1">
      <c r="B498" s="167"/>
      <c r="D498" s="161" t="s">
        <v>315</v>
      </c>
      <c r="E498" s="168" t="s">
        <v>1</v>
      </c>
      <c r="F498" s="169" t="s">
        <v>619</v>
      </c>
      <c r="H498" s="170">
        <v>1.1519999999999999</v>
      </c>
      <c r="I498" s="171"/>
      <c r="L498" s="167"/>
      <c r="M498" s="172"/>
      <c r="T498" s="173"/>
      <c r="AT498" s="168" t="s">
        <v>315</v>
      </c>
      <c r="AU498" s="168" t="s">
        <v>89</v>
      </c>
      <c r="AV498" s="13" t="s">
        <v>89</v>
      </c>
      <c r="AW498" s="13" t="s">
        <v>31</v>
      </c>
      <c r="AX498" s="13" t="s">
        <v>76</v>
      </c>
      <c r="AY498" s="168" t="s">
        <v>307</v>
      </c>
    </row>
    <row r="499" spans="2:51" s="12" customFormat="1">
      <c r="B499" s="160"/>
      <c r="D499" s="161" t="s">
        <v>315</v>
      </c>
      <c r="E499" s="162" t="s">
        <v>1</v>
      </c>
      <c r="F499" s="163" t="s">
        <v>348</v>
      </c>
      <c r="H499" s="162" t="s">
        <v>1</v>
      </c>
      <c r="I499" s="164"/>
      <c r="L499" s="160"/>
      <c r="M499" s="165"/>
      <c r="T499" s="166"/>
      <c r="AT499" s="162" t="s">
        <v>315</v>
      </c>
      <c r="AU499" s="162" t="s">
        <v>89</v>
      </c>
      <c r="AV499" s="12" t="s">
        <v>83</v>
      </c>
      <c r="AW499" s="12" t="s">
        <v>31</v>
      </c>
      <c r="AX499" s="12" t="s">
        <v>76</v>
      </c>
      <c r="AY499" s="162" t="s">
        <v>307</v>
      </c>
    </row>
    <row r="500" spans="2:51" s="13" customFormat="1">
      <c r="B500" s="167"/>
      <c r="D500" s="161" t="s">
        <v>315</v>
      </c>
      <c r="E500" s="168" t="s">
        <v>1</v>
      </c>
      <c r="F500" s="169" t="s">
        <v>607</v>
      </c>
      <c r="H500" s="170">
        <v>1.9259999999999999</v>
      </c>
      <c r="I500" s="171"/>
      <c r="L500" s="167"/>
      <c r="M500" s="172"/>
      <c r="T500" s="173"/>
      <c r="AT500" s="168" t="s">
        <v>315</v>
      </c>
      <c r="AU500" s="168" t="s">
        <v>89</v>
      </c>
      <c r="AV500" s="13" t="s">
        <v>89</v>
      </c>
      <c r="AW500" s="13" t="s">
        <v>31</v>
      </c>
      <c r="AX500" s="13" t="s">
        <v>76</v>
      </c>
      <c r="AY500" s="168" t="s">
        <v>307</v>
      </c>
    </row>
    <row r="501" spans="2:51" s="12" customFormat="1">
      <c r="B501" s="160"/>
      <c r="D501" s="161" t="s">
        <v>315</v>
      </c>
      <c r="E501" s="162" t="s">
        <v>1</v>
      </c>
      <c r="F501" s="163" t="s">
        <v>350</v>
      </c>
      <c r="H501" s="162" t="s">
        <v>1</v>
      </c>
      <c r="I501" s="164"/>
      <c r="L501" s="160"/>
      <c r="M501" s="165"/>
      <c r="T501" s="166"/>
      <c r="AT501" s="162" t="s">
        <v>315</v>
      </c>
      <c r="AU501" s="162" t="s">
        <v>89</v>
      </c>
      <c r="AV501" s="12" t="s">
        <v>83</v>
      </c>
      <c r="AW501" s="12" t="s">
        <v>31</v>
      </c>
      <c r="AX501" s="12" t="s">
        <v>76</v>
      </c>
      <c r="AY501" s="162" t="s">
        <v>307</v>
      </c>
    </row>
    <row r="502" spans="2:51" s="13" customFormat="1">
      <c r="B502" s="167"/>
      <c r="D502" s="161" t="s">
        <v>315</v>
      </c>
      <c r="E502" s="168" t="s">
        <v>1</v>
      </c>
      <c r="F502" s="169" t="s">
        <v>620</v>
      </c>
      <c r="H502" s="170">
        <v>0.29699999999999999</v>
      </c>
      <c r="I502" s="171"/>
      <c r="L502" s="167"/>
      <c r="M502" s="172"/>
      <c r="T502" s="173"/>
      <c r="AT502" s="168" t="s">
        <v>315</v>
      </c>
      <c r="AU502" s="168" t="s">
        <v>89</v>
      </c>
      <c r="AV502" s="13" t="s">
        <v>89</v>
      </c>
      <c r="AW502" s="13" t="s">
        <v>31</v>
      </c>
      <c r="AX502" s="13" t="s">
        <v>76</v>
      </c>
      <c r="AY502" s="168" t="s">
        <v>307</v>
      </c>
    </row>
    <row r="503" spans="2:51" s="12" customFormat="1">
      <c r="B503" s="160"/>
      <c r="D503" s="161" t="s">
        <v>315</v>
      </c>
      <c r="E503" s="162" t="s">
        <v>1</v>
      </c>
      <c r="F503" s="163" t="s">
        <v>352</v>
      </c>
      <c r="H503" s="162" t="s">
        <v>1</v>
      </c>
      <c r="I503" s="164"/>
      <c r="L503" s="160"/>
      <c r="M503" s="165"/>
      <c r="T503" s="166"/>
      <c r="AT503" s="162" t="s">
        <v>315</v>
      </c>
      <c r="AU503" s="162" t="s">
        <v>89</v>
      </c>
      <c r="AV503" s="12" t="s">
        <v>83</v>
      </c>
      <c r="AW503" s="12" t="s">
        <v>31</v>
      </c>
      <c r="AX503" s="12" t="s">
        <v>76</v>
      </c>
      <c r="AY503" s="162" t="s">
        <v>307</v>
      </c>
    </row>
    <row r="504" spans="2:51" s="13" customFormat="1">
      <c r="B504" s="167"/>
      <c r="D504" s="161" t="s">
        <v>315</v>
      </c>
      <c r="E504" s="168" t="s">
        <v>1</v>
      </c>
      <c r="F504" s="169" t="s">
        <v>621</v>
      </c>
      <c r="H504" s="170">
        <v>0.17100000000000001</v>
      </c>
      <c r="I504" s="171"/>
      <c r="L504" s="167"/>
      <c r="M504" s="172"/>
      <c r="T504" s="173"/>
      <c r="AT504" s="168" t="s">
        <v>315</v>
      </c>
      <c r="AU504" s="168" t="s">
        <v>89</v>
      </c>
      <c r="AV504" s="13" t="s">
        <v>89</v>
      </c>
      <c r="AW504" s="13" t="s">
        <v>31</v>
      </c>
      <c r="AX504" s="13" t="s">
        <v>76</v>
      </c>
      <c r="AY504" s="168" t="s">
        <v>307</v>
      </c>
    </row>
    <row r="505" spans="2:51" s="12" customFormat="1">
      <c r="B505" s="160"/>
      <c r="D505" s="161" t="s">
        <v>315</v>
      </c>
      <c r="E505" s="162" t="s">
        <v>1</v>
      </c>
      <c r="F505" s="163" t="s">
        <v>354</v>
      </c>
      <c r="H505" s="162" t="s">
        <v>1</v>
      </c>
      <c r="I505" s="164"/>
      <c r="L505" s="160"/>
      <c r="M505" s="165"/>
      <c r="T505" s="166"/>
      <c r="AT505" s="162" t="s">
        <v>315</v>
      </c>
      <c r="AU505" s="162" t="s">
        <v>89</v>
      </c>
      <c r="AV505" s="12" t="s">
        <v>83</v>
      </c>
      <c r="AW505" s="12" t="s">
        <v>31</v>
      </c>
      <c r="AX505" s="12" t="s">
        <v>76</v>
      </c>
      <c r="AY505" s="162" t="s">
        <v>307</v>
      </c>
    </row>
    <row r="506" spans="2:51" s="13" customFormat="1">
      <c r="B506" s="167"/>
      <c r="D506" s="161" t="s">
        <v>315</v>
      </c>
      <c r="E506" s="168" t="s">
        <v>1</v>
      </c>
      <c r="F506" s="169" t="s">
        <v>622</v>
      </c>
      <c r="H506" s="170">
        <v>0.23400000000000001</v>
      </c>
      <c r="I506" s="171"/>
      <c r="L506" s="167"/>
      <c r="M506" s="172"/>
      <c r="T506" s="173"/>
      <c r="AT506" s="168" t="s">
        <v>315</v>
      </c>
      <c r="AU506" s="168" t="s">
        <v>89</v>
      </c>
      <c r="AV506" s="13" t="s">
        <v>89</v>
      </c>
      <c r="AW506" s="13" t="s">
        <v>31</v>
      </c>
      <c r="AX506" s="13" t="s">
        <v>76</v>
      </c>
      <c r="AY506" s="168" t="s">
        <v>307</v>
      </c>
    </row>
    <row r="507" spans="2:51" s="12" customFormat="1">
      <c r="B507" s="160"/>
      <c r="D507" s="161" t="s">
        <v>315</v>
      </c>
      <c r="E507" s="162" t="s">
        <v>1</v>
      </c>
      <c r="F507" s="163" t="s">
        <v>356</v>
      </c>
      <c r="H507" s="162" t="s">
        <v>1</v>
      </c>
      <c r="I507" s="164"/>
      <c r="L507" s="160"/>
      <c r="M507" s="165"/>
      <c r="T507" s="166"/>
      <c r="AT507" s="162" t="s">
        <v>315</v>
      </c>
      <c r="AU507" s="162" t="s">
        <v>89</v>
      </c>
      <c r="AV507" s="12" t="s">
        <v>83</v>
      </c>
      <c r="AW507" s="12" t="s">
        <v>31</v>
      </c>
      <c r="AX507" s="12" t="s">
        <v>76</v>
      </c>
      <c r="AY507" s="162" t="s">
        <v>307</v>
      </c>
    </row>
    <row r="508" spans="2:51" s="13" customFormat="1">
      <c r="B508" s="167"/>
      <c r="D508" s="161" t="s">
        <v>315</v>
      </c>
      <c r="E508" s="168" t="s">
        <v>1</v>
      </c>
      <c r="F508" s="169" t="s">
        <v>623</v>
      </c>
      <c r="H508" s="170">
        <v>3.456</v>
      </c>
      <c r="I508" s="171"/>
      <c r="L508" s="167"/>
      <c r="M508" s="172"/>
      <c r="T508" s="173"/>
      <c r="AT508" s="168" t="s">
        <v>315</v>
      </c>
      <c r="AU508" s="168" t="s">
        <v>89</v>
      </c>
      <c r="AV508" s="13" t="s">
        <v>89</v>
      </c>
      <c r="AW508" s="13" t="s">
        <v>31</v>
      </c>
      <c r="AX508" s="13" t="s">
        <v>76</v>
      </c>
      <c r="AY508" s="168" t="s">
        <v>307</v>
      </c>
    </row>
    <row r="509" spans="2:51" s="12" customFormat="1">
      <c r="B509" s="160"/>
      <c r="D509" s="161" t="s">
        <v>315</v>
      </c>
      <c r="E509" s="162" t="s">
        <v>1</v>
      </c>
      <c r="F509" s="163" t="s">
        <v>358</v>
      </c>
      <c r="H509" s="162" t="s">
        <v>1</v>
      </c>
      <c r="I509" s="164"/>
      <c r="L509" s="160"/>
      <c r="M509" s="165"/>
      <c r="T509" s="166"/>
      <c r="AT509" s="162" t="s">
        <v>315</v>
      </c>
      <c r="AU509" s="162" t="s">
        <v>89</v>
      </c>
      <c r="AV509" s="12" t="s">
        <v>83</v>
      </c>
      <c r="AW509" s="12" t="s">
        <v>31</v>
      </c>
      <c r="AX509" s="12" t="s">
        <v>76</v>
      </c>
      <c r="AY509" s="162" t="s">
        <v>307</v>
      </c>
    </row>
    <row r="510" spans="2:51" s="13" customFormat="1">
      <c r="B510" s="167"/>
      <c r="D510" s="161" t="s">
        <v>315</v>
      </c>
      <c r="E510" s="168" t="s">
        <v>1</v>
      </c>
      <c r="F510" s="169" t="s">
        <v>624</v>
      </c>
      <c r="H510" s="170">
        <v>6.9119999999999999</v>
      </c>
      <c r="I510" s="171"/>
      <c r="L510" s="167"/>
      <c r="M510" s="172"/>
      <c r="T510" s="173"/>
      <c r="AT510" s="168" t="s">
        <v>315</v>
      </c>
      <c r="AU510" s="168" t="s">
        <v>89</v>
      </c>
      <c r="AV510" s="13" t="s">
        <v>89</v>
      </c>
      <c r="AW510" s="13" t="s">
        <v>31</v>
      </c>
      <c r="AX510" s="13" t="s">
        <v>76</v>
      </c>
      <c r="AY510" s="168" t="s">
        <v>307</v>
      </c>
    </row>
    <row r="511" spans="2:51" s="12" customFormat="1">
      <c r="B511" s="160"/>
      <c r="D511" s="161" t="s">
        <v>315</v>
      </c>
      <c r="E511" s="162" t="s">
        <v>1</v>
      </c>
      <c r="F511" s="163" t="s">
        <v>360</v>
      </c>
      <c r="H511" s="162" t="s">
        <v>1</v>
      </c>
      <c r="I511" s="164"/>
      <c r="L511" s="160"/>
      <c r="M511" s="165"/>
      <c r="T511" s="166"/>
      <c r="AT511" s="162" t="s">
        <v>315</v>
      </c>
      <c r="AU511" s="162" t="s">
        <v>89</v>
      </c>
      <c r="AV511" s="12" t="s">
        <v>83</v>
      </c>
      <c r="AW511" s="12" t="s">
        <v>31</v>
      </c>
      <c r="AX511" s="12" t="s">
        <v>76</v>
      </c>
      <c r="AY511" s="162" t="s">
        <v>307</v>
      </c>
    </row>
    <row r="512" spans="2:51" s="13" customFormat="1">
      <c r="B512" s="167"/>
      <c r="D512" s="161" t="s">
        <v>315</v>
      </c>
      <c r="E512" s="168" t="s">
        <v>1</v>
      </c>
      <c r="F512" s="169" t="s">
        <v>625</v>
      </c>
      <c r="H512" s="170">
        <v>3.5459999999999998</v>
      </c>
      <c r="I512" s="171"/>
      <c r="L512" s="167"/>
      <c r="M512" s="172"/>
      <c r="T512" s="173"/>
      <c r="AT512" s="168" t="s">
        <v>315</v>
      </c>
      <c r="AU512" s="168" t="s">
        <v>89</v>
      </c>
      <c r="AV512" s="13" t="s">
        <v>89</v>
      </c>
      <c r="AW512" s="13" t="s">
        <v>31</v>
      </c>
      <c r="AX512" s="13" t="s">
        <v>76</v>
      </c>
      <c r="AY512" s="168" t="s">
        <v>307</v>
      </c>
    </row>
    <row r="513" spans="2:51" s="12" customFormat="1">
      <c r="B513" s="160"/>
      <c r="D513" s="161" t="s">
        <v>315</v>
      </c>
      <c r="E513" s="162" t="s">
        <v>1</v>
      </c>
      <c r="F513" s="163" t="s">
        <v>362</v>
      </c>
      <c r="H513" s="162" t="s">
        <v>1</v>
      </c>
      <c r="I513" s="164"/>
      <c r="L513" s="160"/>
      <c r="M513" s="165"/>
      <c r="T513" s="166"/>
      <c r="AT513" s="162" t="s">
        <v>315</v>
      </c>
      <c r="AU513" s="162" t="s">
        <v>89</v>
      </c>
      <c r="AV513" s="12" t="s">
        <v>83</v>
      </c>
      <c r="AW513" s="12" t="s">
        <v>31</v>
      </c>
      <c r="AX513" s="12" t="s">
        <v>76</v>
      </c>
      <c r="AY513" s="162" t="s">
        <v>307</v>
      </c>
    </row>
    <row r="514" spans="2:51" s="13" customFormat="1">
      <c r="B514" s="167"/>
      <c r="D514" s="161" t="s">
        <v>315</v>
      </c>
      <c r="E514" s="168" t="s">
        <v>1</v>
      </c>
      <c r="F514" s="169" t="s">
        <v>626</v>
      </c>
      <c r="H514" s="170">
        <v>0.18</v>
      </c>
      <c r="I514" s="171"/>
      <c r="L514" s="167"/>
      <c r="M514" s="172"/>
      <c r="T514" s="173"/>
      <c r="AT514" s="168" t="s">
        <v>315</v>
      </c>
      <c r="AU514" s="168" t="s">
        <v>89</v>
      </c>
      <c r="AV514" s="13" t="s">
        <v>89</v>
      </c>
      <c r="AW514" s="13" t="s">
        <v>31</v>
      </c>
      <c r="AX514" s="13" t="s">
        <v>76</v>
      </c>
      <c r="AY514" s="168" t="s">
        <v>307</v>
      </c>
    </row>
    <row r="515" spans="2:51" s="12" customFormat="1">
      <c r="B515" s="160"/>
      <c r="D515" s="161" t="s">
        <v>315</v>
      </c>
      <c r="E515" s="162" t="s">
        <v>1</v>
      </c>
      <c r="F515" s="163" t="s">
        <v>364</v>
      </c>
      <c r="H515" s="162" t="s">
        <v>1</v>
      </c>
      <c r="I515" s="164"/>
      <c r="L515" s="160"/>
      <c r="M515" s="165"/>
      <c r="T515" s="166"/>
      <c r="AT515" s="162" t="s">
        <v>315</v>
      </c>
      <c r="AU515" s="162" t="s">
        <v>89</v>
      </c>
      <c r="AV515" s="12" t="s">
        <v>83</v>
      </c>
      <c r="AW515" s="12" t="s">
        <v>31</v>
      </c>
      <c r="AX515" s="12" t="s">
        <v>76</v>
      </c>
      <c r="AY515" s="162" t="s">
        <v>307</v>
      </c>
    </row>
    <row r="516" spans="2:51" s="13" customFormat="1">
      <c r="B516" s="167"/>
      <c r="D516" s="161" t="s">
        <v>315</v>
      </c>
      <c r="E516" s="168" t="s">
        <v>1</v>
      </c>
      <c r="F516" s="169" t="s">
        <v>607</v>
      </c>
      <c r="H516" s="170">
        <v>1.9259999999999999</v>
      </c>
      <c r="I516" s="171"/>
      <c r="L516" s="167"/>
      <c r="M516" s="172"/>
      <c r="T516" s="173"/>
      <c r="AT516" s="168" t="s">
        <v>315</v>
      </c>
      <c r="AU516" s="168" t="s">
        <v>89</v>
      </c>
      <c r="AV516" s="13" t="s">
        <v>89</v>
      </c>
      <c r="AW516" s="13" t="s">
        <v>31</v>
      </c>
      <c r="AX516" s="13" t="s">
        <v>76</v>
      </c>
      <c r="AY516" s="168" t="s">
        <v>307</v>
      </c>
    </row>
    <row r="517" spans="2:51" s="12" customFormat="1">
      <c r="B517" s="160"/>
      <c r="D517" s="161" t="s">
        <v>315</v>
      </c>
      <c r="E517" s="162" t="s">
        <v>1</v>
      </c>
      <c r="F517" s="163" t="s">
        <v>366</v>
      </c>
      <c r="H517" s="162" t="s">
        <v>1</v>
      </c>
      <c r="I517" s="164"/>
      <c r="L517" s="160"/>
      <c r="M517" s="165"/>
      <c r="T517" s="166"/>
      <c r="AT517" s="162" t="s">
        <v>315</v>
      </c>
      <c r="AU517" s="162" t="s">
        <v>89</v>
      </c>
      <c r="AV517" s="12" t="s">
        <v>83</v>
      </c>
      <c r="AW517" s="12" t="s">
        <v>31</v>
      </c>
      <c r="AX517" s="12" t="s">
        <v>76</v>
      </c>
      <c r="AY517" s="162" t="s">
        <v>307</v>
      </c>
    </row>
    <row r="518" spans="2:51" s="13" customFormat="1">
      <c r="B518" s="167"/>
      <c r="D518" s="161" t="s">
        <v>315</v>
      </c>
      <c r="E518" s="168" t="s">
        <v>1</v>
      </c>
      <c r="F518" s="169" t="s">
        <v>627</v>
      </c>
      <c r="H518" s="170">
        <v>0.64800000000000002</v>
      </c>
      <c r="I518" s="171"/>
      <c r="L518" s="167"/>
      <c r="M518" s="172"/>
      <c r="T518" s="173"/>
      <c r="AT518" s="168" t="s">
        <v>315</v>
      </c>
      <c r="AU518" s="168" t="s">
        <v>89</v>
      </c>
      <c r="AV518" s="13" t="s">
        <v>89</v>
      </c>
      <c r="AW518" s="13" t="s">
        <v>31</v>
      </c>
      <c r="AX518" s="13" t="s">
        <v>76</v>
      </c>
      <c r="AY518" s="168" t="s">
        <v>307</v>
      </c>
    </row>
    <row r="519" spans="2:51" s="12" customFormat="1">
      <c r="B519" s="160"/>
      <c r="D519" s="161" t="s">
        <v>315</v>
      </c>
      <c r="E519" s="162" t="s">
        <v>1</v>
      </c>
      <c r="F519" s="163" t="s">
        <v>368</v>
      </c>
      <c r="H519" s="162" t="s">
        <v>1</v>
      </c>
      <c r="I519" s="164"/>
      <c r="L519" s="160"/>
      <c r="M519" s="165"/>
      <c r="T519" s="166"/>
      <c r="AT519" s="162" t="s">
        <v>315</v>
      </c>
      <c r="AU519" s="162" t="s">
        <v>89</v>
      </c>
      <c r="AV519" s="12" t="s">
        <v>83</v>
      </c>
      <c r="AW519" s="12" t="s">
        <v>31</v>
      </c>
      <c r="AX519" s="12" t="s">
        <v>76</v>
      </c>
      <c r="AY519" s="162" t="s">
        <v>307</v>
      </c>
    </row>
    <row r="520" spans="2:51" s="13" customFormat="1">
      <c r="B520" s="167"/>
      <c r="D520" s="161" t="s">
        <v>315</v>
      </c>
      <c r="E520" s="168" t="s">
        <v>1</v>
      </c>
      <c r="F520" s="169" t="s">
        <v>607</v>
      </c>
      <c r="H520" s="170">
        <v>1.9259999999999999</v>
      </c>
      <c r="I520" s="171"/>
      <c r="L520" s="167"/>
      <c r="M520" s="172"/>
      <c r="T520" s="173"/>
      <c r="AT520" s="168" t="s">
        <v>315</v>
      </c>
      <c r="AU520" s="168" t="s">
        <v>89</v>
      </c>
      <c r="AV520" s="13" t="s">
        <v>89</v>
      </c>
      <c r="AW520" s="13" t="s">
        <v>31</v>
      </c>
      <c r="AX520" s="13" t="s">
        <v>76</v>
      </c>
      <c r="AY520" s="168" t="s">
        <v>307</v>
      </c>
    </row>
    <row r="521" spans="2:51" s="12" customFormat="1">
      <c r="B521" s="160"/>
      <c r="D521" s="161" t="s">
        <v>315</v>
      </c>
      <c r="E521" s="162" t="s">
        <v>1</v>
      </c>
      <c r="F521" s="163" t="s">
        <v>370</v>
      </c>
      <c r="H521" s="162" t="s">
        <v>1</v>
      </c>
      <c r="I521" s="164"/>
      <c r="L521" s="160"/>
      <c r="M521" s="165"/>
      <c r="T521" s="166"/>
      <c r="AT521" s="162" t="s">
        <v>315</v>
      </c>
      <c r="AU521" s="162" t="s">
        <v>89</v>
      </c>
      <c r="AV521" s="12" t="s">
        <v>83</v>
      </c>
      <c r="AW521" s="12" t="s">
        <v>31</v>
      </c>
      <c r="AX521" s="12" t="s">
        <v>76</v>
      </c>
      <c r="AY521" s="162" t="s">
        <v>307</v>
      </c>
    </row>
    <row r="522" spans="2:51" s="13" customFormat="1">
      <c r="B522" s="167"/>
      <c r="D522" s="161" t="s">
        <v>315</v>
      </c>
      <c r="E522" s="168" t="s">
        <v>1</v>
      </c>
      <c r="F522" s="169" t="s">
        <v>623</v>
      </c>
      <c r="H522" s="170">
        <v>3.456</v>
      </c>
      <c r="I522" s="171"/>
      <c r="L522" s="167"/>
      <c r="M522" s="172"/>
      <c r="T522" s="173"/>
      <c r="AT522" s="168" t="s">
        <v>315</v>
      </c>
      <c r="AU522" s="168" t="s">
        <v>89</v>
      </c>
      <c r="AV522" s="13" t="s">
        <v>89</v>
      </c>
      <c r="AW522" s="13" t="s">
        <v>31</v>
      </c>
      <c r="AX522" s="13" t="s">
        <v>76</v>
      </c>
      <c r="AY522" s="168" t="s">
        <v>307</v>
      </c>
    </row>
    <row r="523" spans="2:51" s="12" customFormat="1">
      <c r="B523" s="160"/>
      <c r="D523" s="161" t="s">
        <v>315</v>
      </c>
      <c r="E523" s="162" t="s">
        <v>1</v>
      </c>
      <c r="F523" s="163" t="s">
        <v>372</v>
      </c>
      <c r="H523" s="162" t="s">
        <v>1</v>
      </c>
      <c r="I523" s="164"/>
      <c r="L523" s="160"/>
      <c r="M523" s="165"/>
      <c r="T523" s="166"/>
      <c r="AT523" s="162" t="s">
        <v>315</v>
      </c>
      <c r="AU523" s="162" t="s">
        <v>89</v>
      </c>
      <c r="AV523" s="12" t="s">
        <v>83</v>
      </c>
      <c r="AW523" s="12" t="s">
        <v>31</v>
      </c>
      <c r="AX523" s="12" t="s">
        <v>76</v>
      </c>
      <c r="AY523" s="162" t="s">
        <v>307</v>
      </c>
    </row>
    <row r="524" spans="2:51" s="13" customFormat="1">
      <c r="B524" s="167"/>
      <c r="D524" s="161" t="s">
        <v>315</v>
      </c>
      <c r="E524" s="168" t="s">
        <v>1</v>
      </c>
      <c r="F524" s="169" t="s">
        <v>624</v>
      </c>
      <c r="H524" s="170">
        <v>6.9119999999999999</v>
      </c>
      <c r="I524" s="171"/>
      <c r="L524" s="167"/>
      <c r="M524" s="172"/>
      <c r="T524" s="173"/>
      <c r="AT524" s="168" t="s">
        <v>315</v>
      </c>
      <c r="AU524" s="168" t="s">
        <v>89</v>
      </c>
      <c r="AV524" s="13" t="s">
        <v>89</v>
      </c>
      <c r="AW524" s="13" t="s">
        <v>31</v>
      </c>
      <c r="AX524" s="13" t="s">
        <v>76</v>
      </c>
      <c r="AY524" s="168" t="s">
        <v>307</v>
      </c>
    </row>
    <row r="525" spans="2:51" s="12" customFormat="1">
      <c r="B525" s="160"/>
      <c r="D525" s="161" t="s">
        <v>315</v>
      </c>
      <c r="E525" s="162" t="s">
        <v>1</v>
      </c>
      <c r="F525" s="163" t="s">
        <v>374</v>
      </c>
      <c r="H525" s="162" t="s">
        <v>1</v>
      </c>
      <c r="I525" s="164"/>
      <c r="L525" s="160"/>
      <c r="M525" s="165"/>
      <c r="T525" s="166"/>
      <c r="AT525" s="162" t="s">
        <v>315</v>
      </c>
      <c r="AU525" s="162" t="s">
        <v>89</v>
      </c>
      <c r="AV525" s="12" t="s">
        <v>83</v>
      </c>
      <c r="AW525" s="12" t="s">
        <v>31</v>
      </c>
      <c r="AX525" s="12" t="s">
        <v>76</v>
      </c>
      <c r="AY525" s="162" t="s">
        <v>307</v>
      </c>
    </row>
    <row r="526" spans="2:51" s="13" customFormat="1">
      <c r="B526" s="167"/>
      <c r="D526" s="161" t="s">
        <v>315</v>
      </c>
      <c r="E526" s="168" t="s">
        <v>1</v>
      </c>
      <c r="F526" s="169" t="s">
        <v>623</v>
      </c>
      <c r="H526" s="170">
        <v>3.456</v>
      </c>
      <c r="I526" s="171"/>
      <c r="L526" s="167"/>
      <c r="M526" s="172"/>
      <c r="T526" s="173"/>
      <c r="AT526" s="168" t="s">
        <v>315</v>
      </c>
      <c r="AU526" s="168" t="s">
        <v>89</v>
      </c>
      <c r="AV526" s="13" t="s">
        <v>89</v>
      </c>
      <c r="AW526" s="13" t="s">
        <v>31</v>
      </c>
      <c r="AX526" s="13" t="s">
        <v>76</v>
      </c>
      <c r="AY526" s="168" t="s">
        <v>307</v>
      </c>
    </row>
    <row r="527" spans="2:51" s="12" customFormat="1">
      <c r="B527" s="160"/>
      <c r="D527" s="161" t="s">
        <v>315</v>
      </c>
      <c r="E527" s="162" t="s">
        <v>1</v>
      </c>
      <c r="F527" s="163" t="s">
        <v>376</v>
      </c>
      <c r="H527" s="162" t="s">
        <v>1</v>
      </c>
      <c r="I527" s="164"/>
      <c r="L527" s="160"/>
      <c r="M527" s="165"/>
      <c r="T527" s="166"/>
      <c r="AT527" s="162" t="s">
        <v>315</v>
      </c>
      <c r="AU527" s="162" t="s">
        <v>89</v>
      </c>
      <c r="AV527" s="12" t="s">
        <v>83</v>
      </c>
      <c r="AW527" s="12" t="s">
        <v>31</v>
      </c>
      <c r="AX527" s="12" t="s">
        <v>76</v>
      </c>
      <c r="AY527" s="162" t="s">
        <v>307</v>
      </c>
    </row>
    <row r="528" spans="2:51" s="13" customFormat="1">
      <c r="B528" s="167"/>
      <c r="D528" s="161" t="s">
        <v>315</v>
      </c>
      <c r="E528" s="168" t="s">
        <v>1</v>
      </c>
      <c r="F528" s="169" t="s">
        <v>607</v>
      </c>
      <c r="H528" s="170">
        <v>1.9259999999999999</v>
      </c>
      <c r="I528" s="171"/>
      <c r="L528" s="167"/>
      <c r="M528" s="172"/>
      <c r="T528" s="173"/>
      <c r="AT528" s="168" t="s">
        <v>315</v>
      </c>
      <c r="AU528" s="168" t="s">
        <v>89</v>
      </c>
      <c r="AV528" s="13" t="s">
        <v>89</v>
      </c>
      <c r="AW528" s="13" t="s">
        <v>31</v>
      </c>
      <c r="AX528" s="13" t="s">
        <v>76</v>
      </c>
      <c r="AY528" s="168" t="s">
        <v>307</v>
      </c>
    </row>
    <row r="529" spans="2:51" s="12" customFormat="1">
      <c r="B529" s="160"/>
      <c r="D529" s="161" t="s">
        <v>315</v>
      </c>
      <c r="E529" s="162" t="s">
        <v>1</v>
      </c>
      <c r="F529" s="163" t="s">
        <v>378</v>
      </c>
      <c r="H529" s="162" t="s">
        <v>1</v>
      </c>
      <c r="I529" s="164"/>
      <c r="L529" s="160"/>
      <c r="M529" s="165"/>
      <c r="T529" s="166"/>
      <c r="AT529" s="162" t="s">
        <v>315</v>
      </c>
      <c r="AU529" s="162" t="s">
        <v>89</v>
      </c>
      <c r="AV529" s="12" t="s">
        <v>83</v>
      </c>
      <c r="AW529" s="12" t="s">
        <v>31</v>
      </c>
      <c r="AX529" s="12" t="s">
        <v>76</v>
      </c>
      <c r="AY529" s="162" t="s">
        <v>307</v>
      </c>
    </row>
    <row r="530" spans="2:51" s="13" customFormat="1">
      <c r="B530" s="167"/>
      <c r="D530" s="161" t="s">
        <v>315</v>
      </c>
      <c r="E530" s="168" t="s">
        <v>1</v>
      </c>
      <c r="F530" s="169" t="s">
        <v>607</v>
      </c>
      <c r="H530" s="170">
        <v>1.9259999999999999</v>
      </c>
      <c r="I530" s="171"/>
      <c r="L530" s="167"/>
      <c r="M530" s="172"/>
      <c r="T530" s="173"/>
      <c r="AT530" s="168" t="s">
        <v>315</v>
      </c>
      <c r="AU530" s="168" t="s">
        <v>89</v>
      </c>
      <c r="AV530" s="13" t="s">
        <v>89</v>
      </c>
      <c r="AW530" s="13" t="s">
        <v>31</v>
      </c>
      <c r="AX530" s="13" t="s">
        <v>76</v>
      </c>
      <c r="AY530" s="168" t="s">
        <v>307</v>
      </c>
    </row>
    <row r="531" spans="2:51" s="12" customFormat="1">
      <c r="B531" s="160"/>
      <c r="D531" s="161" t="s">
        <v>315</v>
      </c>
      <c r="E531" s="162" t="s">
        <v>1</v>
      </c>
      <c r="F531" s="163" t="s">
        <v>380</v>
      </c>
      <c r="H531" s="162" t="s">
        <v>1</v>
      </c>
      <c r="I531" s="164"/>
      <c r="L531" s="160"/>
      <c r="M531" s="165"/>
      <c r="T531" s="166"/>
      <c r="AT531" s="162" t="s">
        <v>315</v>
      </c>
      <c r="AU531" s="162" t="s">
        <v>89</v>
      </c>
      <c r="AV531" s="12" t="s">
        <v>83</v>
      </c>
      <c r="AW531" s="12" t="s">
        <v>31</v>
      </c>
      <c r="AX531" s="12" t="s">
        <v>76</v>
      </c>
      <c r="AY531" s="162" t="s">
        <v>307</v>
      </c>
    </row>
    <row r="532" spans="2:51" s="13" customFormat="1">
      <c r="B532" s="167"/>
      <c r="D532" s="161" t="s">
        <v>315</v>
      </c>
      <c r="E532" s="168" t="s">
        <v>1</v>
      </c>
      <c r="F532" s="169" t="s">
        <v>628</v>
      </c>
      <c r="H532" s="170">
        <v>4.5540000000000003</v>
      </c>
      <c r="I532" s="171"/>
      <c r="L532" s="167"/>
      <c r="M532" s="172"/>
      <c r="T532" s="173"/>
      <c r="AT532" s="168" t="s">
        <v>315</v>
      </c>
      <c r="AU532" s="168" t="s">
        <v>89</v>
      </c>
      <c r="AV532" s="13" t="s">
        <v>89</v>
      </c>
      <c r="AW532" s="13" t="s">
        <v>31</v>
      </c>
      <c r="AX532" s="13" t="s">
        <v>76</v>
      </c>
      <c r="AY532" s="168" t="s">
        <v>307</v>
      </c>
    </row>
    <row r="533" spans="2:51" s="12" customFormat="1">
      <c r="B533" s="160"/>
      <c r="D533" s="161" t="s">
        <v>315</v>
      </c>
      <c r="E533" s="162" t="s">
        <v>1</v>
      </c>
      <c r="F533" s="163" t="s">
        <v>382</v>
      </c>
      <c r="H533" s="162" t="s">
        <v>1</v>
      </c>
      <c r="I533" s="164"/>
      <c r="L533" s="160"/>
      <c r="M533" s="165"/>
      <c r="T533" s="166"/>
      <c r="AT533" s="162" t="s">
        <v>315</v>
      </c>
      <c r="AU533" s="162" t="s">
        <v>89</v>
      </c>
      <c r="AV533" s="12" t="s">
        <v>83</v>
      </c>
      <c r="AW533" s="12" t="s">
        <v>31</v>
      </c>
      <c r="AX533" s="12" t="s">
        <v>76</v>
      </c>
      <c r="AY533" s="162" t="s">
        <v>307</v>
      </c>
    </row>
    <row r="534" spans="2:51" s="13" customFormat="1">
      <c r="B534" s="167"/>
      <c r="D534" s="161" t="s">
        <v>315</v>
      </c>
      <c r="E534" s="168" t="s">
        <v>1</v>
      </c>
      <c r="F534" s="169" t="s">
        <v>629</v>
      </c>
      <c r="H534" s="170">
        <v>9.1080000000000005</v>
      </c>
      <c r="I534" s="171"/>
      <c r="L534" s="167"/>
      <c r="M534" s="172"/>
      <c r="T534" s="173"/>
      <c r="AT534" s="168" t="s">
        <v>315</v>
      </c>
      <c r="AU534" s="168" t="s">
        <v>89</v>
      </c>
      <c r="AV534" s="13" t="s">
        <v>89</v>
      </c>
      <c r="AW534" s="13" t="s">
        <v>31</v>
      </c>
      <c r="AX534" s="13" t="s">
        <v>76</v>
      </c>
      <c r="AY534" s="168" t="s">
        <v>307</v>
      </c>
    </row>
    <row r="535" spans="2:51" s="12" customFormat="1">
      <c r="B535" s="160"/>
      <c r="D535" s="161" t="s">
        <v>315</v>
      </c>
      <c r="E535" s="162" t="s">
        <v>1</v>
      </c>
      <c r="F535" s="163" t="s">
        <v>384</v>
      </c>
      <c r="H535" s="162" t="s">
        <v>1</v>
      </c>
      <c r="I535" s="164"/>
      <c r="L535" s="160"/>
      <c r="M535" s="165"/>
      <c r="T535" s="166"/>
      <c r="AT535" s="162" t="s">
        <v>315</v>
      </c>
      <c r="AU535" s="162" t="s">
        <v>89</v>
      </c>
      <c r="AV535" s="12" t="s">
        <v>83</v>
      </c>
      <c r="AW535" s="12" t="s">
        <v>31</v>
      </c>
      <c r="AX535" s="12" t="s">
        <v>76</v>
      </c>
      <c r="AY535" s="162" t="s">
        <v>307</v>
      </c>
    </row>
    <row r="536" spans="2:51" s="13" customFormat="1">
      <c r="B536" s="167"/>
      <c r="D536" s="161" t="s">
        <v>315</v>
      </c>
      <c r="E536" s="168" t="s">
        <v>1</v>
      </c>
      <c r="F536" s="169" t="s">
        <v>630</v>
      </c>
      <c r="H536" s="170">
        <v>1.548</v>
      </c>
      <c r="I536" s="171"/>
      <c r="L536" s="167"/>
      <c r="M536" s="172"/>
      <c r="T536" s="173"/>
      <c r="AT536" s="168" t="s">
        <v>315</v>
      </c>
      <c r="AU536" s="168" t="s">
        <v>89</v>
      </c>
      <c r="AV536" s="13" t="s">
        <v>89</v>
      </c>
      <c r="AW536" s="13" t="s">
        <v>31</v>
      </c>
      <c r="AX536" s="13" t="s">
        <v>76</v>
      </c>
      <c r="AY536" s="168" t="s">
        <v>307</v>
      </c>
    </row>
    <row r="537" spans="2:51" s="12" customFormat="1">
      <c r="B537" s="160"/>
      <c r="D537" s="161" t="s">
        <v>315</v>
      </c>
      <c r="E537" s="162" t="s">
        <v>1</v>
      </c>
      <c r="F537" s="163" t="s">
        <v>386</v>
      </c>
      <c r="H537" s="162" t="s">
        <v>1</v>
      </c>
      <c r="I537" s="164"/>
      <c r="L537" s="160"/>
      <c r="M537" s="165"/>
      <c r="T537" s="166"/>
      <c r="AT537" s="162" t="s">
        <v>315</v>
      </c>
      <c r="AU537" s="162" t="s">
        <v>89</v>
      </c>
      <c r="AV537" s="12" t="s">
        <v>83</v>
      </c>
      <c r="AW537" s="12" t="s">
        <v>31</v>
      </c>
      <c r="AX537" s="12" t="s">
        <v>76</v>
      </c>
      <c r="AY537" s="162" t="s">
        <v>307</v>
      </c>
    </row>
    <row r="538" spans="2:51" s="13" customFormat="1">
      <c r="B538" s="167"/>
      <c r="D538" s="161" t="s">
        <v>315</v>
      </c>
      <c r="E538" s="168" t="s">
        <v>1</v>
      </c>
      <c r="F538" s="169" t="s">
        <v>607</v>
      </c>
      <c r="H538" s="170">
        <v>1.9259999999999999</v>
      </c>
      <c r="I538" s="171"/>
      <c r="L538" s="167"/>
      <c r="M538" s="172"/>
      <c r="T538" s="173"/>
      <c r="AT538" s="168" t="s">
        <v>315</v>
      </c>
      <c r="AU538" s="168" t="s">
        <v>89</v>
      </c>
      <c r="AV538" s="13" t="s">
        <v>89</v>
      </c>
      <c r="AW538" s="13" t="s">
        <v>31</v>
      </c>
      <c r="AX538" s="13" t="s">
        <v>76</v>
      </c>
      <c r="AY538" s="168" t="s">
        <v>307</v>
      </c>
    </row>
    <row r="539" spans="2:51" s="12" customFormat="1">
      <c r="B539" s="160"/>
      <c r="D539" s="161" t="s">
        <v>315</v>
      </c>
      <c r="E539" s="162" t="s">
        <v>1</v>
      </c>
      <c r="F539" s="163" t="s">
        <v>388</v>
      </c>
      <c r="H539" s="162" t="s">
        <v>1</v>
      </c>
      <c r="I539" s="164"/>
      <c r="L539" s="160"/>
      <c r="M539" s="165"/>
      <c r="T539" s="166"/>
      <c r="AT539" s="162" t="s">
        <v>315</v>
      </c>
      <c r="AU539" s="162" t="s">
        <v>89</v>
      </c>
      <c r="AV539" s="12" t="s">
        <v>83</v>
      </c>
      <c r="AW539" s="12" t="s">
        <v>31</v>
      </c>
      <c r="AX539" s="12" t="s">
        <v>76</v>
      </c>
      <c r="AY539" s="162" t="s">
        <v>307</v>
      </c>
    </row>
    <row r="540" spans="2:51" s="13" customFormat="1">
      <c r="B540" s="167"/>
      <c r="D540" s="161" t="s">
        <v>315</v>
      </c>
      <c r="E540" s="168" t="s">
        <v>1</v>
      </c>
      <c r="F540" s="169" t="s">
        <v>607</v>
      </c>
      <c r="H540" s="170">
        <v>1.9259999999999999</v>
      </c>
      <c r="I540" s="171"/>
      <c r="L540" s="167"/>
      <c r="M540" s="172"/>
      <c r="T540" s="173"/>
      <c r="AT540" s="168" t="s">
        <v>315</v>
      </c>
      <c r="AU540" s="168" t="s">
        <v>89</v>
      </c>
      <c r="AV540" s="13" t="s">
        <v>89</v>
      </c>
      <c r="AW540" s="13" t="s">
        <v>31</v>
      </c>
      <c r="AX540" s="13" t="s">
        <v>76</v>
      </c>
      <c r="AY540" s="168" t="s">
        <v>307</v>
      </c>
    </row>
    <row r="541" spans="2:51" s="12" customFormat="1">
      <c r="B541" s="160"/>
      <c r="D541" s="161" t="s">
        <v>315</v>
      </c>
      <c r="E541" s="162" t="s">
        <v>1</v>
      </c>
      <c r="F541" s="163" t="s">
        <v>390</v>
      </c>
      <c r="H541" s="162" t="s">
        <v>1</v>
      </c>
      <c r="I541" s="164"/>
      <c r="L541" s="160"/>
      <c r="M541" s="165"/>
      <c r="T541" s="166"/>
      <c r="AT541" s="162" t="s">
        <v>315</v>
      </c>
      <c r="AU541" s="162" t="s">
        <v>89</v>
      </c>
      <c r="AV541" s="12" t="s">
        <v>83</v>
      </c>
      <c r="AW541" s="12" t="s">
        <v>31</v>
      </c>
      <c r="AX541" s="12" t="s">
        <v>76</v>
      </c>
      <c r="AY541" s="162" t="s">
        <v>307</v>
      </c>
    </row>
    <row r="542" spans="2:51" s="13" customFormat="1">
      <c r="B542" s="167"/>
      <c r="D542" s="161" t="s">
        <v>315</v>
      </c>
      <c r="E542" s="168" t="s">
        <v>1</v>
      </c>
      <c r="F542" s="169" t="s">
        <v>611</v>
      </c>
      <c r="H542" s="170">
        <v>3.0960000000000001</v>
      </c>
      <c r="I542" s="171"/>
      <c r="L542" s="167"/>
      <c r="M542" s="172"/>
      <c r="T542" s="173"/>
      <c r="AT542" s="168" t="s">
        <v>315</v>
      </c>
      <c r="AU542" s="168" t="s">
        <v>89</v>
      </c>
      <c r="AV542" s="13" t="s">
        <v>89</v>
      </c>
      <c r="AW542" s="13" t="s">
        <v>31</v>
      </c>
      <c r="AX542" s="13" t="s">
        <v>76</v>
      </c>
      <c r="AY542" s="168" t="s">
        <v>307</v>
      </c>
    </row>
    <row r="543" spans="2:51" s="12" customFormat="1">
      <c r="B543" s="160"/>
      <c r="D543" s="161" t="s">
        <v>315</v>
      </c>
      <c r="E543" s="162" t="s">
        <v>1</v>
      </c>
      <c r="F543" s="163" t="s">
        <v>392</v>
      </c>
      <c r="H543" s="162" t="s">
        <v>1</v>
      </c>
      <c r="I543" s="164"/>
      <c r="L543" s="160"/>
      <c r="M543" s="165"/>
      <c r="T543" s="166"/>
      <c r="AT543" s="162" t="s">
        <v>315</v>
      </c>
      <c r="AU543" s="162" t="s">
        <v>89</v>
      </c>
      <c r="AV543" s="12" t="s">
        <v>83</v>
      </c>
      <c r="AW543" s="12" t="s">
        <v>31</v>
      </c>
      <c r="AX543" s="12" t="s">
        <v>76</v>
      </c>
      <c r="AY543" s="162" t="s">
        <v>307</v>
      </c>
    </row>
    <row r="544" spans="2:51" s="13" customFormat="1">
      <c r="B544" s="167"/>
      <c r="D544" s="161" t="s">
        <v>315</v>
      </c>
      <c r="E544" s="168" t="s">
        <v>1</v>
      </c>
      <c r="F544" s="169" t="s">
        <v>631</v>
      </c>
      <c r="H544" s="170">
        <v>1.8360000000000001</v>
      </c>
      <c r="I544" s="171"/>
      <c r="L544" s="167"/>
      <c r="M544" s="172"/>
      <c r="T544" s="173"/>
      <c r="AT544" s="168" t="s">
        <v>315</v>
      </c>
      <c r="AU544" s="168" t="s">
        <v>89</v>
      </c>
      <c r="AV544" s="13" t="s">
        <v>89</v>
      </c>
      <c r="AW544" s="13" t="s">
        <v>31</v>
      </c>
      <c r="AX544" s="13" t="s">
        <v>76</v>
      </c>
      <c r="AY544" s="168" t="s">
        <v>307</v>
      </c>
    </row>
    <row r="545" spans="2:51" s="12" customFormat="1">
      <c r="B545" s="160"/>
      <c r="D545" s="161" t="s">
        <v>315</v>
      </c>
      <c r="E545" s="162" t="s">
        <v>1</v>
      </c>
      <c r="F545" s="163" t="s">
        <v>394</v>
      </c>
      <c r="H545" s="162" t="s">
        <v>1</v>
      </c>
      <c r="I545" s="164"/>
      <c r="L545" s="160"/>
      <c r="M545" s="165"/>
      <c r="T545" s="166"/>
      <c r="AT545" s="162" t="s">
        <v>315</v>
      </c>
      <c r="AU545" s="162" t="s">
        <v>89</v>
      </c>
      <c r="AV545" s="12" t="s">
        <v>83</v>
      </c>
      <c r="AW545" s="12" t="s">
        <v>31</v>
      </c>
      <c r="AX545" s="12" t="s">
        <v>76</v>
      </c>
      <c r="AY545" s="162" t="s">
        <v>307</v>
      </c>
    </row>
    <row r="546" spans="2:51" s="13" customFormat="1">
      <c r="B546" s="167"/>
      <c r="D546" s="161" t="s">
        <v>315</v>
      </c>
      <c r="E546" s="168" t="s">
        <v>1</v>
      </c>
      <c r="F546" s="169" t="s">
        <v>607</v>
      </c>
      <c r="H546" s="170">
        <v>1.9259999999999999</v>
      </c>
      <c r="I546" s="171"/>
      <c r="L546" s="167"/>
      <c r="M546" s="172"/>
      <c r="T546" s="173"/>
      <c r="AT546" s="168" t="s">
        <v>315</v>
      </c>
      <c r="AU546" s="168" t="s">
        <v>89</v>
      </c>
      <c r="AV546" s="13" t="s">
        <v>89</v>
      </c>
      <c r="AW546" s="13" t="s">
        <v>31</v>
      </c>
      <c r="AX546" s="13" t="s">
        <v>76</v>
      </c>
      <c r="AY546" s="168" t="s">
        <v>307</v>
      </c>
    </row>
    <row r="547" spans="2:51" s="12" customFormat="1">
      <c r="B547" s="160"/>
      <c r="D547" s="161" t="s">
        <v>315</v>
      </c>
      <c r="E547" s="162" t="s">
        <v>1</v>
      </c>
      <c r="F547" s="163" t="s">
        <v>395</v>
      </c>
      <c r="H547" s="162" t="s">
        <v>1</v>
      </c>
      <c r="I547" s="164"/>
      <c r="L547" s="160"/>
      <c r="M547" s="165"/>
      <c r="T547" s="166"/>
      <c r="AT547" s="162" t="s">
        <v>315</v>
      </c>
      <c r="AU547" s="162" t="s">
        <v>89</v>
      </c>
      <c r="AV547" s="12" t="s">
        <v>83</v>
      </c>
      <c r="AW547" s="12" t="s">
        <v>31</v>
      </c>
      <c r="AX547" s="12" t="s">
        <v>76</v>
      </c>
      <c r="AY547" s="162" t="s">
        <v>307</v>
      </c>
    </row>
    <row r="548" spans="2:51" s="13" customFormat="1">
      <c r="B548" s="167"/>
      <c r="D548" s="161" t="s">
        <v>315</v>
      </c>
      <c r="E548" s="168" t="s">
        <v>1</v>
      </c>
      <c r="F548" s="169" t="s">
        <v>632</v>
      </c>
      <c r="H548" s="170">
        <v>13.356</v>
      </c>
      <c r="I548" s="171"/>
      <c r="L548" s="167"/>
      <c r="M548" s="172"/>
      <c r="T548" s="173"/>
      <c r="AT548" s="168" t="s">
        <v>315</v>
      </c>
      <c r="AU548" s="168" t="s">
        <v>89</v>
      </c>
      <c r="AV548" s="13" t="s">
        <v>89</v>
      </c>
      <c r="AW548" s="13" t="s">
        <v>31</v>
      </c>
      <c r="AX548" s="13" t="s">
        <v>76</v>
      </c>
      <c r="AY548" s="168" t="s">
        <v>307</v>
      </c>
    </row>
    <row r="549" spans="2:51" s="12" customFormat="1">
      <c r="B549" s="160"/>
      <c r="D549" s="161" t="s">
        <v>315</v>
      </c>
      <c r="E549" s="162" t="s">
        <v>1</v>
      </c>
      <c r="F549" s="163" t="s">
        <v>397</v>
      </c>
      <c r="H549" s="162" t="s">
        <v>1</v>
      </c>
      <c r="I549" s="164"/>
      <c r="L549" s="160"/>
      <c r="M549" s="165"/>
      <c r="T549" s="166"/>
      <c r="AT549" s="162" t="s">
        <v>315</v>
      </c>
      <c r="AU549" s="162" t="s">
        <v>89</v>
      </c>
      <c r="AV549" s="12" t="s">
        <v>83</v>
      </c>
      <c r="AW549" s="12" t="s">
        <v>31</v>
      </c>
      <c r="AX549" s="12" t="s">
        <v>76</v>
      </c>
      <c r="AY549" s="162" t="s">
        <v>307</v>
      </c>
    </row>
    <row r="550" spans="2:51" s="13" customFormat="1">
      <c r="B550" s="167"/>
      <c r="D550" s="161" t="s">
        <v>315</v>
      </c>
      <c r="E550" s="168" t="s">
        <v>1</v>
      </c>
      <c r="F550" s="169" t="s">
        <v>633</v>
      </c>
      <c r="H550" s="170">
        <v>3.6360000000000001</v>
      </c>
      <c r="I550" s="171"/>
      <c r="L550" s="167"/>
      <c r="M550" s="172"/>
      <c r="T550" s="173"/>
      <c r="AT550" s="168" t="s">
        <v>315</v>
      </c>
      <c r="AU550" s="168" t="s">
        <v>89</v>
      </c>
      <c r="AV550" s="13" t="s">
        <v>89</v>
      </c>
      <c r="AW550" s="13" t="s">
        <v>31</v>
      </c>
      <c r="AX550" s="13" t="s">
        <v>76</v>
      </c>
      <c r="AY550" s="168" t="s">
        <v>307</v>
      </c>
    </row>
    <row r="551" spans="2:51" s="12" customFormat="1">
      <c r="B551" s="160"/>
      <c r="D551" s="161" t="s">
        <v>315</v>
      </c>
      <c r="E551" s="162" t="s">
        <v>1</v>
      </c>
      <c r="F551" s="163" t="s">
        <v>399</v>
      </c>
      <c r="H551" s="162" t="s">
        <v>1</v>
      </c>
      <c r="I551" s="164"/>
      <c r="L551" s="160"/>
      <c r="M551" s="165"/>
      <c r="T551" s="166"/>
      <c r="AT551" s="162" t="s">
        <v>315</v>
      </c>
      <c r="AU551" s="162" t="s">
        <v>89</v>
      </c>
      <c r="AV551" s="12" t="s">
        <v>83</v>
      </c>
      <c r="AW551" s="12" t="s">
        <v>31</v>
      </c>
      <c r="AX551" s="12" t="s">
        <v>76</v>
      </c>
      <c r="AY551" s="162" t="s">
        <v>307</v>
      </c>
    </row>
    <row r="552" spans="2:51" s="13" customFormat="1">
      <c r="B552" s="167"/>
      <c r="D552" s="161" t="s">
        <v>315</v>
      </c>
      <c r="E552" s="168" t="s">
        <v>1</v>
      </c>
      <c r="F552" s="169" t="s">
        <v>634</v>
      </c>
      <c r="H552" s="170">
        <v>0.69299999999999995</v>
      </c>
      <c r="I552" s="171"/>
      <c r="L552" s="167"/>
      <c r="M552" s="172"/>
      <c r="T552" s="173"/>
      <c r="AT552" s="168" t="s">
        <v>315</v>
      </c>
      <c r="AU552" s="168" t="s">
        <v>89</v>
      </c>
      <c r="AV552" s="13" t="s">
        <v>89</v>
      </c>
      <c r="AW552" s="13" t="s">
        <v>31</v>
      </c>
      <c r="AX552" s="13" t="s">
        <v>76</v>
      </c>
      <c r="AY552" s="168" t="s">
        <v>307</v>
      </c>
    </row>
    <row r="553" spans="2:51" s="12" customFormat="1">
      <c r="B553" s="160"/>
      <c r="D553" s="161" t="s">
        <v>315</v>
      </c>
      <c r="E553" s="162" t="s">
        <v>1</v>
      </c>
      <c r="F553" s="163" t="s">
        <v>401</v>
      </c>
      <c r="H553" s="162" t="s">
        <v>1</v>
      </c>
      <c r="I553" s="164"/>
      <c r="L553" s="160"/>
      <c r="M553" s="165"/>
      <c r="T553" s="166"/>
      <c r="AT553" s="162" t="s">
        <v>315</v>
      </c>
      <c r="AU553" s="162" t="s">
        <v>89</v>
      </c>
      <c r="AV553" s="12" t="s">
        <v>83</v>
      </c>
      <c r="AW553" s="12" t="s">
        <v>31</v>
      </c>
      <c r="AX553" s="12" t="s">
        <v>76</v>
      </c>
      <c r="AY553" s="162" t="s">
        <v>307</v>
      </c>
    </row>
    <row r="554" spans="2:51" s="13" customFormat="1">
      <c r="B554" s="167"/>
      <c r="D554" s="161" t="s">
        <v>315</v>
      </c>
      <c r="E554" s="168" t="s">
        <v>1</v>
      </c>
      <c r="F554" s="169" t="s">
        <v>607</v>
      </c>
      <c r="H554" s="170">
        <v>1.9259999999999999</v>
      </c>
      <c r="I554" s="171"/>
      <c r="L554" s="167"/>
      <c r="M554" s="172"/>
      <c r="T554" s="173"/>
      <c r="AT554" s="168" t="s">
        <v>315</v>
      </c>
      <c r="AU554" s="168" t="s">
        <v>89</v>
      </c>
      <c r="AV554" s="13" t="s">
        <v>89</v>
      </c>
      <c r="AW554" s="13" t="s">
        <v>31</v>
      </c>
      <c r="AX554" s="13" t="s">
        <v>76</v>
      </c>
      <c r="AY554" s="168" t="s">
        <v>307</v>
      </c>
    </row>
    <row r="555" spans="2:51" s="12" customFormat="1">
      <c r="B555" s="160"/>
      <c r="D555" s="161" t="s">
        <v>315</v>
      </c>
      <c r="E555" s="162" t="s">
        <v>1</v>
      </c>
      <c r="F555" s="163" t="s">
        <v>403</v>
      </c>
      <c r="H555" s="162" t="s">
        <v>1</v>
      </c>
      <c r="I555" s="164"/>
      <c r="L555" s="160"/>
      <c r="M555" s="165"/>
      <c r="T555" s="166"/>
      <c r="AT555" s="162" t="s">
        <v>315</v>
      </c>
      <c r="AU555" s="162" t="s">
        <v>89</v>
      </c>
      <c r="AV555" s="12" t="s">
        <v>83</v>
      </c>
      <c r="AW555" s="12" t="s">
        <v>31</v>
      </c>
      <c r="AX555" s="12" t="s">
        <v>76</v>
      </c>
      <c r="AY555" s="162" t="s">
        <v>307</v>
      </c>
    </row>
    <row r="556" spans="2:51" s="13" customFormat="1">
      <c r="B556" s="167"/>
      <c r="D556" s="161" t="s">
        <v>315</v>
      </c>
      <c r="E556" s="168" t="s">
        <v>1</v>
      </c>
      <c r="F556" s="169" t="s">
        <v>613</v>
      </c>
      <c r="H556" s="170">
        <v>10.116</v>
      </c>
      <c r="I556" s="171"/>
      <c r="L556" s="167"/>
      <c r="M556" s="172"/>
      <c r="T556" s="173"/>
      <c r="AT556" s="168" t="s">
        <v>315</v>
      </c>
      <c r="AU556" s="168" t="s">
        <v>89</v>
      </c>
      <c r="AV556" s="13" t="s">
        <v>89</v>
      </c>
      <c r="AW556" s="13" t="s">
        <v>31</v>
      </c>
      <c r="AX556" s="13" t="s">
        <v>76</v>
      </c>
      <c r="AY556" s="168" t="s">
        <v>307</v>
      </c>
    </row>
    <row r="557" spans="2:51" s="12" customFormat="1">
      <c r="B557" s="160"/>
      <c r="D557" s="161" t="s">
        <v>315</v>
      </c>
      <c r="E557" s="162" t="s">
        <v>1</v>
      </c>
      <c r="F557" s="163" t="s">
        <v>405</v>
      </c>
      <c r="H557" s="162" t="s">
        <v>1</v>
      </c>
      <c r="I557" s="164"/>
      <c r="L557" s="160"/>
      <c r="M557" s="165"/>
      <c r="T557" s="166"/>
      <c r="AT557" s="162" t="s">
        <v>315</v>
      </c>
      <c r="AU557" s="162" t="s">
        <v>89</v>
      </c>
      <c r="AV557" s="12" t="s">
        <v>83</v>
      </c>
      <c r="AW557" s="12" t="s">
        <v>31</v>
      </c>
      <c r="AX557" s="12" t="s">
        <v>76</v>
      </c>
      <c r="AY557" s="162" t="s">
        <v>307</v>
      </c>
    </row>
    <row r="558" spans="2:51" s="13" customFormat="1">
      <c r="B558" s="167"/>
      <c r="D558" s="161" t="s">
        <v>315</v>
      </c>
      <c r="E558" s="168" t="s">
        <v>1</v>
      </c>
      <c r="F558" s="169" t="s">
        <v>406</v>
      </c>
      <c r="H558" s="170">
        <v>0.158</v>
      </c>
      <c r="I558" s="171"/>
      <c r="L558" s="167"/>
      <c r="M558" s="172"/>
      <c r="T558" s="173"/>
      <c r="AT558" s="168" t="s">
        <v>315</v>
      </c>
      <c r="AU558" s="168" t="s">
        <v>89</v>
      </c>
      <c r="AV558" s="13" t="s">
        <v>89</v>
      </c>
      <c r="AW558" s="13" t="s">
        <v>31</v>
      </c>
      <c r="AX558" s="13" t="s">
        <v>76</v>
      </c>
      <c r="AY558" s="168" t="s">
        <v>307</v>
      </c>
    </row>
    <row r="559" spans="2:51" s="12" customFormat="1">
      <c r="B559" s="160"/>
      <c r="D559" s="161" t="s">
        <v>315</v>
      </c>
      <c r="E559" s="162" t="s">
        <v>1</v>
      </c>
      <c r="F559" s="163" t="s">
        <v>407</v>
      </c>
      <c r="H559" s="162" t="s">
        <v>1</v>
      </c>
      <c r="I559" s="164"/>
      <c r="L559" s="160"/>
      <c r="M559" s="165"/>
      <c r="T559" s="166"/>
      <c r="AT559" s="162" t="s">
        <v>315</v>
      </c>
      <c r="AU559" s="162" t="s">
        <v>89</v>
      </c>
      <c r="AV559" s="12" t="s">
        <v>83</v>
      </c>
      <c r="AW559" s="12" t="s">
        <v>31</v>
      </c>
      <c r="AX559" s="12" t="s">
        <v>76</v>
      </c>
      <c r="AY559" s="162" t="s">
        <v>307</v>
      </c>
    </row>
    <row r="560" spans="2:51" s="13" customFormat="1">
      <c r="B560" s="167"/>
      <c r="D560" s="161" t="s">
        <v>315</v>
      </c>
      <c r="E560" s="168" t="s">
        <v>1</v>
      </c>
      <c r="F560" s="169" t="s">
        <v>408</v>
      </c>
      <c r="H560" s="170">
        <v>0.70099999999999996</v>
      </c>
      <c r="I560" s="171"/>
      <c r="L560" s="167"/>
      <c r="M560" s="172"/>
      <c r="T560" s="173"/>
      <c r="AT560" s="168" t="s">
        <v>315</v>
      </c>
      <c r="AU560" s="168" t="s">
        <v>89</v>
      </c>
      <c r="AV560" s="13" t="s">
        <v>89</v>
      </c>
      <c r="AW560" s="13" t="s">
        <v>31</v>
      </c>
      <c r="AX560" s="13" t="s">
        <v>76</v>
      </c>
      <c r="AY560" s="168" t="s">
        <v>307</v>
      </c>
    </row>
    <row r="561" spans="2:65" s="12" customFormat="1">
      <c r="B561" s="160"/>
      <c r="D561" s="161" t="s">
        <v>315</v>
      </c>
      <c r="E561" s="162" t="s">
        <v>1</v>
      </c>
      <c r="F561" s="163" t="s">
        <v>409</v>
      </c>
      <c r="H561" s="162" t="s">
        <v>1</v>
      </c>
      <c r="I561" s="164"/>
      <c r="L561" s="160"/>
      <c r="M561" s="165"/>
      <c r="T561" s="166"/>
      <c r="AT561" s="162" t="s">
        <v>315</v>
      </c>
      <c r="AU561" s="162" t="s">
        <v>89</v>
      </c>
      <c r="AV561" s="12" t="s">
        <v>83</v>
      </c>
      <c r="AW561" s="12" t="s">
        <v>31</v>
      </c>
      <c r="AX561" s="12" t="s">
        <v>76</v>
      </c>
      <c r="AY561" s="162" t="s">
        <v>307</v>
      </c>
    </row>
    <row r="562" spans="2:65" s="13" customFormat="1">
      <c r="B562" s="167"/>
      <c r="D562" s="161" t="s">
        <v>315</v>
      </c>
      <c r="E562" s="168" t="s">
        <v>1</v>
      </c>
      <c r="F562" s="169" t="s">
        <v>410</v>
      </c>
      <c r="H562" s="170">
        <v>0.315</v>
      </c>
      <c r="I562" s="171"/>
      <c r="L562" s="167"/>
      <c r="M562" s="172"/>
      <c r="T562" s="173"/>
      <c r="AT562" s="168" t="s">
        <v>315</v>
      </c>
      <c r="AU562" s="168" t="s">
        <v>89</v>
      </c>
      <c r="AV562" s="13" t="s">
        <v>89</v>
      </c>
      <c r="AW562" s="13" t="s">
        <v>31</v>
      </c>
      <c r="AX562" s="13" t="s">
        <v>76</v>
      </c>
      <c r="AY562" s="168" t="s">
        <v>307</v>
      </c>
    </row>
    <row r="563" spans="2:65" s="12" customFormat="1">
      <c r="B563" s="160"/>
      <c r="D563" s="161" t="s">
        <v>315</v>
      </c>
      <c r="E563" s="162" t="s">
        <v>1</v>
      </c>
      <c r="F563" s="163" t="s">
        <v>411</v>
      </c>
      <c r="H563" s="162" t="s">
        <v>1</v>
      </c>
      <c r="I563" s="164"/>
      <c r="L563" s="160"/>
      <c r="M563" s="165"/>
      <c r="T563" s="166"/>
      <c r="AT563" s="162" t="s">
        <v>315</v>
      </c>
      <c r="AU563" s="162" t="s">
        <v>89</v>
      </c>
      <c r="AV563" s="12" t="s">
        <v>83</v>
      </c>
      <c r="AW563" s="12" t="s">
        <v>31</v>
      </c>
      <c r="AX563" s="12" t="s">
        <v>76</v>
      </c>
      <c r="AY563" s="162" t="s">
        <v>307</v>
      </c>
    </row>
    <row r="564" spans="2:65" s="13" customFormat="1">
      <c r="B564" s="167"/>
      <c r="D564" s="161" t="s">
        <v>315</v>
      </c>
      <c r="E564" s="168" t="s">
        <v>1</v>
      </c>
      <c r="F564" s="169" t="s">
        <v>412</v>
      </c>
      <c r="H564" s="170">
        <v>0.128</v>
      </c>
      <c r="I564" s="171"/>
      <c r="L564" s="167"/>
      <c r="M564" s="172"/>
      <c r="T564" s="173"/>
      <c r="AT564" s="168" t="s">
        <v>315</v>
      </c>
      <c r="AU564" s="168" t="s">
        <v>89</v>
      </c>
      <c r="AV564" s="13" t="s">
        <v>89</v>
      </c>
      <c r="AW564" s="13" t="s">
        <v>31</v>
      </c>
      <c r="AX564" s="13" t="s">
        <v>76</v>
      </c>
      <c r="AY564" s="168" t="s">
        <v>307</v>
      </c>
    </row>
    <row r="565" spans="2:65" s="12" customFormat="1">
      <c r="B565" s="160"/>
      <c r="D565" s="161" t="s">
        <v>315</v>
      </c>
      <c r="E565" s="162" t="s">
        <v>1</v>
      </c>
      <c r="F565" s="163" t="s">
        <v>413</v>
      </c>
      <c r="H565" s="162" t="s">
        <v>1</v>
      </c>
      <c r="I565" s="164"/>
      <c r="L565" s="160"/>
      <c r="M565" s="165"/>
      <c r="T565" s="166"/>
      <c r="AT565" s="162" t="s">
        <v>315</v>
      </c>
      <c r="AU565" s="162" t="s">
        <v>89</v>
      </c>
      <c r="AV565" s="12" t="s">
        <v>83</v>
      </c>
      <c r="AW565" s="12" t="s">
        <v>31</v>
      </c>
      <c r="AX565" s="12" t="s">
        <v>76</v>
      </c>
      <c r="AY565" s="162" t="s">
        <v>307</v>
      </c>
    </row>
    <row r="566" spans="2:65" s="13" customFormat="1">
      <c r="B566" s="167"/>
      <c r="D566" s="161" t="s">
        <v>315</v>
      </c>
      <c r="E566" s="168" t="s">
        <v>1</v>
      </c>
      <c r="F566" s="169" t="s">
        <v>635</v>
      </c>
      <c r="H566" s="170">
        <v>0.72</v>
      </c>
      <c r="I566" s="171"/>
      <c r="L566" s="167"/>
      <c r="M566" s="172"/>
      <c r="T566" s="173"/>
      <c r="AT566" s="168" t="s">
        <v>315</v>
      </c>
      <c r="AU566" s="168" t="s">
        <v>89</v>
      </c>
      <c r="AV566" s="13" t="s">
        <v>89</v>
      </c>
      <c r="AW566" s="13" t="s">
        <v>31</v>
      </c>
      <c r="AX566" s="13" t="s">
        <v>76</v>
      </c>
      <c r="AY566" s="168" t="s">
        <v>307</v>
      </c>
    </row>
    <row r="567" spans="2:65" s="15" customFormat="1">
      <c r="B567" s="181"/>
      <c r="D567" s="161" t="s">
        <v>315</v>
      </c>
      <c r="E567" s="182" t="s">
        <v>636</v>
      </c>
      <c r="F567" s="183" t="s">
        <v>478</v>
      </c>
      <c r="H567" s="184">
        <v>147.94800000000001</v>
      </c>
      <c r="I567" s="185"/>
      <c r="L567" s="181"/>
      <c r="M567" s="186"/>
      <c r="T567" s="187"/>
      <c r="AT567" s="182" t="s">
        <v>315</v>
      </c>
      <c r="AU567" s="182" t="s">
        <v>89</v>
      </c>
      <c r="AV567" s="15" t="s">
        <v>107</v>
      </c>
      <c r="AW567" s="15" t="s">
        <v>31</v>
      </c>
      <c r="AX567" s="15" t="s">
        <v>76</v>
      </c>
      <c r="AY567" s="182" t="s">
        <v>307</v>
      </c>
    </row>
    <row r="568" spans="2:65" s="14" customFormat="1">
      <c r="B568" s="174"/>
      <c r="D568" s="161" t="s">
        <v>315</v>
      </c>
      <c r="E568" s="175" t="s">
        <v>1</v>
      </c>
      <c r="F568" s="176" t="s">
        <v>415</v>
      </c>
      <c r="H568" s="177">
        <v>147.94800000000001</v>
      </c>
      <c r="I568" s="178"/>
      <c r="L568" s="174"/>
      <c r="M568" s="179"/>
      <c r="T568" s="180"/>
      <c r="AT568" s="175" t="s">
        <v>315</v>
      </c>
      <c r="AU568" s="175" t="s">
        <v>89</v>
      </c>
      <c r="AV568" s="14" t="s">
        <v>313</v>
      </c>
      <c r="AW568" s="14" t="s">
        <v>31</v>
      </c>
      <c r="AX568" s="14" t="s">
        <v>83</v>
      </c>
      <c r="AY568" s="175" t="s">
        <v>307</v>
      </c>
    </row>
    <row r="569" spans="2:65" s="1" customFormat="1" ht="21.75" customHeight="1">
      <c r="B569" s="145"/>
      <c r="C569" s="146" t="s">
        <v>637</v>
      </c>
      <c r="D569" s="146" t="s">
        <v>309</v>
      </c>
      <c r="E569" s="147" t="s">
        <v>638</v>
      </c>
      <c r="F569" s="148" t="s">
        <v>639</v>
      </c>
      <c r="G569" s="149" t="s">
        <v>517</v>
      </c>
      <c r="H569" s="150">
        <v>30</v>
      </c>
      <c r="I569" s="151"/>
      <c r="J569" s="152">
        <f>ROUND(I569*H569,2)</f>
        <v>0</v>
      </c>
      <c r="K569" s="153"/>
      <c r="L569" s="32"/>
      <c r="M569" s="154" t="s">
        <v>1</v>
      </c>
      <c r="N569" s="155" t="s">
        <v>42</v>
      </c>
      <c r="P569" s="156">
        <f>O569*H569</f>
        <v>0</v>
      </c>
      <c r="Q569" s="156">
        <v>1.5900000000000001E-3</v>
      </c>
      <c r="R569" s="156">
        <f>Q569*H569</f>
        <v>4.7699999999999999E-2</v>
      </c>
      <c r="S569" s="156">
        <v>0</v>
      </c>
      <c r="T569" s="157">
        <f>S569*H569</f>
        <v>0</v>
      </c>
      <c r="AR569" s="158" t="s">
        <v>313</v>
      </c>
      <c r="AT569" s="158" t="s">
        <v>309</v>
      </c>
      <c r="AU569" s="158" t="s">
        <v>89</v>
      </c>
      <c r="AY569" s="17" t="s">
        <v>307</v>
      </c>
      <c r="BE569" s="159">
        <f>IF(N569="základná",J569,0)</f>
        <v>0</v>
      </c>
      <c r="BF569" s="159">
        <f>IF(N569="znížená",J569,0)</f>
        <v>0</v>
      </c>
      <c r="BG569" s="159">
        <f>IF(N569="zákl. prenesená",J569,0)</f>
        <v>0</v>
      </c>
      <c r="BH569" s="159">
        <f>IF(N569="zníž. prenesená",J569,0)</f>
        <v>0</v>
      </c>
      <c r="BI569" s="159">
        <f>IF(N569="nulová",J569,0)</f>
        <v>0</v>
      </c>
      <c r="BJ569" s="17" t="s">
        <v>89</v>
      </c>
      <c r="BK569" s="159">
        <f>ROUND(I569*H569,2)</f>
        <v>0</v>
      </c>
      <c r="BL569" s="17" t="s">
        <v>313</v>
      </c>
      <c r="BM569" s="158" t="s">
        <v>640</v>
      </c>
    </row>
    <row r="570" spans="2:65" s="12" customFormat="1" ht="22.5">
      <c r="B570" s="160"/>
      <c r="D570" s="161" t="s">
        <v>315</v>
      </c>
      <c r="E570" s="162" t="s">
        <v>1</v>
      </c>
      <c r="F570" s="163" t="s">
        <v>641</v>
      </c>
      <c r="H570" s="162" t="s">
        <v>1</v>
      </c>
      <c r="I570" s="164"/>
      <c r="L570" s="160"/>
      <c r="M570" s="165"/>
      <c r="T570" s="166"/>
      <c r="AT570" s="162" t="s">
        <v>315</v>
      </c>
      <c r="AU570" s="162" t="s">
        <v>89</v>
      </c>
      <c r="AV570" s="12" t="s">
        <v>83</v>
      </c>
      <c r="AW570" s="12" t="s">
        <v>31</v>
      </c>
      <c r="AX570" s="12" t="s">
        <v>76</v>
      </c>
      <c r="AY570" s="162" t="s">
        <v>307</v>
      </c>
    </row>
    <row r="571" spans="2:65" s="12" customFormat="1">
      <c r="B571" s="160"/>
      <c r="D571" s="161" t="s">
        <v>315</v>
      </c>
      <c r="E571" s="162" t="s">
        <v>1</v>
      </c>
      <c r="F571" s="163" t="s">
        <v>642</v>
      </c>
      <c r="H571" s="162" t="s">
        <v>1</v>
      </c>
      <c r="I571" s="164"/>
      <c r="L571" s="160"/>
      <c r="M571" s="165"/>
      <c r="T571" s="166"/>
      <c r="AT571" s="162" t="s">
        <v>315</v>
      </c>
      <c r="AU571" s="162" t="s">
        <v>89</v>
      </c>
      <c r="AV571" s="12" t="s">
        <v>83</v>
      </c>
      <c r="AW571" s="12" t="s">
        <v>31</v>
      </c>
      <c r="AX571" s="12" t="s">
        <v>76</v>
      </c>
      <c r="AY571" s="162" t="s">
        <v>307</v>
      </c>
    </row>
    <row r="572" spans="2:65" s="13" customFormat="1">
      <c r="B572" s="167"/>
      <c r="D572" s="161" t="s">
        <v>315</v>
      </c>
      <c r="E572" s="168" t="s">
        <v>1</v>
      </c>
      <c r="F572" s="169" t="s">
        <v>643</v>
      </c>
      <c r="H572" s="170">
        <v>30</v>
      </c>
      <c r="I572" s="171"/>
      <c r="L572" s="167"/>
      <c r="M572" s="172"/>
      <c r="T572" s="173"/>
      <c r="AT572" s="168" t="s">
        <v>315</v>
      </c>
      <c r="AU572" s="168" t="s">
        <v>89</v>
      </c>
      <c r="AV572" s="13" t="s">
        <v>89</v>
      </c>
      <c r="AW572" s="13" t="s">
        <v>31</v>
      </c>
      <c r="AX572" s="13" t="s">
        <v>76</v>
      </c>
      <c r="AY572" s="168" t="s">
        <v>307</v>
      </c>
    </row>
    <row r="573" spans="2:65" s="14" customFormat="1">
      <c r="B573" s="174"/>
      <c r="D573" s="161" t="s">
        <v>315</v>
      </c>
      <c r="E573" s="175" t="s">
        <v>173</v>
      </c>
      <c r="F573" s="176" t="s">
        <v>415</v>
      </c>
      <c r="H573" s="177">
        <v>30</v>
      </c>
      <c r="I573" s="178"/>
      <c r="L573" s="174"/>
      <c r="M573" s="179"/>
      <c r="T573" s="180"/>
      <c r="AT573" s="175" t="s">
        <v>315</v>
      </c>
      <c r="AU573" s="175" t="s">
        <v>89</v>
      </c>
      <c r="AV573" s="14" t="s">
        <v>313</v>
      </c>
      <c r="AW573" s="14" t="s">
        <v>31</v>
      </c>
      <c r="AX573" s="14" t="s">
        <v>83</v>
      </c>
      <c r="AY573" s="175" t="s">
        <v>307</v>
      </c>
    </row>
    <row r="574" spans="2:65" s="1" customFormat="1" ht="21.75" customHeight="1">
      <c r="B574" s="145"/>
      <c r="C574" s="146" t="s">
        <v>644</v>
      </c>
      <c r="D574" s="146" t="s">
        <v>309</v>
      </c>
      <c r="E574" s="147" t="s">
        <v>645</v>
      </c>
      <c r="F574" s="148" t="s">
        <v>646</v>
      </c>
      <c r="G574" s="149" t="s">
        <v>517</v>
      </c>
      <c r="H574" s="150">
        <v>30</v>
      </c>
      <c r="I574" s="151"/>
      <c r="J574" s="152">
        <f>ROUND(I574*H574,2)</f>
        <v>0</v>
      </c>
      <c r="K574" s="153"/>
      <c r="L574" s="32"/>
      <c r="M574" s="154" t="s">
        <v>1</v>
      </c>
      <c r="N574" s="155" t="s">
        <v>42</v>
      </c>
      <c r="P574" s="156">
        <f>O574*H574</f>
        <v>0</v>
      </c>
      <c r="Q574" s="156">
        <v>0</v>
      </c>
      <c r="R574" s="156">
        <f>Q574*H574</f>
        <v>0</v>
      </c>
      <c r="S574" s="156">
        <v>0</v>
      </c>
      <c r="T574" s="157">
        <f>S574*H574</f>
        <v>0</v>
      </c>
      <c r="AR574" s="158" t="s">
        <v>313</v>
      </c>
      <c r="AT574" s="158" t="s">
        <v>309</v>
      </c>
      <c r="AU574" s="158" t="s">
        <v>89</v>
      </c>
      <c r="AY574" s="17" t="s">
        <v>307</v>
      </c>
      <c r="BE574" s="159">
        <f>IF(N574="základná",J574,0)</f>
        <v>0</v>
      </c>
      <c r="BF574" s="159">
        <f>IF(N574="znížená",J574,0)</f>
        <v>0</v>
      </c>
      <c r="BG574" s="159">
        <f>IF(N574="zákl. prenesená",J574,0)</f>
        <v>0</v>
      </c>
      <c r="BH574" s="159">
        <f>IF(N574="zníž. prenesená",J574,0)</f>
        <v>0</v>
      </c>
      <c r="BI574" s="159">
        <f>IF(N574="nulová",J574,0)</f>
        <v>0</v>
      </c>
      <c r="BJ574" s="17" t="s">
        <v>89</v>
      </c>
      <c r="BK574" s="159">
        <f>ROUND(I574*H574,2)</f>
        <v>0</v>
      </c>
      <c r="BL574" s="17" t="s">
        <v>313</v>
      </c>
      <c r="BM574" s="158" t="s">
        <v>647</v>
      </c>
    </row>
    <row r="575" spans="2:65" s="13" customFormat="1">
      <c r="B575" s="167"/>
      <c r="D575" s="161" t="s">
        <v>315</v>
      </c>
      <c r="E575" s="168" t="s">
        <v>1</v>
      </c>
      <c r="F575" s="169" t="s">
        <v>173</v>
      </c>
      <c r="H575" s="170">
        <v>30</v>
      </c>
      <c r="I575" s="171"/>
      <c r="L575" s="167"/>
      <c r="M575" s="172"/>
      <c r="T575" s="173"/>
      <c r="AT575" s="168" t="s">
        <v>315</v>
      </c>
      <c r="AU575" s="168" t="s">
        <v>89</v>
      </c>
      <c r="AV575" s="13" t="s">
        <v>89</v>
      </c>
      <c r="AW575" s="13" t="s">
        <v>31</v>
      </c>
      <c r="AX575" s="13" t="s">
        <v>83</v>
      </c>
      <c r="AY575" s="168" t="s">
        <v>307</v>
      </c>
    </row>
    <row r="576" spans="2:65" s="1" customFormat="1" ht="37.9" customHeight="1">
      <c r="B576" s="145"/>
      <c r="C576" s="146" t="s">
        <v>648</v>
      </c>
      <c r="D576" s="146" t="s">
        <v>309</v>
      </c>
      <c r="E576" s="147" t="s">
        <v>649</v>
      </c>
      <c r="F576" s="148" t="s">
        <v>650</v>
      </c>
      <c r="G576" s="149" t="s">
        <v>510</v>
      </c>
      <c r="H576" s="150">
        <v>4.8159999999999998</v>
      </c>
      <c r="I576" s="151"/>
      <c r="J576" s="152">
        <f>ROUND(I576*H576,2)</f>
        <v>0</v>
      </c>
      <c r="K576" s="153"/>
      <c r="L576" s="32"/>
      <c r="M576" s="154" t="s">
        <v>1</v>
      </c>
      <c r="N576" s="155" t="s">
        <v>42</v>
      </c>
      <c r="P576" s="156">
        <f>O576*H576</f>
        <v>0</v>
      </c>
      <c r="Q576" s="156">
        <v>1.002</v>
      </c>
      <c r="R576" s="156">
        <f>Q576*H576</f>
        <v>4.8256319999999997</v>
      </c>
      <c r="S576" s="156">
        <v>0</v>
      </c>
      <c r="T576" s="157">
        <f>S576*H576</f>
        <v>0</v>
      </c>
      <c r="AR576" s="158" t="s">
        <v>313</v>
      </c>
      <c r="AT576" s="158" t="s">
        <v>309</v>
      </c>
      <c r="AU576" s="158" t="s">
        <v>89</v>
      </c>
      <c r="AY576" s="17" t="s">
        <v>307</v>
      </c>
      <c r="BE576" s="159">
        <f>IF(N576="základná",J576,0)</f>
        <v>0</v>
      </c>
      <c r="BF576" s="159">
        <f>IF(N576="znížená",J576,0)</f>
        <v>0</v>
      </c>
      <c r="BG576" s="159">
        <f>IF(N576="zákl. prenesená",J576,0)</f>
        <v>0</v>
      </c>
      <c r="BH576" s="159">
        <f>IF(N576="zníž. prenesená",J576,0)</f>
        <v>0</v>
      </c>
      <c r="BI576" s="159">
        <f>IF(N576="nulová",J576,0)</f>
        <v>0</v>
      </c>
      <c r="BJ576" s="17" t="s">
        <v>89</v>
      </c>
      <c r="BK576" s="159">
        <f>ROUND(I576*H576,2)</f>
        <v>0</v>
      </c>
      <c r="BL576" s="17" t="s">
        <v>313</v>
      </c>
      <c r="BM576" s="158" t="s">
        <v>651</v>
      </c>
    </row>
    <row r="577" spans="2:65" s="12" customFormat="1">
      <c r="B577" s="160"/>
      <c r="D577" s="161" t="s">
        <v>315</v>
      </c>
      <c r="E577" s="162" t="s">
        <v>1</v>
      </c>
      <c r="F577" s="163" t="s">
        <v>652</v>
      </c>
      <c r="H577" s="162" t="s">
        <v>1</v>
      </c>
      <c r="I577" s="164"/>
      <c r="L577" s="160"/>
      <c r="M577" s="165"/>
      <c r="T577" s="166"/>
      <c r="AT577" s="162" t="s">
        <v>315</v>
      </c>
      <c r="AU577" s="162" t="s">
        <v>89</v>
      </c>
      <c r="AV577" s="12" t="s">
        <v>83</v>
      </c>
      <c r="AW577" s="12" t="s">
        <v>31</v>
      </c>
      <c r="AX577" s="12" t="s">
        <v>76</v>
      </c>
      <c r="AY577" s="162" t="s">
        <v>307</v>
      </c>
    </row>
    <row r="578" spans="2:65" s="13" customFormat="1">
      <c r="B578" s="167"/>
      <c r="D578" s="161" t="s">
        <v>315</v>
      </c>
      <c r="E578" s="168" t="s">
        <v>1</v>
      </c>
      <c r="F578" s="169" t="s">
        <v>653</v>
      </c>
      <c r="H578" s="170">
        <v>4.8159999999999998</v>
      </c>
      <c r="I578" s="171"/>
      <c r="L578" s="167"/>
      <c r="M578" s="172"/>
      <c r="T578" s="173"/>
      <c r="AT578" s="168" t="s">
        <v>315</v>
      </c>
      <c r="AU578" s="168" t="s">
        <v>89</v>
      </c>
      <c r="AV578" s="13" t="s">
        <v>89</v>
      </c>
      <c r="AW578" s="13" t="s">
        <v>31</v>
      </c>
      <c r="AX578" s="13" t="s">
        <v>83</v>
      </c>
      <c r="AY578" s="168" t="s">
        <v>307</v>
      </c>
    </row>
    <row r="579" spans="2:65" s="1" customFormat="1" ht="16.5" customHeight="1">
      <c r="B579" s="145"/>
      <c r="C579" s="146" t="s">
        <v>7</v>
      </c>
      <c r="D579" s="146" t="s">
        <v>309</v>
      </c>
      <c r="E579" s="147" t="s">
        <v>654</v>
      </c>
      <c r="F579" s="148" t="s">
        <v>655</v>
      </c>
      <c r="G579" s="149" t="s">
        <v>312</v>
      </c>
      <c r="H579" s="150">
        <v>0.88500000000000001</v>
      </c>
      <c r="I579" s="151"/>
      <c r="J579" s="152">
        <f>ROUND(I579*H579,2)</f>
        <v>0</v>
      </c>
      <c r="K579" s="153"/>
      <c r="L579" s="32"/>
      <c r="M579" s="154" t="s">
        <v>1</v>
      </c>
      <c r="N579" s="155" t="s">
        <v>42</v>
      </c>
      <c r="P579" s="156">
        <f>O579*H579</f>
        <v>0</v>
      </c>
      <c r="Q579" s="156">
        <v>2.2151299999999998</v>
      </c>
      <c r="R579" s="156">
        <f>Q579*H579</f>
        <v>1.9603900499999998</v>
      </c>
      <c r="S579" s="156">
        <v>0</v>
      </c>
      <c r="T579" s="157">
        <f>S579*H579</f>
        <v>0</v>
      </c>
      <c r="AR579" s="158" t="s">
        <v>313</v>
      </c>
      <c r="AT579" s="158" t="s">
        <v>309</v>
      </c>
      <c r="AU579" s="158" t="s">
        <v>89</v>
      </c>
      <c r="AY579" s="17" t="s">
        <v>307</v>
      </c>
      <c r="BE579" s="159">
        <f>IF(N579="základná",J579,0)</f>
        <v>0</v>
      </c>
      <c r="BF579" s="159">
        <f>IF(N579="znížená",J579,0)</f>
        <v>0</v>
      </c>
      <c r="BG579" s="159">
        <f>IF(N579="zákl. prenesená",J579,0)</f>
        <v>0</v>
      </c>
      <c r="BH579" s="159">
        <f>IF(N579="zníž. prenesená",J579,0)</f>
        <v>0</v>
      </c>
      <c r="BI579" s="159">
        <f>IF(N579="nulová",J579,0)</f>
        <v>0</v>
      </c>
      <c r="BJ579" s="17" t="s">
        <v>89</v>
      </c>
      <c r="BK579" s="159">
        <f>ROUND(I579*H579,2)</f>
        <v>0</v>
      </c>
      <c r="BL579" s="17" t="s">
        <v>313</v>
      </c>
      <c r="BM579" s="158" t="s">
        <v>656</v>
      </c>
    </row>
    <row r="580" spans="2:65" s="13" customFormat="1">
      <c r="B580" s="167"/>
      <c r="D580" s="161" t="s">
        <v>315</v>
      </c>
      <c r="E580" s="168" t="s">
        <v>1</v>
      </c>
      <c r="F580" s="169" t="s">
        <v>657</v>
      </c>
      <c r="H580" s="170">
        <v>0.54</v>
      </c>
      <c r="I580" s="171"/>
      <c r="L580" s="167"/>
      <c r="M580" s="172"/>
      <c r="T580" s="173"/>
      <c r="AT580" s="168" t="s">
        <v>315</v>
      </c>
      <c r="AU580" s="168" t="s">
        <v>89</v>
      </c>
      <c r="AV580" s="13" t="s">
        <v>89</v>
      </c>
      <c r="AW580" s="13" t="s">
        <v>31</v>
      </c>
      <c r="AX580" s="13" t="s">
        <v>76</v>
      </c>
      <c r="AY580" s="168" t="s">
        <v>307</v>
      </c>
    </row>
    <row r="581" spans="2:65" s="13" customFormat="1">
      <c r="B581" s="167"/>
      <c r="D581" s="161" t="s">
        <v>315</v>
      </c>
      <c r="E581" s="168" t="s">
        <v>1</v>
      </c>
      <c r="F581" s="169" t="s">
        <v>658</v>
      </c>
      <c r="H581" s="170">
        <v>0.34499999999999997</v>
      </c>
      <c r="I581" s="171"/>
      <c r="L581" s="167"/>
      <c r="M581" s="172"/>
      <c r="T581" s="173"/>
      <c r="AT581" s="168" t="s">
        <v>315</v>
      </c>
      <c r="AU581" s="168" t="s">
        <v>89</v>
      </c>
      <c r="AV581" s="13" t="s">
        <v>89</v>
      </c>
      <c r="AW581" s="13" t="s">
        <v>31</v>
      </c>
      <c r="AX581" s="13" t="s">
        <v>76</v>
      </c>
      <c r="AY581" s="168" t="s">
        <v>307</v>
      </c>
    </row>
    <row r="582" spans="2:65" s="14" customFormat="1">
      <c r="B582" s="174"/>
      <c r="D582" s="161" t="s">
        <v>315</v>
      </c>
      <c r="E582" s="175" t="s">
        <v>1</v>
      </c>
      <c r="F582" s="176" t="s">
        <v>415</v>
      </c>
      <c r="H582" s="177">
        <v>0.88500000000000001</v>
      </c>
      <c r="I582" s="178"/>
      <c r="L582" s="174"/>
      <c r="M582" s="179"/>
      <c r="T582" s="180"/>
      <c r="AT582" s="175" t="s">
        <v>315</v>
      </c>
      <c r="AU582" s="175" t="s">
        <v>89</v>
      </c>
      <c r="AV582" s="14" t="s">
        <v>313</v>
      </c>
      <c r="AW582" s="14" t="s">
        <v>31</v>
      </c>
      <c r="AX582" s="14" t="s">
        <v>83</v>
      </c>
      <c r="AY582" s="175" t="s">
        <v>307</v>
      </c>
    </row>
    <row r="583" spans="2:65" s="1" customFormat="1" ht="24.2" customHeight="1">
      <c r="B583" s="145"/>
      <c r="C583" s="146" t="s">
        <v>659</v>
      </c>
      <c r="D583" s="146" t="s">
        <v>309</v>
      </c>
      <c r="E583" s="147" t="s">
        <v>660</v>
      </c>
      <c r="F583" s="148" t="s">
        <v>661</v>
      </c>
      <c r="G583" s="149" t="s">
        <v>312</v>
      </c>
      <c r="H583" s="150">
        <v>10.584</v>
      </c>
      <c r="I583" s="151"/>
      <c r="J583" s="152">
        <f>ROUND(I583*H583,2)</f>
        <v>0</v>
      </c>
      <c r="K583" s="153"/>
      <c r="L583" s="32"/>
      <c r="M583" s="154" t="s">
        <v>1</v>
      </c>
      <c r="N583" s="155" t="s">
        <v>42</v>
      </c>
      <c r="P583" s="156">
        <f>O583*H583</f>
        <v>0</v>
      </c>
      <c r="Q583" s="156">
        <v>2.19408</v>
      </c>
      <c r="R583" s="156">
        <f>Q583*H583</f>
        <v>23.222142720000001</v>
      </c>
      <c r="S583" s="156">
        <v>0</v>
      </c>
      <c r="T583" s="157">
        <f>S583*H583</f>
        <v>0</v>
      </c>
      <c r="AR583" s="158" t="s">
        <v>313</v>
      </c>
      <c r="AT583" s="158" t="s">
        <v>309</v>
      </c>
      <c r="AU583" s="158" t="s">
        <v>89</v>
      </c>
      <c r="AY583" s="17" t="s">
        <v>307</v>
      </c>
      <c r="BE583" s="159">
        <f>IF(N583="základná",J583,0)</f>
        <v>0</v>
      </c>
      <c r="BF583" s="159">
        <f>IF(N583="znížená",J583,0)</f>
        <v>0</v>
      </c>
      <c r="BG583" s="159">
        <f>IF(N583="zákl. prenesená",J583,0)</f>
        <v>0</v>
      </c>
      <c r="BH583" s="159">
        <f>IF(N583="zníž. prenesená",J583,0)</f>
        <v>0</v>
      </c>
      <c r="BI583" s="159">
        <f>IF(N583="nulová",J583,0)</f>
        <v>0</v>
      </c>
      <c r="BJ583" s="17" t="s">
        <v>89</v>
      </c>
      <c r="BK583" s="159">
        <f>ROUND(I583*H583,2)</f>
        <v>0</v>
      </c>
      <c r="BL583" s="17" t="s">
        <v>313</v>
      </c>
      <c r="BM583" s="158" t="s">
        <v>662</v>
      </c>
    </row>
    <row r="584" spans="2:65" s="13" customFormat="1">
      <c r="B584" s="167"/>
      <c r="D584" s="161" t="s">
        <v>315</v>
      </c>
      <c r="E584" s="168" t="s">
        <v>1</v>
      </c>
      <c r="F584" s="169" t="s">
        <v>663</v>
      </c>
      <c r="H584" s="170">
        <v>5.88</v>
      </c>
      <c r="I584" s="171"/>
      <c r="L584" s="167"/>
      <c r="M584" s="172"/>
      <c r="T584" s="173"/>
      <c r="AT584" s="168" t="s">
        <v>315</v>
      </c>
      <c r="AU584" s="168" t="s">
        <v>89</v>
      </c>
      <c r="AV584" s="13" t="s">
        <v>89</v>
      </c>
      <c r="AW584" s="13" t="s">
        <v>31</v>
      </c>
      <c r="AX584" s="13" t="s">
        <v>76</v>
      </c>
      <c r="AY584" s="168" t="s">
        <v>307</v>
      </c>
    </row>
    <row r="585" spans="2:65" s="13" customFormat="1">
      <c r="B585" s="167"/>
      <c r="D585" s="161" t="s">
        <v>315</v>
      </c>
      <c r="E585" s="168" t="s">
        <v>1</v>
      </c>
      <c r="F585" s="169" t="s">
        <v>664</v>
      </c>
      <c r="H585" s="170">
        <v>2.3519999999999999</v>
      </c>
      <c r="I585" s="171"/>
      <c r="L585" s="167"/>
      <c r="M585" s="172"/>
      <c r="T585" s="173"/>
      <c r="AT585" s="168" t="s">
        <v>315</v>
      </c>
      <c r="AU585" s="168" t="s">
        <v>89</v>
      </c>
      <c r="AV585" s="13" t="s">
        <v>89</v>
      </c>
      <c r="AW585" s="13" t="s">
        <v>31</v>
      </c>
      <c r="AX585" s="13" t="s">
        <v>76</v>
      </c>
      <c r="AY585" s="168" t="s">
        <v>307</v>
      </c>
    </row>
    <row r="586" spans="2:65" s="13" customFormat="1">
      <c r="B586" s="167"/>
      <c r="D586" s="161" t="s">
        <v>315</v>
      </c>
      <c r="E586" s="168" t="s">
        <v>1</v>
      </c>
      <c r="F586" s="169" t="s">
        <v>665</v>
      </c>
      <c r="H586" s="170">
        <v>2.3519999999999999</v>
      </c>
      <c r="I586" s="171"/>
      <c r="L586" s="167"/>
      <c r="M586" s="172"/>
      <c r="T586" s="173"/>
      <c r="AT586" s="168" t="s">
        <v>315</v>
      </c>
      <c r="AU586" s="168" t="s">
        <v>89</v>
      </c>
      <c r="AV586" s="13" t="s">
        <v>89</v>
      </c>
      <c r="AW586" s="13" t="s">
        <v>31</v>
      </c>
      <c r="AX586" s="13" t="s">
        <v>76</v>
      </c>
      <c r="AY586" s="168" t="s">
        <v>307</v>
      </c>
    </row>
    <row r="587" spans="2:65" s="14" customFormat="1">
      <c r="B587" s="174"/>
      <c r="D587" s="161" t="s">
        <v>315</v>
      </c>
      <c r="E587" s="175" t="s">
        <v>1</v>
      </c>
      <c r="F587" s="176" t="s">
        <v>415</v>
      </c>
      <c r="H587" s="177">
        <v>10.584</v>
      </c>
      <c r="I587" s="178"/>
      <c r="L587" s="174"/>
      <c r="M587" s="179"/>
      <c r="T587" s="180"/>
      <c r="AT587" s="175" t="s">
        <v>315</v>
      </c>
      <c r="AU587" s="175" t="s">
        <v>89</v>
      </c>
      <c r="AV587" s="14" t="s">
        <v>313</v>
      </c>
      <c r="AW587" s="14" t="s">
        <v>31</v>
      </c>
      <c r="AX587" s="14" t="s">
        <v>83</v>
      </c>
      <c r="AY587" s="175" t="s">
        <v>307</v>
      </c>
    </row>
    <row r="588" spans="2:65" s="1" customFormat="1" ht="24.2" customHeight="1">
      <c r="B588" s="145"/>
      <c r="C588" s="146" t="s">
        <v>666</v>
      </c>
      <c r="D588" s="146" t="s">
        <v>309</v>
      </c>
      <c r="E588" s="147" t="s">
        <v>667</v>
      </c>
      <c r="F588" s="148" t="s">
        <v>668</v>
      </c>
      <c r="G588" s="149" t="s">
        <v>312</v>
      </c>
      <c r="H588" s="150">
        <v>6.7640000000000002</v>
      </c>
      <c r="I588" s="151"/>
      <c r="J588" s="152">
        <f>ROUND(I588*H588,2)</f>
        <v>0</v>
      </c>
      <c r="K588" s="153"/>
      <c r="L588" s="32"/>
      <c r="M588" s="154" t="s">
        <v>1</v>
      </c>
      <c r="N588" s="155" t="s">
        <v>42</v>
      </c>
      <c r="P588" s="156">
        <f>O588*H588</f>
        <v>0</v>
      </c>
      <c r="Q588" s="156">
        <v>2.2151299999999998</v>
      </c>
      <c r="R588" s="156">
        <f>Q588*H588</f>
        <v>14.983139319999999</v>
      </c>
      <c r="S588" s="156">
        <v>0</v>
      </c>
      <c r="T588" s="157">
        <f>S588*H588</f>
        <v>0</v>
      </c>
      <c r="AR588" s="158" t="s">
        <v>313</v>
      </c>
      <c r="AT588" s="158" t="s">
        <v>309</v>
      </c>
      <c r="AU588" s="158" t="s">
        <v>89</v>
      </c>
      <c r="AY588" s="17" t="s">
        <v>307</v>
      </c>
      <c r="BE588" s="159">
        <f>IF(N588="základná",J588,0)</f>
        <v>0</v>
      </c>
      <c r="BF588" s="159">
        <f>IF(N588="znížená",J588,0)</f>
        <v>0</v>
      </c>
      <c r="BG588" s="159">
        <f>IF(N588="zákl. prenesená",J588,0)</f>
        <v>0</v>
      </c>
      <c r="BH588" s="159">
        <f>IF(N588="zníž. prenesená",J588,0)</f>
        <v>0</v>
      </c>
      <c r="BI588" s="159">
        <f>IF(N588="nulová",J588,0)</f>
        <v>0</v>
      </c>
      <c r="BJ588" s="17" t="s">
        <v>89</v>
      </c>
      <c r="BK588" s="159">
        <f>ROUND(I588*H588,2)</f>
        <v>0</v>
      </c>
      <c r="BL588" s="17" t="s">
        <v>313</v>
      </c>
      <c r="BM588" s="158" t="s">
        <v>669</v>
      </c>
    </row>
    <row r="589" spans="2:65" s="13" customFormat="1">
      <c r="B589" s="167"/>
      <c r="D589" s="161" t="s">
        <v>315</v>
      </c>
      <c r="E589" s="168" t="s">
        <v>1</v>
      </c>
      <c r="F589" s="169" t="s">
        <v>670</v>
      </c>
      <c r="H589" s="170">
        <v>3.0379999999999998</v>
      </c>
      <c r="I589" s="171"/>
      <c r="L589" s="167"/>
      <c r="M589" s="172"/>
      <c r="T589" s="173"/>
      <c r="AT589" s="168" t="s">
        <v>315</v>
      </c>
      <c r="AU589" s="168" t="s">
        <v>89</v>
      </c>
      <c r="AV589" s="13" t="s">
        <v>89</v>
      </c>
      <c r="AW589" s="13" t="s">
        <v>31</v>
      </c>
      <c r="AX589" s="13" t="s">
        <v>76</v>
      </c>
      <c r="AY589" s="168" t="s">
        <v>307</v>
      </c>
    </row>
    <row r="590" spans="2:65" s="13" customFormat="1">
      <c r="B590" s="167"/>
      <c r="D590" s="161" t="s">
        <v>315</v>
      </c>
      <c r="E590" s="168" t="s">
        <v>1</v>
      </c>
      <c r="F590" s="169" t="s">
        <v>671</v>
      </c>
      <c r="H590" s="170">
        <v>1.458</v>
      </c>
      <c r="I590" s="171"/>
      <c r="L590" s="167"/>
      <c r="M590" s="172"/>
      <c r="T590" s="173"/>
      <c r="AT590" s="168" t="s">
        <v>315</v>
      </c>
      <c r="AU590" s="168" t="s">
        <v>89</v>
      </c>
      <c r="AV590" s="13" t="s">
        <v>89</v>
      </c>
      <c r="AW590" s="13" t="s">
        <v>31</v>
      </c>
      <c r="AX590" s="13" t="s">
        <v>76</v>
      </c>
      <c r="AY590" s="168" t="s">
        <v>307</v>
      </c>
    </row>
    <row r="591" spans="2:65" s="13" customFormat="1">
      <c r="B591" s="167"/>
      <c r="D591" s="161" t="s">
        <v>315</v>
      </c>
      <c r="E591" s="168" t="s">
        <v>1</v>
      </c>
      <c r="F591" s="169" t="s">
        <v>672</v>
      </c>
      <c r="H591" s="170">
        <v>2.2679999999999998</v>
      </c>
      <c r="I591" s="171"/>
      <c r="L591" s="167"/>
      <c r="M591" s="172"/>
      <c r="T591" s="173"/>
      <c r="AT591" s="168" t="s">
        <v>315</v>
      </c>
      <c r="AU591" s="168" t="s">
        <v>89</v>
      </c>
      <c r="AV591" s="13" t="s">
        <v>89</v>
      </c>
      <c r="AW591" s="13" t="s">
        <v>31</v>
      </c>
      <c r="AX591" s="13" t="s">
        <v>76</v>
      </c>
      <c r="AY591" s="168" t="s">
        <v>307</v>
      </c>
    </row>
    <row r="592" spans="2:65" s="14" customFormat="1">
      <c r="B592" s="174"/>
      <c r="D592" s="161" t="s">
        <v>315</v>
      </c>
      <c r="E592" s="175" t="s">
        <v>1</v>
      </c>
      <c r="F592" s="176" t="s">
        <v>415</v>
      </c>
      <c r="H592" s="177">
        <v>6.7640000000000002</v>
      </c>
      <c r="I592" s="178"/>
      <c r="L592" s="174"/>
      <c r="M592" s="179"/>
      <c r="T592" s="180"/>
      <c r="AT592" s="175" t="s">
        <v>315</v>
      </c>
      <c r="AU592" s="175" t="s">
        <v>89</v>
      </c>
      <c r="AV592" s="14" t="s">
        <v>313</v>
      </c>
      <c r="AW592" s="14" t="s">
        <v>31</v>
      </c>
      <c r="AX592" s="14" t="s">
        <v>83</v>
      </c>
      <c r="AY592" s="175" t="s">
        <v>307</v>
      </c>
    </row>
    <row r="593" spans="2:65" s="1" customFormat="1" ht="21.75" customHeight="1">
      <c r="B593" s="145"/>
      <c r="C593" s="146" t="s">
        <v>673</v>
      </c>
      <c r="D593" s="146" t="s">
        <v>309</v>
      </c>
      <c r="E593" s="147" t="s">
        <v>674</v>
      </c>
      <c r="F593" s="148" t="s">
        <v>675</v>
      </c>
      <c r="G593" s="149" t="s">
        <v>517</v>
      </c>
      <c r="H593" s="150">
        <v>30.06</v>
      </c>
      <c r="I593" s="151"/>
      <c r="J593" s="152">
        <f>ROUND(I593*H593,2)</f>
        <v>0</v>
      </c>
      <c r="K593" s="153"/>
      <c r="L593" s="32"/>
      <c r="M593" s="154" t="s">
        <v>1</v>
      </c>
      <c r="N593" s="155" t="s">
        <v>42</v>
      </c>
      <c r="P593" s="156">
        <f>O593*H593</f>
        <v>0</v>
      </c>
      <c r="Q593" s="156">
        <v>1.5900000000000001E-3</v>
      </c>
      <c r="R593" s="156">
        <f>Q593*H593</f>
        <v>4.7795400000000002E-2</v>
      </c>
      <c r="S593" s="156">
        <v>0</v>
      </c>
      <c r="T593" s="157">
        <f>S593*H593</f>
        <v>0</v>
      </c>
      <c r="AR593" s="158" t="s">
        <v>313</v>
      </c>
      <c r="AT593" s="158" t="s">
        <v>309</v>
      </c>
      <c r="AU593" s="158" t="s">
        <v>89</v>
      </c>
      <c r="AY593" s="17" t="s">
        <v>307</v>
      </c>
      <c r="BE593" s="159">
        <f>IF(N593="základná",J593,0)</f>
        <v>0</v>
      </c>
      <c r="BF593" s="159">
        <f>IF(N593="znížená",J593,0)</f>
        <v>0</v>
      </c>
      <c r="BG593" s="159">
        <f>IF(N593="zákl. prenesená",J593,0)</f>
        <v>0</v>
      </c>
      <c r="BH593" s="159">
        <f>IF(N593="zníž. prenesená",J593,0)</f>
        <v>0</v>
      </c>
      <c r="BI593" s="159">
        <f>IF(N593="nulová",J593,0)</f>
        <v>0</v>
      </c>
      <c r="BJ593" s="17" t="s">
        <v>89</v>
      </c>
      <c r="BK593" s="159">
        <f>ROUND(I593*H593,2)</f>
        <v>0</v>
      </c>
      <c r="BL593" s="17" t="s">
        <v>313</v>
      </c>
      <c r="BM593" s="158" t="s">
        <v>676</v>
      </c>
    </row>
    <row r="594" spans="2:65" s="12" customFormat="1">
      <c r="B594" s="160"/>
      <c r="D594" s="161" t="s">
        <v>315</v>
      </c>
      <c r="E594" s="162" t="s">
        <v>1</v>
      </c>
      <c r="F594" s="163" t="s">
        <v>677</v>
      </c>
      <c r="H594" s="162" t="s">
        <v>1</v>
      </c>
      <c r="I594" s="164"/>
      <c r="L594" s="160"/>
      <c r="M594" s="165"/>
      <c r="T594" s="166"/>
      <c r="AT594" s="162" t="s">
        <v>315</v>
      </c>
      <c r="AU594" s="162" t="s">
        <v>89</v>
      </c>
      <c r="AV594" s="12" t="s">
        <v>83</v>
      </c>
      <c r="AW594" s="12" t="s">
        <v>31</v>
      </c>
      <c r="AX594" s="12" t="s">
        <v>76</v>
      </c>
      <c r="AY594" s="162" t="s">
        <v>307</v>
      </c>
    </row>
    <row r="595" spans="2:65" s="13" customFormat="1">
      <c r="B595" s="167"/>
      <c r="D595" s="161" t="s">
        <v>315</v>
      </c>
      <c r="E595" s="168" t="s">
        <v>1</v>
      </c>
      <c r="F595" s="169" t="s">
        <v>678</v>
      </c>
      <c r="H595" s="170">
        <v>13.5</v>
      </c>
      <c r="I595" s="171"/>
      <c r="L595" s="167"/>
      <c r="M595" s="172"/>
      <c r="T595" s="173"/>
      <c r="AT595" s="168" t="s">
        <v>315</v>
      </c>
      <c r="AU595" s="168" t="s">
        <v>89</v>
      </c>
      <c r="AV595" s="13" t="s">
        <v>89</v>
      </c>
      <c r="AW595" s="13" t="s">
        <v>31</v>
      </c>
      <c r="AX595" s="13" t="s">
        <v>76</v>
      </c>
      <c r="AY595" s="168" t="s">
        <v>307</v>
      </c>
    </row>
    <row r="596" spans="2:65" s="13" customFormat="1">
      <c r="B596" s="167"/>
      <c r="D596" s="161" t="s">
        <v>315</v>
      </c>
      <c r="E596" s="168" t="s">
        <v>1</v>
      </c>
      <c r="F596" s="169" t="s">
        <v>679</v>
      </c>
      <c r="H596" s="170">
        <v>6.48</v>
      </c>
      <c r="I596" s="171"/>
      <c r="L596" s="167"/>
      <c r="M596" s="172"/>
      <c r="T596" s="173"/>
      <c r="AT596" s="168" t="s">
        <v>315</v>
      </c>
      <c r="AU596" s="168" t="s">
        <v>89</v>
      </c>
      <c r="AV596" s="13" t="s">
        <v>89</v>
      </c>
      <c r="AW596" s="13" t="s">
        <v>31</v>
      </c>
      <c r="AX596" s="13" t="s">
        <v>76</v>
      </c>
      <c r="AY596" s="168" t="s">
        <v>307</v>
      </c>
    </row>
    <row r="597" spans="2:65" s="13" customFormat="1">
      <c r="B597" s="167"/>
      <c r="D597" s="161" t="s">
        <v>315</v>
      </c>
      <c r="E597" s="168" t="s">
        <v>1</v>
      </c>
      <c r="F597" s="169" t="s">
        <v>680</v>
      </c>
      <c r="H597" s="170">
        <v>10.08</v>
      </c>
      <c r="I597" s="171"/>
      <c r="L597" s="167"/>
      <c r="M597" s="172"/>
      <c r="T597" s="173"/>
      <c r="AT597" s="168" t="s">
        <v>315</v>
      </c>
      <c r="AU597" s="168" t="s">
        <v>89</v>
      </c>
      <c r="AV597" s="13" t="s">
        <v>89</v>
      </c>
      <c r="AW597" s="13" t="s">
        <v>31</v>
      </c>
      <c r="AX597" s="13" t="s">
        <v>76</v>
      </c>
      <c r="AY597" s="168" t="s">
        <v>307</v>
      </c>
    </row>
    <row r="598" spans="2:65" s="14" customFormat="1">
      <c r="B598" s="174"/>
      <c r="D598" s="161" t="s">
        <v>315</v>
      </c>
      <c r="E598" s="175" t="s">
        <v>155</v>
      </c>
      <c r="F598" s="176" t="s">
        <v>415</v>
      </c>
      <c r="H598" s="177">
        <v>30.06</v>
      </c>
      <c r="I598" s="178"/>
      <c r="L598" s="174"/>
      <c r="M598" s="179"/>
      <c r="T598" s="180"/>
      <c r="AT598" s="175" t="s">
        <v>315</v>
      </c>
      <c r="AU598" s="175" t="s">
        <v>89</v>
      </c>
      <c r="AV598" s="14" t="s">
        <v>313</v>
      </c>
      <c r="AW598" s="14" t="s">
        <v>31</v>
      </c>
      <c r="AX598" s="14" t="s">
        <v>83</v>
      </c>
      <c r="AY598" s="175" t="s">
        <v>307</v>
      </c>
    </row>
    <row r="599" spans="2:65" s="1" customFormat="1" ht="21.75" customHeight="1">
      <c r="B599" s="145"/>
      <c r="C599" s="146" t="s">
        <v>681</v>
      </c>
      <c r="D599" s="146" t="s">
        <v>309</v>
      </c>
      <c r="E599" s="147" t="s">
        <v>682</v>
      </c>
      <c r="F599" s="148" t="s">
        <v>683</v>
      </c>
      <c r="G599" s="149" t="s">
        <v>517</v>
      </c>
      <c r="H599" s="150">
        <v>30.06</v>
      </c>
      <c r="I599" s="151"/>
      <c r="J599" s="152">
        <f>ROUND(I599*H599,2)</f>
        <v>0</v>
      </c>
      <c r="K599" s="153"/>
      <c r="L599" s="32"/>
      <c r="M599" s="154" t="s">
        <v>1</v>
      </c>
      <c r="N599" s="155" t="s">
        <v>42</v>
      </c>
      <c r="P599" s="156">
        <f>O599*H599</f>
        <v>0</v>
      </c>
      <c r="Q599" s="156">
        <v>0</v>
      </c>
      <c r="R599" s="156">
        <f>Q599*H599</f>
        <v>0</v>
      </c>
      <c r="S599" s="156">
        <v>0</v>
      </c>
      <c r="T599" s="157">
        <f>S599*H599</f>
        <v>0</v>
      </c>
      <c r="AR599" s="158" t="s">
        <v>313</v>
      </c>
      <c r="AT599" s="158" t="s">
        <v>309</v>
      </c>
      <c r="AU599" s="158" t="s">
        <v>89</v>
      </c>
      <c r="AY599" s="17" t="s">
        <v>307</v>
      </c>
      <c r="BE599" s="159">
        <f>IF(N599="základná",J599,0)</f>
        <v>0</v>
      </c>
      <c r="BF599" s="159">
        <f>IF(N599="znížená",J599,0)</f>
        <v>0</v>
      </c>
      <c r="BG599" s="159">
        <f>IF(N599="zákl. prenesená",J599,0)</f>
        <v>0</v>
      </c>
      <c r="BH599" s="159">
        <f>IF(N599="zníž. prenesená",J599,0)</f>
        <v>0</v>
      </c>
      <c r="BI599" s="159">
        <f>IF(N599="nulová",J599,0)</f>
        <v>0</v>
      </c>
      <c r="BJ599" s="17" t="s">
        <v>89</v>
      </c>
      <c r="BK599" s="159">
        <f>ROUND(I599*H599,2)</f>
        <v>0</v>
      </c>
      <c r="BL599" s="17" t="s">
        <v>313</v>
      </c>
      <c r="BM599" s="158" t="s">
        <v>684</v>
      </c>
    </row>
    <row r="600" spans="2:65" s="13" customFormat="1">
      <c r="B600" s="167"/>
      <c r="D600" s="161" t="s">
        <v>315</v>
      </c>
      <c r="E600" s="168" t="s">
        <v>1</v>
      </c>
      <c r="F600" s="169" t="s">
        <v>155</v>
      </c>
      <c r="H600" s="170">
        <v>30.06</v>
      </c>
      <c r="I600" s="171"/>
      <c r="L600" s="167"/>
      <c r="M600" s="172"/>
      <c r="T600" s="173"/>
      <c r="AT600" s="168" t="s">
        <v>315</v>
      </c>
      <c r="AU600" s="168" t="s">
        <v>89</v>
      </c>
      <c r="AV600" s="13" t="s">
        <v>89</v>
      </c>
      <c r="AW600" s="13" t="s">
        <v>31</v>
      </c>
      <c r="AX600" s="13" t="s">
        <v>83</v>
      </c>
      <c r="AY600" s="168" t="s">
        <v>307</v>
      </c>
    </row>
    <row r="601" spans="2:65" s="1" customFormat="1" ht="16.5" customHeight="1">
      <c r="B601" s="145"/>
      <c r="C601" s="146" t="s">
        <v>685</v>
      </c>
      <c r="D601" s="146" t="s">
        <v>309</v>
      </c>
      <c r="E601" s="147" t="s">
        <v>686</v>
      </c>
      <c r="F601" s="148" t="s">
        <v>687</v>
      </c>
      <c r="G601" s="149" t="s">
        <v>510</v>
      </c>
      <c r="H601" s="150">
        <v>0.14000000000000001</v>
      </c>
      <c r="I601" s="151"/>
      <c r="J601" s="152">
        <f>ROUND(I601*H601,2)</f>
        <v>0</v>
      </c>
      <c r="K601" s="153"/>
      <c r="L601" s="32"/>
      <c r="M601" s="154" t="s">
        <v>1</v>
      </c>
      <c r="N601" s="155" t="s">
        <v>42</v>
      </c>
      <c r="P601" s="156">
        <f>O601*H601</f>
        <v>0</v>
      </c>
      <c r="Q601" s="156">
        <v>1.0189600000000001</v>
      </c>
      <c r="R601" s="156">
        <f>Q601*H601</f>
        <v>0.14265440000000001</v>
      </c>
      <c r="S601" s="156">
        <v>0</v>
      </c>
      <c r="T601" s="157">
        <f>S601*H601</f>
        <v>0</v>
      </c>
      <c r="AR601" s="158" t="s">
        <v>313</v>
      </c>
      <c r="AT601" s="158" t="s">
        <v>309</v>
      </c>
      <c r="AU601" s="158" t="s">
        <v>89</v>
      </c>
      <c r="AY601" s="17" t="s">
        <v>307</v>
      </c>
      <c r="BE601" s="159">
        <f>IF(N601="základná",J601,0)</f>
        <v>0</v>
      </c>
      <c r="BF601" s="159">
        <f>IF(N601="znížená",J601,0)</f>
        <v>0</v>
      </c>
      <c r="BG601" s="159">
        <f>IF(N601="zákl. prenesená",J601,0)</f>
        <v>0</v>
      </c>
      <c r="BH601" s="159">
        <f>IF(N601="zníž. prenesená",J601,0)</f>
        <v>0</v>
      </c>
      <c r="BI601" s="159">
        <f>IF(N601="nulová",J601,0)</f>
        <v>0</v>
      </c>
      <c r="BJ601" s="17" t="s">
        <v>89</v>
      </c>
      <c r="BK601" s="159">
        <f>ROUND(I601*H601,2)</f>
        <v>0</v>
      </c>
      <c r="BL601" s="17" t="s">
        <v>313</v>
      </c>
      <c r="BM601" s="158" t="s">
        <v>688</v>
      </c>
    </row>
    <row r="602" spans="2:65" s="13" customFormat="1">
      <c r="B602" s="167"/>
      <c r="D602" s="161" t="s">
        <v>315</v>
      </c>
      <c r="E602" s="168" t="s">
        <v>1</v>
      </c>
      <c r="F602" s="169" t="s">
        <v>689</v>
      </c>
      <c r="H602" s="170">
        <v>0.14000000000000001</v>
      </c>
      <c r="I602" s="171"/>
      <c r="L602" s="167"/>
      <c r="M602" s="172"/>
      <c r="T602" s="173"/>
      <c r="AT602" s="168" t="s">
        <v>315</v>
      </c>
      <c r="AU602" s="168" t="s">
        <v>89</v>
      </c>
      <c r="AV602" s="13" t="s">
        <v>89</v>
      </c>
      <c r="AW602" s="13" t="s">
        <v>31</v>
      </c>
      <c r="AX602" s="13" t="s">
        <v>83</v>
      </c>
      <c r="AY602" s="168" t="s">
        <v>307</v>
      </c>
    </row>
    <row r="603" spans="2:65" s="1" customFormat="1" ht="44.25" customHeight="1">
      <c r="B603" s="145"/>
      <c r="C603" s="146" t="s">
        <v>690</v>
      </c>
      <c r="D603" s="146" t="s">
        <v>309</v>
      </c>
      <c r="E603" s="147" t="s">
        <v>691</v>
      </c>
      <c r="F603" s="148" t="s">
        <v>692</v>
      </c>
      <c r="G603" s="149" t="s">
        <v>693</v>
      </c>
      <c r="H603" s="150">
        <v>36</v>
      </c>
      <c r="I603" s="151"/>
      <c r="J603" s="152">
        <f>ROUND(I603*H603,2)</f>
        <v>0</v>
      </c>
      <c r="K603" s="153"/>
      <c r="L603" s="32"/>
      <c r="M603" s="154" t="s">
        <v>1</v>
      </c>
      <c r="N603" s="155" t="s">
        <v>42</v>
      </c>
      <c r="P603" s="156">
        <f>O603*H603</f>
        <v>0</v>
      </c>
      <c r="Q603" s="156">
        <v>9.1500000000000001E-3</v>
      </c>
      <c r="R603" s="156">
        <f>Q603*H603</f>
        <v>0.32940000000000003</v>
      </c>
      <c r="S603" s="156">
        <v>0</v>
      </c>
      <c r="T603" s="157">
        <f>S603*H603</f>
        <v>0</v>
      </c>
      <c r="AR603" s="158" t="s">
        <v>313</v>
      </c>
      <c r="AT603" s="158" t="s">
        <v>309</v>
      </c>
      <c r="AU603" s="158" t="s">
        <v>89</v>
      </c>
      <c r="AY603" s="17" t="s">
        <v>307</v>
      </c>
      <c r="BE603" s="159">
        <f>IF(N603="základná",J603,0)</f>
        <v>0</v>
      </c>
      <c r="BF603" s="159">
        <f>IF(N603="znížená",J603,0)</f>
        <v>0</v>
      </c>
      <c r="BG603" s="159">
        <f>IF(N603="zákl. prenesená",J603,0)</f>
        <v>0</v>
      </c>
      <c r="BH603" s="159">
        <f>IF(N603="zníž. prenesená",J603,0)</f>
        <v>0</v>
      </c>
      <c r="BI603" s="159">
        <f>IF(N603="nulová",J603,0)</f>
        <v>0</v>
      </c>
      <c r="BJ603" s="17" t="s">
        <v>89</v>
      </c>
      <c r="BK603" s="159">
        <f>ROUND(I603*H603,2)</f>
        <v>0</v>
      </c>
      <c r="BL603" s="17" t="s">
        <v>313</v>
      </c>
      <c r="BM603" s="158" t="s">
        <v>694</v>
      </c>
    </row>
    <row r="604" spans="2:65" s="13" customFormat="1">
      <c r="B604" s="167"/>
      <c r="D604" s="161" t="s">
        <v>315</v>
      </c>
      <c r="E604" s="168" t="s">
        <v>1</v>
      </c>
      <c r="F604" s="169" t="s">
        <v>695</v>
      </c>
      <c r="H604" s="170">
        <v>36</v>
      </c>
      <c r="I604" s="171"/>
      <c r="L604" s="167"/>
      <c r="M604" s="172"/>
      <c r="T604" s="173"/>
      <c r="AT604" s="168" t="s">
        <v>315</v>
      </c>
      <c r="AU604" s="168" t="s">
        <v>89</v>
      </c>
      <c r="AV604" s="13" t="s">
        <v>89</v>
      </c>
      <c r="AW604" s="13" t="s">
        <v>31</v>
      </c>
      <c r="AX604" s="13" t="s">
        <v>83</v>
      </c>
      <c r="AY604" s="168" t="s">
        <v>307</v>
      </c>
    </row>
    <row r="605" spans="2:65" s="11" customFormat="1" ht="22.9" customHeight="1">
      <c r="B605" s="133"/>
      <c r="D605" s="134" t="s">
        <v>75</v>
      </c>
      <c r="E605" s="143" t="s">
        <v>107</v>
      </c>
      <c r="F605" s="143" t="s">
        <v>696</v>
      </c>
      <c r="I605" s="136"/>
      <c r="J605" s="144">
        <f>BK605</f>
        <v>0</v>
      </c>
      <c r="L605" s="133"/>
      <c r="M605" s="138"/>
      <c r="P605" s="139">
        <f>SUM(P606:P830)</f>
        <v>0</v>
      </c>
      <c r="R605" s="139">
        <f>SUM(R606:R830)</f>
        <v>406.59825983965999</v>
      </c>
      <c r="T605" s="140">
        <f>SUM(T606:T830)</f>
        <v>0</v>
      </c>
      <c r="AR605" s="134" t="s">
        <v>83</v>
      </c>
      <c r="AT605" s="141" t="s">
        <v>75</v>
      </c>
      <c r="AU605" s="141" t="s">
        <v>83</v>
      </c>
      <c r="AY605" s="134" t="s">
        <v>307</v>
      </c>
      <c r="BK605" s="142">
        <f>SUM(BK606:BK830)</f>
        <v>0</v>
      </c>
    </row>
    <row r="606" spans="2:65" s="1" customFormat="1" ht="33" customHeight="1">
      <c r="B606" s="145"/>
      <c r="C606" s="146" t="s">
        <v>174</v>
      </c>
      <c r="D606" s="146" t="s">
        <v>309</v>
      </c>
      <c r="E606" s="147" t="s">
        <v>697</v>
      </c>
      <c r="F606" s="148" t="s">
        <v>698</v>
      </c>
      <c r="G606" s="149" t="s">
        <v>312</v>
      </c>
      <c r="H606" s="150">
        <v>0.64200000000000002</v>
      </c>
      <c r="I606" s="151"/>
      <c r="J606" s="152">
        <f>ROUND(I606*H606,2)</f>
        <v>0</v>
      </c>
      <c r="K606" s="153"/>
      <c r="L606" s="32"/>
      <c r="M606" s="154" t="s">
        <v>1</v>
      </c>
      <c r="N606" s="155" t="s">
        <v>42</v>
      </c>
      <c r="P606" s="156">
        <f>O606*H606</f>
        <v>0</v>
      </c>
      <c r="Q606" s="156">
        <v>2.1529162300000002</v>
      </c>
      <c r="R606" s="156">
        <f>Q606*H606</f>
        <v>1.3821722196600001</v>
      </c>
      <c r="S606" s="156">
        <v>0</v>
      </c>
      <c r="T606" s="157">
        <f>S606*H606</f>
        <v>0</v>
      </c>
      <c r="AR606" s="158" t="s">
        <v>313</v>
      </c>
      <c r="AT606" s="158" t="s">
        <v>309</v>
      </c>
      <c r="AU606" s="158" t="s">
        <v>89</v>
      </c>
      <c r="AY606" s="17" t="s">
        <v>307</v>
      </c>
      <c r="BE606" s="159">
        <f>IF(N606="základná",J606,0)</f>
        <v>0</v>
      </c>
      <c r="BF606" s="159">
        <f>IF(N606="znížená",J606,0)</f>
        <v>0</v>
      </c>
      <c r="BG606" s="159">
        <f>IF(N606="zákl. prenesená",J606,0)</f>
        <v>0</v>
      </c>
      <c r="BH606" s="159">
        <f>IF(N606="zníž. prenesená",J606,0)</f>
        <v>0</v>
      </c>
      <c r="BI606" s="159">
        <f>IF(N606="nulová",J606,0)</f>
        <v>0</v>
      </c>
      <c r="BJ606" s="17" t="s">
        <v>89</v>
      </c>
      <c r="BK606" s="159">
        <f>ROUND(I606*H606,2)</f>
        <v>0</v>
      </c>
      <c r="BL606" s="17" t="s">
        <v>313</v>
      </c>
      <c r="BM606" s="158" t="s">
        <v>699</v>
      </c>
    </row>
    <row r="607" spans="2:65" s="12" customFormat="1">
      <c r="B607" s="160"/>
      <c r="D607" s="161" t="s">
        <v>315</v>
      </c>
      <c r="E607" s="162" t="s">
        <v>1</v>
      </c>
      <c r="F607" s="163" t="s">
        <v>700</v>
      </c>
      <c r="H607" s="162" t="s">
        <v>1</v>
      </c>
      <c r="I607" s="164"/>
      <c r="L607" s="160"/>
      <c r="M607" s="165"/>
      <c r="T607" s="166"/>
      <c r="AT607" s="162" t="s">
        <v>315</v>
      </c>
      <c r="AU607" s="162" t="s">
        <v>89</v>
      </c>
      <c r="AV607" s="12" t="s">
        <v>83</v>
      </c>
      <c r="AW607" s="12" t="s">
        <v>31</v>
      </c>
      <c r="AX607" s="12" t="s">
        <v>76</v>
      </c>
      <c r="AY607" s="162" t="s">
        <v>307</v>
      </c>
    </row>
    <row r="608" spans="2:65" s="13" customFormat="1">
      <c r="B608" s="167"/>
      <c r="D608" s="161" t="s">
        <v>315</v>
      </c>
      <c r="E608" s="168" t="s">
        <v>1</v>
      </c>
      <c r="F608" s="169" t="s">
        <v>701</v>
      </c>
      <c r="H608" s="170">
        <v>0.45600000000000002</v>
      </c>
      <c r="I608" s="171"/>
      <c r="L608" s="167"/>
      <c r="M608" s="172"/>
      <c r="T608" s="173"/>
      <c r="AT608" s="168" t="s">
        <v>315</v>
      </c>
      <c r="AU608" s="168" t="s">
        <v>89</v>
      </c>
      <c r="AV608" s="13" t="s">
        <v>89</v>
      </c>
      <c r="AW608" s="13" t="s">
        <v>31</v>
      </c>
      <c r="AX608" s="13" t="s">
        <v>76</v>
      </c>
      <c r="AY608" s="168" t="s">
        <v>307</v>
      </c>
    </row>
    <row r="609" spans="2:65" s="13" customFormat="1">
      <c r="B609" s="167"/>
      <c r="D609" s="161" t="s">
        <v>315</v>
      </c>
      <c r="E609" s="168" t="s">
        <v>1</v>
      </c>
      <c r="F609" s="169" t="s">
        <v>702</v>
      </c>
      <c r="H609" s="170">
        <v>8.5000000000000006E-2</v>
      </c>
      <c r="I609" s="171"/>
      <c r="L609" s="167"/>
      <c r="M609" s="172"/>
      <c r="T609" s="173"/>
      <c r="AT609" s="168" t="s">
        <v>315</v>
      </c>
      <c r="AU609" s="168" t="s">
        <v>89</v>
      </c>
      <c r="AV609" s="13" t="s">
        <v>89</v>
      </c>
      <c r="AW609" s="13" t="s">
        <v>31</v>
      </c>
      <c r="AX609" s="13" t="s">
        <v>76</v>
      </c>
      <c r="AY609" s="168" t="s">
        <v>307</v>
      </c>
    </row>
    <row r="610" spans="2:65" s="13" customFormat="1">
      <c r="B610" s="167"/>
      <c r="D610" s="161" t="s">
        <v>315</v>
      </c>
      <c r="E610" s="168" t="s">
        <v>1</v>
      </c>
      <c r="F610" s="169" t="s">
        <v>703</v>
      </c>
      <c r="H610" s="170">
        <v>0.10100000000000001</v>
      </c>
      <c r="I610" s="171"/>
      <c r="L610" s="167"/>
      <c r="M610" s="172"/>
      <c r="T610" s="173"/>
      <c r="AT610" s="168" t="s">
        <v>315</v>
      </c>
      <c r="AU610" s="168" t="s">
        <v>89</v>
      </c>
      <c r="AV610" s="13" t="s">
        <v>89</v>
      </c>
      <c r="AW610" s="13" t="s">
        <v>31</v>
      </c>
      <c r="AX610" s="13" t="s">
        <v>76</v>
      </c>
      <c r="AY610" s="168" t="s">
        <v>307</v>
      </c>
    </row>
    <row r="611" spans="2:65" s="14" customFormat="1">
      <c r="B611" s="174"/>
      <c r="D611" s="161" t="s">
        <v>315</v>
      </c>
      <c r="E611" s="175" t="s">
        <v>1</v>
      </c>
      <c r="F611" s="176" t="s">
        <v>415</v>
      </c>
      <c r="H611" s="177">
        <v>0.64200000000000002</v>
      </c>
      <c r="I611" s="178"/>
      <c r="L611" s="174"/>
      <c r="M611" s="179"/>
      <c r="T611" s="180"/>
      <c r="AT611" s="175" t="s">
        <v>315</v>
      </c>
      <c r="AU611" s="175" t="s">
        <v>89</v>
      </c>
      <c r="AV611" s="14" t="s">
        <v>313</v>
      </c>
      <c r="AW611" s="14" t="s">
        <v>31</v>
      </c>
      <c r="AX611" s="14" t="s">
        <v>83</v>
      </c>
      <c r="AY611" s="175" t="s">
        <v>307</v>
      </c>
    </row>
    <row r="612" spans="2:65" s="1" customFormat="1" ht="37.9" customHeight="1">
      <c r="B612" s="145"/>
      <c r="C612" s="146" t="s">
        <v>704</v>
      </c>
      <c r="D612" s="146" t="s">
        <v>309</v>
      </c>
      <c r="E612" s="147" t="s">
        <v>705</v>
      </c>
      <c r="F612" s="148" t="s">
        <v>706</v>
      </c>
      <c r="G612" s="149" t="s">
        <v>312</v>
      </c>
      <c r="H612" s="150">
        <v>121.489</v>
      </c>
      <c r="I612" s="151"/>
      <c r="J612" s="152">
        <f>ROUND(I612*H612,2)</f>
        <v>0</v>
      </c>
      <c r="K612" s="153"/>
      <c r="L612" s="32"/>
      <c r="M612" s="154" t="s">
        <v>1</v>
      </c>
      <c r="N612" s="155" t="s">
        <v>42</v>
      </c>
      <c r="P612" s="156">
        <f>O612*H612</f>
        <v>0</v>
      </c>
      <c r="Q612" s="156">
        <v>0.82155999999999996</v>
      </c>
      <c r="R612" s="156">
        <f>Q612*H612</f>
        <v>99.810502839999998</v>
      </c>
      <c r="S612" s="156">
        <v>0</v>
      </c>
      <c r="T612" s="157">
        <f>S612*H612</f>
        <v>0</v>
      </c>
      <c r="AR612" s="158" t="s">
        <v>313</v>
      </c>
      <c r="AT612" s="158" t="s">
        <v>309</v>
      </c>
      <c r="AU612" s="158" t="s">
        <v>89</v>
      </c>
      <c r="AY612" s="17" t="s">
        <v>307</v>
      </c>
      <c r="BE612" s="159">
        <f>IF(N612="základná",J612,0)</f>
        <v>0</v>
      </c>
      <c r="BF612" s="159">
        <f>IF(N612="znížená",J612,0)</f>
        <v>0</v>
      </c>
      <c r="BG612" s="159">
        <f>IF(N612="zákl. prenesená",J612,0)</f>
        <v>0</v>
      </c>
      <c r="BH612" s="159">
        <f>IF(N612="zníž. prenesená",J612,0)</f>
        <v>0</v>
      </c>
      <c r="BI612" s="159">
        <f>IF(N612="nulová",J612,0)</f>
        <v>0</v>
      </c>
      <c r="BJ612" s="17" t="s">
        <v>89</v>
      </c>
      <c r="BK612" s="159">
        <f>ROUND(I612*H612,2)</f>
        <v>0</v>
      </c>
      <c r="BL612" s="17" t="s">
        <v>313</v>
      </c>
      <c r="BM612" s="158" t="s">
        <v>707</v>
      </c>
    </row>
    <row r="613" spans="2:65" s="12" customFormat="1">
      <c r="B613" s="160"/>
      <c r="D613" s="161" t="s">
        <v>315</v>
      </c>
      <c r="E613" s="162" t="s">
        <v>1</v>
      </c>
      <c r="F613" s="163" t="s">
        <v>708</v>
      </c>
      <c r="H613" s="162" t="s">
        <v>1</v>
      </c>
      <c r="I613" s="164"/>
      <c r="L613" s="160"/>
      <c r="M613" s="165"/>
      <c r="T613" s="166"/>
      <c r="AT613" s="162" t="s">
        <v>315</v>
      </c>
      <c r="AU613" s="162" t="s">
        <v>89</v>
      </c>
      <c r="AV613" s="12" t="s">
        <v>83</v>
      </c>
      <c r="AW613" s="12" t="s">
        <v>31</v>
      </c>
      <c r="AX613" s="12" t="s">
        <v>76</v>
      </c>
      <c r="AY613" s="162" t="s">
        <v>307</v>
      </c>
    </row>
    <row r="614" spans="2:65" s="13" customFormat="1">
      <c r="B614" s="167"/>
      <c r="D614" s="161" t="s">
        <v>315</v>
      </c>
      <c r="E614" s="168" t="s">
        <v>1</v>
      </c>
      <c r="F614" s="169" t="s">
        <v>709</v>
      </c>
      <c r="H614" s="170">
        <v>62.82</v>
      </c>
      <c r="I614" s="171"/>
      <c r="L614" s="167"/>
      <c r="M614" s="172"/>
      <c r="T614" s="173"/>
      <c r="AT614" s="168" t="s">
        <v>315</v>
      </c>
      <c r="AU614" s="168" t="s">
        <v>89</v>
      </c>
      <c r="AV614" s="13" t="s">
        <v>89</v>
      </c>
      <c r="AW614" s="13" t="s">
        <v>31</v>
      </c>
      <c r="AX614" s="13" t="s">
        <v>76</v>
      </c>
      <c r="AY614" s="168" t="s">
        <v>307</v>
      </c>
    </row>
    <row r="615" spans="2:65" s="13" customFormat="1">
      <c r="B615" s="167"/>
      <c r="D615" s="161" t="s">
        <v>315</v>
      </c>
      <c r="E615" s="168" t="s">
        <v>1</v>
      </c>
      <c r="F615" s="169" t="s">
        <v>710</v>
      </c>
      <c r="H615" s="170">
        <v>1.2150000000000001</v>
      </c>
      <c r="I615" s="171"/>
      <c r="L615" s="167"/>
      <c r="M615" s="172"/>
      <c r="T615" s="173"/>
      <c r="AT615" s="168" t="s">
        <v>315</v>
      </c>
      <c r="AU615" s="168" t="s">
        <v>89</v>
      </c>
      <c r="AV615" s="13" t="s">
        <v>89</v>
      </c>
      <c r="AW615" s="13" t="s">
        <v>31</v>
      </c>
      <c r="AX615" s="13" t="s">
        <v>76</v>
      </c>
      <c r="AY615" s="168" t="s">
        <v>307</v>
      </c>
    </row>
    <row r="616" spans="2:65" s="13" customFormat="1">
      <c r="B616" s="167"/>
      <c r="D616" s="161" t="s">
        <v>315</v>
      </c>
      <c r="E616" s="168" t="s">
        <v>1</v>
      </c>
      <c r="F616" s="169" t="s">
        <v>711</v>
      </c>
      <c r="H616" s="170">
        <v>-3.0750000000000002</v>
      </c>
      <c r="I616" s="171"/>
      <c r="L616" s="167"/>
      <c r="M616" s="172"/>
      <c r="T616" s="173"/>
      <c r="AT616" s="168" t="s">
        <v>315</v>
      </c>
      <c r="AU616" s="168" t="s">
        <v>89</v>
      </c>
      <c r="AV616" s="13" t="s">
        <v>89</v>
      </c>
      <c r="AW616" s="13" t="s">
        <v>31</v>
      </c>
      <c r="AX616" s="13" t="s">
        <v>76</v>
      </c>
      <c r="AY616" s="168" t="s">
        <v>307</v>
      </c>
    </row>
    <row r="617" spans="2:65" s="13" customFormat="1">
      <c r="B617" s="167"/>
      <c r="D617" s="161" t="s">
        <v>315</v>
      </c>
      <c r="E617" s="168" t="s">
        <v>1</v>
      </c>
      <c r="F617" s="169" t="s">
        <v>712</v>
      </c>
      <c r="H617" s="170">
        <v>-4.0430000000000001</v>
      </c>
      <c r="I617" s="171"/>
      <c r="L617" s="167"/>
      <c r="M617" s="172"/>
      <c r="T617" s="173"/>
      <c r="AT617" s="168" t="s">
        <v>315</v>
      </c>
      <c r="AU617" s="168" t="s">
        <v>89</v>
      </c>
      <c r="AV617" s="13" t="s">
        <v>89</v>
      </c>
      <c r="AW617" s="13" t="s">
        <v>31</v>
      </c>
      <c r="AX617" s="13" t="s">
        <v>76</v>
      </c>
      <c r="AY617" s="168" t="s">
        <v>307</v>
      </c>
    </row>
    <row r="618" spans="2:65" s="13" customFormat="1">
      <c r="B618" s="167"/>
      <c r="D618" s="161" t="s">
        <v>315</v>
      </c>
      <c r="E618" s="168" t="s">
        <v>1</v>
      </c>
      <c r="F618" s="169" t="s">
        <v>713</v>
      </c>
      <c r="H618" s="170">
        <v>-0.73799999999999999</v>
      </c>
      <c r="I618" s="171"/>
      <c r="L618" s="167"/>
      <c r="M618" s="172"/>
      <c r="T618" s="173"/>
      <c r="AT618" s="168" t="s">
        <v>315</v>
      </c>
      <c r="AU618" s="168" t="s">
        <v>89</v>
      </c>
      <c r="AV618" s="13" t="s">
        <v>89</v>
      </c>
      <c r="AW618" s="13" t="s">
        <v>31</v>
      </c>
      <c r="AX618" s="13" t="s">
        <v>76</v>
      </c>
      <c r="AY618" s="168" t="s">
        <v>307</v>
      </c>
    </row>
    <row r="619" spans="2:65" s="13" customFormat="1">
      <c r="B619" s="167"/>
      <c r="D619" s="161" t="s">
        <v>315</v>
      </c>
      <c r="E619" s="168" t="s">
        <v>1</v>
      </c>
      <c r="F619" s="169" t="s">
        <v>714</v>
      </c>
      <c r="H619" s="170">
        <v>29.024999999999999</v>
      </c>
      <c r="I619" s="171"/>
      <c r="L619" s="167"/>
      <c r="M619" s="172"/>
      <c r="T619" s="173"/>
      <c r="AT619" s="168" t="s">
        <v>315</v>
      </c>
      <c r="AU619" s="168" t="s">
        <v>89</v>
      </c>
      <c r="AV619" s="13" t="s">
        <v>89</v>
      </c>
      <c r="AW619" s="13" t="s">
        <v>31</v>
      </c>
      <c r="AX619" s="13" t="s">
        <v>76</v>
      </c>
      <c r="AY619" s="168" t="s">
        <v>307</v>
      </c>
    </row>
    <row r="620" spans="2:65" s="13" customFormat="1">
      <c r="B620" s="167"/>
      <c r="D620" s="161" t="s">
        <v>315</v>
      </c>
      <c r="E620" s="168" t="s">
        <v>1</v>
      </c>
      <c r="F620" s="169" t="s">
        <v>715</v>
      </c>
      <c r="H620" s="170">
        <v>-1.661</v>
      </c>
      <c r="I620" s="171"/>
      <c r="L620" s="167"/>
      <c r="M620" s="172"/>
      <c r="T620" s="173"/>
      <c r="AT620" s="168" t="s">
        <v>315</v>
      </c>
      <c r="AU620" s="168" t="s">
        <v>89</v>
      </c>
      <c r="AV620" s="13" t="s">
        <v>89</v>
      </c>
      <c r="AW620" s="13" t="s">
        <v>31</v>
      </c>
      <c r="AX620" s="13" t="s">
        <v>76</v>
      </c>
      <c r="AY620" s="168" t="s">
        <v>307</v>
      </c>
    </row>
    <row r="621" spans="2:65" s="13" customFormat="1">
      <c r="B621" s="167"/>
      <c r="D621" s="161" t="s">
        <v>315</v>
      </c>
      <c r="E621" s="168" t="s">
        <v>1</v>
      </c>
      <c r="F621" s="169" t="s">
        <v>716</v>
      </c>
      <c r="H621" s="170">
        <v>-2.4260000000000002</v>
      </c>
      <c r="I621" s="171"/>
      <c r="L621" s="167"/>
      <c r="M621" s="172"/>
      <c r="T621" s="173"/>
      <c r="AT621" s="168" t="s">
        <v>315</v>
      </c>
      <c r="AU621" s="168" t="s">
        <v>89</v>
      </c>
      <c r="AV621" s="13" t="s">
        <v>89</v>
      </c>
      <c r="AW621" s="13" t="s">
        <v>31</v>
      </c>
      <c r="AX621" s="13" t="s">
        <v>76</v>
      </c>
      <c r="AY621" s="168" t="s">
        <v>307</v>
      </c>
    </row>
    <row r="622" spans="2:65" s="12" customFormat="1">
      <c r="B622" s="160"/>
      <c r="D622" s="161" t="s">
        <v>315</v>
      </c>
      <c r="E622" s="162" t="s">
        <v>1</v>
      </c>
      <c r="F622" s="163" t="s">
        <v>717</v>
      </c>
      <c r="H622" s="162" t="s">
        <v>1</v>
      </c>
      <c r="I622" s="164"/>
      <c r="L622" s="160"/>
      <c r="M622" s="165"/>
      <c r="T622" s="166"/>
      <c r="AT622" s="162" t="s">
        <v>315</v>
      </c>
      <c r="AU622" s="162" t="s">
        <v>89</v>
      </c>
      <c r="AV622" s="12" t="s">
        <v>83</v>
      </c>
      <c r="AW622" s="12" t="s">
        <v>31</v>
      </c>
      <c r="AX622" s="12" t="s">
        <v>76</v>
      </c>
      <c r="AY622" s="162" t="s">
        <v>307</v>
      </c>
    </row>
    <row r="623" spans="2:65" s="13" customFormat="1">
      <c r="B623" s="167"/>
      <c r="D623" s="161" t="s">
        <v>315</v>
      </c>
      <c r="E623" s="168" t="s">
        <v>1</v>
      </c>
      <c r="F623" s="169" t="s">
        <v>718</v>
      </c>
      <c r="H623" s="170">
        <v>28.664999999999999</v>
      </c>
      <c r="I623" s="171"/>
      <c r="L623" s="167"/>
      <c r="M623" s="172"/>
      <c r="T623" s="173"/>
      <c r="AT623" s="168" t="s">
        <v>315</v>
      </c>
      <c r="AU623" s="168" t="s">
        <v>89</v>
      </c>
      <c r="AV623" s="13" t="s">
        <v>89</v>
      </c>
      <c r="AW623" s="13" t="s">
        <v>31</v>
      </c>
      <c r="AX623" s="13" t="s">
        <v>76</v>
      </c>
      <c r="AY623" s="168" t="s">
        <v>307</v>
      </c>
    </row>
    <row r="624" spans="2:65" s="13" customFormat="1">
      <c r="B624" s="167"/>
      <c r="D624" s="161" t="s">
        <v>315</v>
      </c>
      <c r="E624" s="168" t="s">
        <v>1</v>
      </c>
      <c r="F624" s="169" t="s">
        <v>719</v>
      </c>
      <c r="H624" s="170">
        <v>1.097</v>
      </c>
      <c r="I624" s="171"/>
      <c r="L624" s="167"/>
      <c r="M624" s="172"/>
      <c r="T624" s="173"/>
      <c r="AT624" s="168" t="s">
        <v>315</v>
      </c>
      <c r="AU624" s="168" t="s">
        <v>89</v>
      </c>
      <c r="AV624" s="13" t="s">
        <v>89</v>
      </c>
      <c r="AW624" s="13" t="s">
        <v>31</v>
      </c>
      <c r="AX624" s="13" t="s">
        <v>76</v>
      </c>
      <c r="AY624" s="168" t="s">
        <v>307</v>
      </c>
    </row>
    <row r="625" spans="2:65" s="13" customFormat="1">
      <c r="B625" s="167"/>
      <c r="D625" s="161" t="s">
        <v>315</v>
      </c>
      <c r="E625" s="168" t="s">
        <v>1</v>
      </c>
      <c r="F625" s="169" t="s">
        <v>720</v>
      </c>
      <c r="H625" s="170">
        <v>-6.4580000000000002</v>
      </c>
      <c r="I625" s="171"/>
      <c r="L625" s="167"/>
      <c r="M625" s="172"/>
      <c r="T625" s="173"/>
      <c r="AT625" s="168" t="s">
        <v>315</v>
      </c>
      <c r="AU625" s="168" t="s">
        <v>89</v>
      </c>
      <c r="AV625" s="13" t="s">
        <v>89</v>
      </c>
      <c r="AW625" s="13" t="s">
        <v>31</v>
      </c>
      <c r="AX625" s="13" t="s">
        <v>76</v>
      </c>
      <c r="AY625" s="168" t="s">
        <v>307</v>
      </c>
    </row>
    <row r="626" spans="2:65" s="13" customFormat="1">
      <c r="B626" s="167"/>
      <c r="D626" s="161" t="s">
        <v>315</v>
      </c>
      <c r="E626" s="168" t="s">
        <v>1</v>
      </c>
      <c r="F626" s="169" t="s">
        <v>721</v>
      </c>
      <c r="H626" s="170">
        <v>-1.59</v>
      </c>
      <c r="I626" s="171"/>
      <c r="L626" s="167"/>
      <c r="M626" s="172"/>
      <c r="T626" s="173"/>
      <c r="AT626" s="168" t="s">
        <v>315</v>
      </c>
      <c r="AU626" s="168" t="s">
        <v>89</v>
      </c>
      <c r="AV626" s="13" t="s">
        <v>89</v>
      </c>
      <c r="AW626" s="13" t="s">
        <v>31</v>
      </c>
      <c r="AX626" s="13" t="s">
        <v>76</v>
      </c>
      <c r="AY626" s="168" t="s">
        <v>307</v>
      </c>
    </row>
    <row r="627" spans="2:65" s="13" customFormat="1">
      <c r="B627" s="167"/>
      <c r="D627" s="161" t="s">
        <v>315</v>
      </c>
      <c r="E627" s="168" t="s">
        <v>1</v>
      </c>
      <c r="F627" s="169" t="s">
        <v>722</v>
      </c>
      <c r="H627" s="170">
        <v>-0.71599999999999997</v>
      </c>
      <c r="I627" s="171"/>
      <c r="L627" s="167"/>
      <c r="M627" s="172"/>
      <c r="T627" s="173"/>
      <c r="AT627" s="168" t="s">
        <v>315</v>
      </c>
      <c r="AU627" s="168" t="s">
        <v>89</v>
      </c>
      <c r="AV627" s="13" t="s">
        <v>89</v>
      </c>
      <c r="AW627" s="13" t="s">
        <v>31</v>
      </c>
      <c r="AX627" s="13" t="s">
        <v>76</v>
      </c>
      <c r="AY627" s="168" t="s">
        <v>307</v>
      </c>
    </row>
    <row r="628" spans="2:65" s="13" customFormat="1">
      <c r="B628" s="167"/>
      <c r="D628" s="161" t="s">
        <v>315</v>
      </c>
      <c r="E628" s="168" t="s">
        <v>1</v>
      </c>
      <c r="F628" s="169" t="s">
        <v>723</v>
      </c>
      <c r="H628" s="170">
        <v>5.9850000000000003</v>
      </c>
      <c r="I628" s="171"/>
      <c r="L628" s="167"/>
      <c r="M628" s="172"/>
      <c r="T628" s="173"/>
      <c r="AT628" s="168" t="s">
        <v>315</v>
      </c>
      <c r="AU628" s="168" t="s">
        <v>89</v>
      </c>
      <c r="AV628" s="13" t="s">
        <v>89</v>
      </c>
      <c r="AW628" s="13" t="s">
        <v>31</v>
      </c>
      <c r="AX628" s="13" t="s">
        <v>76</v>
      </c>
      <c r="AY628" s="168" t="s">
        <v>307</v>
      </c>
    </row>
    <row r="629" spans="2:65" s="13" customFormat="1">
      <c r="B629" s="167"/>
      <c r="D629" s="161" t="s">
        <v>315</v>
      </c>
      <c r="E629" s="168" t="s">
        <v>1</v>
      </c>
      <c r="F629" s="169" t="s">
        <v>724</v>
      </c>
      <c r="H629" s="170">
        <v>-0.81799999999999995</v>
      </c>
      <c r="I629" s="171"/>
      <c r="L629" s="167"/>
      <c r="M629" s="172"/>
      <c r="T629" s="173"/>
      <c r="AT629" s="168" t="s">
        <v>315</v>
      </c>
      <c r="AU629" s="168" t="s">
        <v>89</v>
      </c>
      <c r="AV629" s="13" t="s">
        <v>89</v>
      </c>
      <c r="AW629" s="13" t="s">
        <v>31</v>
      </c>
      <c r="AX629" s="13" t="s">
        <v>76</v>
      </c>
      <c r="AY629" s="168" t="s">
        <v>307</v>
      </c>
    </row>
    <row r="630" spans="2:65" s="13" customFormat="1">
      <c r="B630" s="167"/>
      <c r="D630" s="161" t="s">
        <v>315</v>
      </c>
      <c r="E630" s="168" t="s">
        <v>1</v>
      </c>
      <c r="F630" s="169" t="s">
        <v>725</v>
      </c>
      <c r="H630" s="170">
        <v>-0.60599999999999998</v>
      </c>
      <c r="I630" s="171"/>
      <c r="L630" s="167"/>
      <c r="M630" s="172"/>
      <c r="T630" s="173"/>
      <c r="AT630" s="168" t="s">
        <v>315</v>
      </c>
      <c r="AU630" s="168" t="s">
        <v>89</v>
      </c>
      <c r="AV630" s="13" t="s">
        <v>89</v>
      </c>
      <c r="AW630" s="13" t="s">
        <v>31</v>
      </c>
      <c r="AX630" s="13" t="s">
        <v>76</v>
      </c>
      <c r="AY630" s="168" t="s">
        <v>307</v>
      </c>
    </row>
    <row r="631" spans="2:65" s="12" customFormat="1">
      <c r="B631" s="160"/>
      <c r="D631" s="161" t="s">
        <v>315</v>
      </c>
      <c r="E631" s="162" t="s">
        <v>1</v>
      </c>
      <c r="F631" s="163" t="s">
        <v>726</v>
      </c>
      <c r="H631" s="162" t="s">
        <v>1</v>
      </c>
      <c r="I631" s="164"/>
      <c r="L631" s="160"/>
      <c r="M631" s="165"/>
      <c r="T631" s="166"/>
      <c r="AT631" s="162" t="s">
        <v>315</v>
      </c>
      <c r="AU631" s="162" t="s">
        <v>89</v>
      </c>
      <c r="AV631" s="12" t="s">
        <v>83</v>
      </c>
      <c r="AW631" s="12" t="s">
        <v>31</v>
      </c>
      <c r="AX631" s="12" t="s">
        <v>76</v>
      </c>
      <c r="AY631" s="162" t="s">
        <v>307</v>
      </c>
    </row>
    <row r="632" spans="2:65" s="13" customFormat="1">
      <c r="B632" s="167"/>
      <c r="D632" s="161" t="s">
        <v>315</v>
      </c>
      <c r="E632" s="168" t="s">
        <v>1</v>
      </c>
      <c r="F632" s="169" t="s">
        <v>727</v>
      </c>
      <c r="H632" s="170">
        <v>8.2690000000000001</v>
      </c>
      <c r="I632" s="171"/>
      <c r="L632" s="167"/>
      <c r="M632" s="172"/>
      <c r="T632" s="173"/>
      <c r="AT632" s="168" t="s">
        <v>315</v>
      </c>
      <c r="AU632" s="168" t="s">
        <v>89</v>
      </c>
      <c r="AV632" s="13" t="s">
        <v>89</v>
      </c>
      <c r="AW632" s="13" t="s">
        <v>31</v>
      </c>
      <c r="AX632" s="13" t="s">
        <v>76</v>
      </c>
      <c r="AY632" s="168" t="s">
        <v>307</v>
      </c>
    </row>
    <row r="633" spans="2:65" s="13" customFormat="1">
      <c r="B633" s="167"/>
      <c r="D633" s="161" t="s">
        <v>315</v>
      </c>
      <c r="E633" s="168" t="s">
        <v>1</v>
      </c>
      <c r="F633" s="169" t="s">
        <v>723</v>
      </c>
      <c r="H633" s="170">
        <v>5.9850000000000003</v>
      </c>
      <c r="I633" s="171"/>
      <c r="L633" s="167"/>
      <c r="M633" s="172"/>
      <c r="T633" s="173"/>
      <c r="AT633" s="168" t="s">
        <v>315</v>
      </c>
      <c r="AU633" s="168" t="s">
        <v>89</v>
      </c>
      <c r="AV633" s="13" t="s">
        <v>89</v>
      </c>
      <c r="AW633" s="13" t="s">
        <v>31</v>
      </c>
      <c r="AX633" s="13" t="s">
        <v>76</v>
      </c>
      <c r="AY633" s="168" t="s">
        <v>307</v>
      </c>
    </row>
    <row r="634" spans="2:65" s="13" customFormat="1">
      <c r="B634" s="167"/>
      <c r="D634" s="161" t="s">
        <v>315</v>
      </c>
      <c r="E634" s="168" t="s">
        <v>1</v>
      </c>
      <c r="F634" s="169" t="s">
        <v>728</v>
      </c>
      <c r="H634" s="170">
        <v>-1.23</v>
      </c>
      <c r="I634" s="171"/>
      <c r="L634" s="167"/>
      <c r="M634" s="172"/>
      <c r="T634" s="173"/>
      <c r="AT634" s="168" t="s">
        <v>315</v>
      </c>
      <c r="AU634" s="168" t="s">
        <v>89</v>
      </c>
      <c r="AV634" s="13" t="s">
        <v>89</v>
      </c>
      <c r="AW634" s="13" t="s">
        <v>31</v>
      </c>
      <c r="AX634" s="13" t="s">
        <v>76</v>
      </c>
      <c r="AY634" s="168" t="s">
        <v>307</v>
      </c>
    </row>
    <row r="635" spans="2:65" s="13" customFormat="1">
      <c r="B635" s="167"/>
      <c r="D635" s="161" t="s">
        <v>315</v>
      </c>
      <c r="E635" s="168" t="s">
        <v>1</v>
      </c>
      <c r="F635" s="169" t="s">
        <v>729</v>
      </c>
      <c r="H635" s="170">
        <v>-0.78400000000000003</v>
      </c>
      <c r="I635" s="171"/>
      <c r="L635" s="167"/>
      <c r="M635" s="172"/>
      <c r="T635" s="173"/>
      <c r="AT635" s="168" t="s">
        <v>315</v>
      </c>
      <c r="AU635" s="168" t="s">
        <v>89</v>
      </c>
      <c r="AV635" s="13" t="s">
        <v>89</v>
      </c>
      <c r="AW635" s="13" t="s">
        <v>31</v>
      </c>
      <c r="AX635" s="13" t="s">
        <v>76</v>
      </c>
      <c r="AY635" s="168" t="s">
        <v>307</v>
      </c>
    </row>
    <row r="636" spans="2:65" s="12" customFormat="1">
      <c r="B636" s="160"/>
      <c r="D636" s="161" t="s">
        <v>315</v>
      </c>
      <c r="E636" s="162" t="s">
        <v>1</v>
      </c>
      <c r="F636" s="163" t="s">
        <v>730</v>
      </c>
      <c r="H636" s="162" t="s">
        <v>1</v>
      </c>
      <c r="I636" s="164"/>
      <c r="L636" s="160"/>
      <c r="M636" s="165"/>
      <c r="T636" s="166"/>
      <c r="AT636" s="162" t="s">
        <v>315</v>
      </c>
      <c r="AU636" s="162" t="s">
        <v>89</v>
      </c>
      <c r="AV636" s="12" t="s">
        <v>83</v>
      </c>
      <c r="AW636" s="12" t="s">
        <v>31</v>
      </c>
      <c r="AX636" s="12" t="s">
        <v>76</v>
      </c>
      <c r="AY636" s="162" t="s">
        <v>307</v>
      </c>
    </row>
    <row r="637" spans="2:65" s="13" customFormat="1">
      <c r="B637" s="167"/>
      <c r="D637" s="161" t="s">
        <v>315</v>
      </c>
      <c r="E637" s="168" t="s">
        <v>1</v>
      </c>
      <c r="F637" s="169" t="s">
        <v>731</v>
      </c>
      <c r="H637" s="170">
        <v>2.573</v>
      </c>
      <c r="I637" s="171"/>
      <c r="L637" s="167"/>
      <c r="M637" s="172"/>
      <c r="T637" s="173"/>
      <c r="AT637" s="168" t="s">
        <v>315</v>
      </c>
      <c r="AU637" s="168" t="s">
        <v>89</v>
      </c>
      <c r="AV637" s="13" t="s">
        <v>89</v>
      </c>
      <c r="AW637" s="13" t="s">
        <v>31</v>
      </c>
      <c r="AX637" s="13" t="s">
        <v>76</v>
      </c>
      <c r="AY637" s="168" t="s">
        <v>307</v>
      </c>
    </row>
    <row r="638" spans="2:65" s="14" customFormat="1">
      <c r="B638" s="174"/>
      <c r="D638" s="161" t="s">
        <v>315</v>
      </c>
      <c r="E638" s="175" t="s">
        <v>1</v>
      </c>
      <c r="F638" s="176" t="s">
        <v>415</v>
      </c>
      <c r="H638" s="177">
        <v>121.489</v>
      </c>
      <c r="I638" s="178"/>
      <c r="L638" s="174"/>
      <c r="M638" s="179"/>
      <c r="T638" s="180"/>
      <c r="AT638" s="175" t="s">
        <v>315</v>
      </c>
      <c r="AU638" s="175" t="s">
        <v>89</v>
      </c>
      <c r="AV638" s="14" t="s">
        <v>313</v>
      </c>
      <c r="AW638" s="14" t="s">
        <v>31</v>
      </c>
      <c r="AX638" s="14" t="s">
        <v>83</v>
      </c>
      <c r="AY638" s="175" t="s">
        <v>307</v>
      </c>
    </row>
    <row r="639" spans="2:65" s="1" customFormat="1" ht="37.9" customHeight="1">
      <c r="B639" s="145"/>
      <c r="C639" s="146" t="s">
        <v>732</v>
      </c>
      <c r="D639" s="146" t="s">
        <v>309</v>
      </c>
      <c r="E639" s="147" t="s">
        <v>733</v>
      </c>
      <c r="F639" s="148" t="s">
        <v>734</v>
      </c>
      <c r="G639" s="149" t="s">
        <v>312</v>
      </c>
      <c r="H639" s="150">
        <v>186.541</v>
      </c>
      <c r="I639" s="151"/>
      <c r="J639" s="152">
        <f>ROUND(I639*H639,2)</f>
        <v>0</v>
      </c>
      <c r="K639" s="153"/>
      <c r="L639" s="32"/>
      <c r="M639" s="154" t="s">
        <v>1</v>
      </c>
      <c r="N639" s="155" t="s">
        <v>42</v>
      </c>
      <c r="P639" s="156">
        <f>O639*H639</f>
        <v>0</v>
      </c>
      <c r="Q639" s="156">
        <v>0.70221</v>
      </c>
      <c r="R639" s="156">
        <f>Q639*H639</f>
        <v>130.99095560999999</v>
      </c>
      <c r="S639" s="156">
        <v>0</v>
      </c>
      <c r="T639" s="157">
        <f>S639*H639</f>
        <v>0</v>
      </c>
      <c r="AR639" s="158" t="s">
        <v>313</v>
      </c>
      <c r="AT639" s="158" t="s">
        <v>309</v>
      </c>
      <c r="AU639" s="158" t="s">
        <v>89</v>
      </c>
      <c r="AY639" s="17" t="s">
        <v>307</v>
      </c>
      <c r="BE639" s="159">
        <f>IF(N639="základná",J639,0)</f>
        <v>0</v>
      </c>
      <c r="BF639" s="159">
        <f>IF(N639="znížená",J639,0)</f>
        <v>0</v>
      </c>
      <c r="BG639" s="159">
        <f>IF(N639="zákl. prenesená",J639,0)</f>
        <v>0</v>
      </c>
      <c r="BH639" s="159">
        <f>IF(N639="zníž. prenesená",J639,0)</f>
        <v>0</v>
      </c>
      <c r="BI639" s="159">
        <f>IF(N639="nulová",J639,0)</f>
        <v>0</v>
      </c>
      <c r="BJ639" s="17" t="s">
        <v>89</v>
      </c>
      <c r="BK639" s="159">
        <f>ROUND(I639*H639,2)</f>
        <v>0</v>
      </c>
      <c r="BL639" s="17" t="s">
        <v>313</v>
      </c>
      <c r="BM639" s="158" t="s">
        <v>735</v>
      </c>
    </row>
    <row r="640" spans="2:65" s="12" customFormat="1">
      <c r="B640" s="160"/>
      <c r="D640" s="161" t="s">
        <v>315</v>
      </c>
      <c r="E640" s="162" t="s">
        <v>1</v>
      </c>
      <c r="F640" s="163" t="s">
        <v>736</v>
      </c>
      <c r="H640" s="162" t="s">
        <v>1</v>
      </c>
      <c r="I640" s="164"/>
      <c r="L640" s="160"/>
      <c r="M640" s="165"/>
      <c r="T640" s="166"/>
      <c r="AT640" s="162" t="s">
        <v>315</v>
      </c>
      <c r="AU640" s="162" t="s">
        <v>89</v>
      </c>
      <c r="AV640" s="12" t="s">
        <v>83</v>
      </c>
      <c r="AW640" s="12" t="s">
        <v>31</v>
      </c>
      <c r="AX640" s="12" t="s">
        <v>76</v>
      </c>
      <c r="AY640" s="162" t="s">
        <v>307</v>
      </c>
    </row>
    <row r="641" spans="2:65" s="13" customFormat="1">
      <c r="B641" s="167"/>
      <c r="D641" s="161" t="s">
        <v>315</v>
      </c>
      <c r="E641" s="168" t="s">
        <v>1</v>
      </c>
      <c r="F641" s="169" t="s">
        <v>737</v>
      </c>
      <c r="H641" s="170">
        <v>217.91300000000001</v>
      </c>
      <c r="I641" s="171"/>
      <c r="L641" s="167"/>
      <c r="M641" s="172"/>
      <c r="T641" s="173"/>
      <c r="AT641" s="168" t="s">
        <v>315</v>
      </c>
      <c r="AU641" s="168" t="s">
        <v>89</v>
      </c>
      <c r="AV641" s="13" t="s">
        <v>89</v>
      </c>
      <c r="AW641" s="13" t="s">
        <v>31</v>
      </c>
      <c r="AX641" s="13" t="s">
        <v>76</v>
      </c>
      <c r="AY641" s="168" t="s">
        <v>307</v>
      </c>
    </row>
    <row r="642" spans="2:65" s="13" customFormat="1">
      <c r="B642" s="167"/>
      <c r="D642" s="161" t="s">
        <v>315</v>
      </c>
      <c r="E642" s="168" t="s">
        <v>1</v>
      </c>
      <c r="F642" s="169" t="s">
        <v>738</v>
      </c>
      <c r="H642" s="170">
        <v>13.766999999999999</v>
      </c>
      <c r="I642" s="171"/>
      <c r="L642" s="167"/>
      <c r="M642" s="172"/>
      <c r="T642" s="173"/>
      <c r="AT642" s="168" t="s">
        <v>315</v>
      </c>
      <c r="AU642" s="168" t="s">
        <v>89</v>
      </c>
      <c r="AV642" s="13" t="s">
        <v>89</v>
      </c>
      <c r="AW642" s="13" t="s">
        <v>31</v>
      </c>
      <c r="AX642" s="13" t="s">
        <v>76</v>
      </c>
      <c r="AY642" s="168" t="s">
        <v>307</v>
      </c>
    </row>
    <row r="643" spans="2:65" s="13" customFormat="1">
      <c r="B643" s="167"/>
      <c r="D643" s="161" t="s">
        <v>315</v>
      </c>
      <c r="E643" s="168" t="s">
        <v>1</v>
      </c>
      <c r="F643" s="169" t="s">
        <v>739</v>
      </c>
      <c r="H643" s="170">
        <v>-5.67</v>
      </c>
      <c r="I643" s="171"/>
      <c r="L643" s="167"/>
      <c r="M643" s="172"/>
      <c r="T643" s="173"/>
      <c r="AT643" s="168" t="s">
        <v>315</v>
      </c>
      <c r="AU643" s="168" t="s">
        <v>89</v>
      </c>
      <c r="AV643" s="13" t="s">
        <v>89</v>
      </c>
      <c r="AW643" s="13" t="s">
        <v>31</v>
      </c>
      <c r="AX643" s="13" t="s">
        <v>76</v>
      </c>
      <c r="AY643" s="168" t="s">
        <v>307</v>
      </c>
    </row>
    <row r="644" spans="2:65" s="13" customFormat="1">
      <c r="B644" s="167"/>
      <c r="D644" s="161" t="s">
        <v>315</v>
      </c>
      <c r="E644" s="168" t="s">
        <v>1</v>
      </c>
      <c r="F644" s="169" t="s">
        <v>740</v>
      </c>
      <c r="H644" s="170">
        <v>-26.324999999999999</v>
      </c>
      <c r="I644" s="171"/>
      <c r="L644" s="167"/>
      <c r="M644" s="172"/>
      <c r="T644" s="173"/>
      <c r="AT644" s="168" t="s">
        <v>315</v>
      </c>
      <c r="AU644" s="168" t="s">
        <v>89</v>
      </c>
      <c r="AV644" s="13" t="s">
        <v>89</v>
      </c>
      <c r="AW644" s="13" t="s">
        <v>31</v>
      </c>
      <c r="AX644" s="13" t="s">
        <v>76</v>
      </c>
      <c r="AY644" s="168" t="s">
        <v>307</v>
      </c>
    </row>
    <row r="645" spans="2:65" s="13" customFormat="1">
      <c r="B645" s="167"/>
      <c r="D645" s="161" t="s">
        <v>315</v>
      </c>
      <c r="E645" s="168" t="s">
        <v>1</v>
      </c>
      <c r="F645" s="169" t="s">
        <v>741</v>
      </c>
      <c r="H645" s="170">
        <v>-0.95599999999999996</v>
      </c>
      <c r="I645" s="171"/>
      <c r="L645" s="167"/>
      <c r="M645" s="172"/>
      <c r="T645" s="173"/>
      <c r="AT645" s="168" t="s">
        <v>315</v>
      </c>
      <c r="AU645" s="168" t="s">
        <v>89</v>
      </c>
      <c r="AV645" s="13" t="s">
        <v>89</v>
      </c>
      <c r="AW645" s="13" t="s">
        <v>31</v>
      </c>
      <c r="AX645" s="13" t="s">
        <v>76</v>
      </c>
      <c r="AY645" s="168" t="s">
        <v>307</v>
      </c>
    </row>
    <row r="646" spans="2:65" s="13" customFormat="1">
      <c r="B646" s="167"/>
      <c r="D646" s="161" t="s">
        <v>315</v>
      </c>
      <c r="E646" s="168" t="s">
        <v>1</v>
      </c>
      <c r="F646" s="169" t="s">
        <v>742</v>
      </c>
      <c r="H646" s="170">
        <v>-2.7</v>
      </c>
      <c r="I646" s="171"/>
      <c r="L646" s="167"/>
      <c r="M646" s="172"/>
      <c r="T646" s="173"/>
      <c r="AT646" s="168" t="s">
        <v>315</v>
      </c>
      <c r="AU646" s="168" t="s">
        <v>89</v>
      </c>
      <c r="AV646" s="13" t="s">
        <v>89</v>
      </c>
      <c r="AW646" s="13" t="s">
        <v>31</v>
      </c>
      <c r="AX646" s="13" t="s">
        <v>76</v>
      </c>
      <c r="AY646" s="168" t="s">
        <v>307</v>
      </c>
    </row>
    <row r="647" spans="2:65" s="13" customFormat="1">
      <c r="B647" s="167"/>
      <c r="D647" s="161" t="s">
        <v>315</v>
      </c>
      <c r="E647" s="168" t="s">
        <v>1</v>
      </c>
      <c r="F647" s="169" t="s">
        <v>743</v>
      </c>
      <c r="H647" s="170">
        <v>-2.5310000000000001</v>
      </c>
      <c r="I647" s="171"/>
      <c r="L647" s="167"/>
      <c r="M647" s="172"/>
      <c r="T647" s="173"/>
      <c r="AT647" s="168" t="s">
        <v>315</v>
      </c>
      <c r="AU647" s="168" t="s">
        <v>89</v>
      </c>
      <c r="AV647" s="13" t="s">
        <v>89</v>
      </c>
      <c r="AW647" s="13" t="s">
        <v>31</v>
      </c>
      <c r="AX647" s="13" t="s">
        <v>76</v>
      </c>
      <c r="AY647" s="168" t="s">
        <v>307</v>
      </c>
    </row>
    <row r="648" spans="2:65" s="13" customFormat="1">
      <c r="B648" s="167"/>
      <c r="D648" s="161" t="s">
        <v>315</v>
      </c>
      <c r="E648" s="168" t="s">
        <v>1</v>
      </c>
      <c r="F648" s="169" t="s">
        <v>744</v>
      </c>
      <c r="H648" s="170">
        <v>-1.6879999999999999</v>
      </c>
      <c r="I648" s="171"/>
      <c r="L648" s="167"/>
      <c r="M648" s="172"/>
      <c r="T648" s="173"/>
      <c r="AT648" s="168" t="s">
        <v>315</v>
      </c>
      <c r="AU648" s="168" t="s">
        <v>89</v>
      </c>
      <c r="AV648" s="13" t="s">
        <v>89</v>
      </c>
      <c r="AW648" s="13" t="s">
        <v>31</v>
      </c>
      <c r="AX648" s="13" t="s">
        <v>76</v>
      </c>
      <c r="AY648" s="168" t="s">
        <v>307</v>
      </c>
    </row>
    <row r="649" spans="2:65" s="13" customFormat="1">
      <c r="B649" s="167"/>
      <c r="D649" s="161" t="s">
        <v>315</v>
      </c>
      <c r="E649" s="168" t="s">
        <v>1</v>
      </c>
      <c r="F649" s="169" t="s">
        <v>745</v>
      </c>
      <c r="H649" s="170">
        <v>-4.226</v>
      </c>
      <c r="I649" s="171"/>
      <c r="L649" s="167"/>
      <c r="M649" s="172"/>
      <c r="T649" s="173"/>
      <c r="AT649" s="168" t="s">
        <v>315</v>
      </c>
      <c r="AU649" s="168" t="s">
        <v>89</v>
      </c>
      <c r="AV649" s="13" t="s">
        <v>89</v>
      </c>
      <c r="AW649" s="13" t="s">
        <v>31</v>
      </c>
      <c r="AX649" s="13" t="s">
        <v>76</v>
      </c>
      <c r="AY649" s="168" t="s">
        <v>307</v>
      </c>
    </row>
    <row r="650" spans="2:65" s="13" customFormat="1">
      <c r="B650" s="167"/>
      <c r="D650" s="161" t="s">
        <v>315</v>
      </c>
      <c r="E650" s="168" t="s">
        <v>1</v>
      </c>
      <c r="F650" s="169" t="s">
        <v>746</v>
      </c>
      <c r="H650" s="170">
        <v>-1.0429999999999999</v>
      </c>
      <c r="I650" s="171"/>
      <c r="L650" s="167"/>
      <c r="M650" s="172"/>
      <c r="T650" s="173"/>
      <c r="AT650" s="168" t="s">
        <v>315</v>
      </c>
      <c r="AU650" s="168" t="s">
        <v>89</v>
      </c>
      <c r="AV650" s="13" t="s">
        <v>89</v>
      </c>
      <c r="AW650" s="13" t="s">
        <v>31</v>
      </c>
      <c r="AX650" s="13" t="s">
        <v>76</v>
      </c>
      <c r="AY650" s="168" t="s">
        <v>307</v>
      </c>
    </row>
    <row r="651" spans="2:65" s="14" customFormat="1">
      <c r="B651" s="174"/>
      <c r="D651" s="161" t="s">
        <v>315</v>
      </c>
      <c r="E651" s="175" t="s">
        <v>1</v>
      </c>
      <c r="F651" s="176" t="s">
        <v>415</v>
      </c>
      <c r="H651" s="177">
        <v>186.541</v>
      </c>
      <c r="I651" s="178"/>
      <c r="L651" s="174"/>
      <c r="M651" s="179"/>
      <c r="T651" s="180"/>
      <c r="AT651" s="175" t="s">
        <v>315</v>
      </c>
      <c r="AU651" s="175" t="s">
        <v>89</v>
      </c>
      <c r="AV651" s="14" t="s">
        <v>313</v>
      </c>
      <c r="AW651" s="14" t="s">
        <v>31</v>
      </c>
      <c r="AX651" s="14" t="s">
        <v>83</v>
      </c>
      <c r="AY651" s="175" t="s">
        <v>307</v>
      </c>
    </row>
    <row r="652" spans="2:65" s="1" customFormat="1" ht="44.25" customHeight="1">
      <c r="B652" s="145"/>
      <c r="C652" s="146" t="s">
        <v>747</v>
      </c>
      <c r="D652" s="146" t="s">
        <v>309</v>
      </c>
      <c r="E652" s="147" t="s">
        <v>748</v>
      </c>
      <c r="F652" s="148" t="s">
        <v>749</v>
      </c>
      <c r="G652" s="149" t="s">
        <v>312</v>
      </c>
      <c r="H652" s="150">
        <v>20.135999999999999</v>
      </c>
      <c r="I652" s="151"/>
      <c r="J652" s="152">
        <f>ROUND(I652*H652,2)</f>
        <v>0</v>
      </c>
      <c r="K652" s="153"/>
      <c r="L652" s="32"/>
      <c r="M652" s="154" t="s">
        <v>1</v>
      </c>
      <c r="N652" s="155" t="s">
        <v>42</v>
      </c>
      <c r="P652" s="156">
        <f>O652*H652</f>
        <v>0</v>
      </c>
      <c r="Q652" s="156">
        <v>0.85460999999999998</v>
      </c>
      <c r="R652" s="156">
        <f>Q652*H652</f>
        <v>17.208426960000001</v>
      </c>
      <c r="S652" s="156">
        <v>0</v>
      </c>
      <c r="T652" s="157">
        <f>S652*H652</f>
        <v>0</v>
      </c>
      <c r="AR652" s="158" t="s">
        <v>313</v>
      </c>
      <c r="AT652" s="158" t="s">
        <v>309</v>
      </c>
      <c r="AU652" s="158" t="s">
        <v>89</v>
      </c>
      <c r="AY652" s="17" t="s">
        <v>307</v>
      </c>
      <c r="BE652" s="159">
        <f>IF(N652="základná",J652,0)</f>
        <v>0</v>
      </c>
      <c r="BF652" s="159">
        <f>IF(N652="znížená",J652,0)</f>
        <v>0</v>
      </c>
      <c r="BG652" s="159">
        <f>IF(N652="zákl. prenesená",J652,0)</f>
        <v>0</v>
      </c>
      <c r="BH652" s="159">
        <f>IF(N652="zníž. prenesená",J652,0)</f>
        <v>0</v>
      </c>
      <c r="BI652" s="159">
        <f>IF(N652="nulová",J652,0)</f>
        <v>0</v>
      </c>
      <c r="BJ652" s="17" t="s">
        <v>89</v>
      </c>
      <c r="BK652" s="159">
        <f>ROUND(I652*H652,2)</f>
        <v>0</v>
      </c>
      <c r="BL652" s="17" t="s">
        <v>313</v>
      </c>
      <c r="BM652" s="158" t="s">
        <v>750</v>
      </c>
    </row>
    <row r="653" spans="2:65" s="12" customFormat="1">
      <c r="B653" s="160"/>
      <c r="D653" s="161" t="s">
        <v>315</v>
      </c>
      <c r="E653" s="162" t="s">
        <v>1</v>
      </c>
      <c r="F653" s="163" t="s">
        <v>751</v>
      </c>
      <c r="H653" s="162" t="s">
        <v>1</v>
      </c>
      <c r="I653" s="164"/>
      <c r="L653" s="160"/>
      <c r="M653" s="165"/>
      <c r="T653" s="166"/>
      <c r="AT653" s="162" t="s">
        <v>315</v>
      </c>
      <c r="AU653" s="162" t="s">
        <v>89</v>
      </c>
      <c r="AV653" s="12" t="s">
        <v>83</v>
      </c>
      <c r="AW653" s="12" t="s">
        <v>31</v>
      </c>
      <c r="AX653" s="12" t="s">
        <v>76</v>
      </c>
      <c r="AY653" s="162" t="s">
        <v>307</v>
      </c>
    </row>
    <row r="654" spans="2:65" s="12" customFormat="1">
      <c r="B654" s="160"/>
      <c r="D654" s="161" t="s">
        <v>315</v>
      </c>
      <c r="E654" s="162" t="s">
        <v>1</v>
      </c>
      <c r="F654" s="163" t="s">
        <v>752</v>
      </c>
      <c r="H654" s="162" t="s">
        <v>1</v>
      </c>
      <c r="I654" s="164"/>
      <c r="L654" s="160"/>
      <c r="M654" s="165"/>
      <c r="T654" s="166"/>
      <c r="AT654" s="162" t="s">
        <v>315</v>
      </c>
      <c r="AU654" s="162" t="s">
        <v>89</v>
      </c>
      <c r="AV654" s="12" t="s">
        <v>83</v>
      </c>
      <c r="AW654" s="12" t="s">
        <v>31</v>
      </c>
      <c r="AX654" s="12" t="s">
        <v>76</v>
      </c>
      <c r="AY654" s="162" t="s">
        <v>307</v>
      </c>
    </row>
    <row r="655" spans="2:65" s="13" customFormat="1">
      <c r="B655" s="167"/>
      <c r="D655" s="161" t="s">
        <v>315</v>
      </c>
      <c r="E655" s="168" t="s">
        <v>1</v>
      </c>
      <c r="F655" s="169" t="s">
        <v>753</v>
      </c>
      <c r="H655" s="170">
        <v>10.896000000000001</v>
      </c>
      <c r="I655" s="171"/>
      <c r="L655" s="167"/>
      <c r="M655" s="172"/>
      <c r="T655" s="173"/>
      <c r="AT655" s="168" t="s">
        <v>315</v>
      </c>
      <c r="AU655" s="168" t="s">
        <v>89</v>
      </c>
      <c r="AV655" s="13" t="s">
        <v>89</v>
      </c>
      <c r="AW655" s="13" t="s">
        <v>31</v>
      </c>
      <c r="AX655" s="13" t="s">
        <v>76</v>
      </c>
      <c r="AY655" s="168" t="s">
        <v>307</v>
      </c>
    </row>
    <row r="656" spans="2:65" s="12" customFormat="1">
      <c r="B656" s="160"/>
      <c r="D656" s="161" t="s">
        <v>315</v>
      </c>
      <c r="E656" s="162" t="s">
        <v>1</v>
      </c>
      <c r="F656" s="163" t="s">
        <v>754</v>
      </c>
      <c r="H656" s="162" t="s">
        <v>1</v>
      </c>
      <c r="I656" s="164"/>
      <c r="L656" s="160"/>
      <c r="M656" s="165"/>
      <c r="T656" s="166"/>
      <c r="AT656" s="162" t="s">
        <v>315</v>
      </c>
      <c r="AU656" s="162" t="s">
        <v>89</v>
      </c>
      <c r="AV656" s="12" t="s">
        <v>83</v>
      </c>
      <c r="AW656" s="12" t="s">
        <v>31</v>
      </c>
      <c r="AX656" s="12" t="s">
        <v>76</v>
      </c>
      <c r="AY656" s="162" t="s">
        <v>307</v>
      </c>
    </row>
    <row r="657" spans="2:51" s="12" customFormat="1">
      <c r="B657" s="160"/>
      <c r="D657" s="161" t="s">
        <v>315</v>
      </c>
      <c r="E657" s="162" t="s">
        <v>1</v>
      </c>
      <c r="F657" s="163" t="s">
        <v>708</v>
      </c>
      <c r="H657" s="162" t="s">
        <v>1</v>
      </c>
      <c r="I657" s="164"/>
      <c r="L657" s="160"/>
      <c r="M657" s="165"/>
      <c r="T657" s="166"/>
      <c r="AT657" s="162" t="s">
        <v>315</v>
      </c>
      <c r="AU657" s="162" t="s">
        <v>89</v>
      </c>
      <c r="AV657" s="12" t="s">
        <v>83</v>
      </c>
      <c r="AW657" s="12" t="s">
        <v>31</v>
      </c>
      <c r="AX657" s="12" t="s">
        <v>76</v>
      </c>
      <c r="AY657" s="162" t="s">
        <v>307</v>
      </c>
    </row>
    <row r="658" spans="2:51" s="13" customFormat="1">
      <c r="B658" s="167"/>
      <c r="D658" s="161" t="s">
        <v>315</v>
      </c>
      <c r="E658" s="168" t="s">
        <v>1</v>
      </c>
      <c r="F658" s="169" t="s">
        <v>755</v>
      </c>
      <c r="H658" s="170">
        <v>3.2360000000000002</v>
      </c>
      <c r="I658" s="171"/>
      <c r="L658" s="167"/>
      <c r="M658" s="172"/>
      <c r="T658" s="173"/>
      <c r="AT658" s="168" t="s">
        <v>315</v>
      </c>
      <c r="AU658" s="168" t="s">
        <v>89</v>
      </c>
      <c r="AV658" s="13" t="s">
        <v>89</v>
      </c>
      <c r="AW658" s="13" t="s">
        <v>31</v>
      </c>
      <c r="AX658" s="13" t="s">
        <v>76</v>
      </c>
      <c r="AY658" s="168" t="s">
        <v>307</v>
      </c>
    </row>
    <row r="659" spans="2:51" s="13" customFormat="1">
      <c r="B659" s="167"/>
      <c r="D659" s="161" t="s">
        <v>315</v>
      </c>
      <c r="E659" s="168" t="s">
        <v>1</v>
      </c>
      <c r="F659" s="169" t="s">
        <v>756</v>
      </c>
      <c r="H659" s="170">
        <v>1.4510000000000001</v>
      </c>
      <c r="I659" s="171"/>
      <c r="L659" s="167"/>
      <c r="M659" s="172"/>
      <c r="T659" s="173"/>
      <c r="AT659" s="168" t="s">
        <v>315</v>
      </c>
      <c r="AU659" s="168" t="s">
        <v>89</v>
      </c>
      <c r="AV659" s="13" t="s">
        <v>89</v>
      </c>
      <c r="AW659" s="13" t="s">
        <v>31</v>
      </c>
      <c r="AX659" s="13" t="s">
        <v>76</v>
      </c>
      <c r="AY659" s="168" t="s">
        <v>307</v>
      </c>
    </row>
    <row r="660" spans="2:51" s="12" customFormat="1">
      <c r="B660" s="160"/>
      <c r="D660" s="161" t="s">
        <v>315</v>
      </c>
      <c r="E660" s="162" t="s">
        <v>1</v>
      </c>
      <c r="F660" s="163" t="s">
        <v>757</v>
      </c>
      <c r="H660" s="162" t="s">
        <v>1</v>
      </c>
      <c r="I660" s="164"/>
      <c r="L660" s="160"/>
      <c r="M660" s="165"/>
      <c r="T660" s="166"/>
      <c r="AT660" s="162" t="s">
        <v>315</v>
      </c>
      <c r="AU660" s="162" t="s">
        <v>89</v>
      </c>
      <c r="AV660" s="12" t="s">
        <v>83</v>
      </c>
      <c r="AW660" s="12" t="s">
        <v>31</v>
      </c>
      <c r="AX660" s="12" t="s">
        <v>76</v>
      </c>
      <c r="AY660" s="162" t="s">
        <v>307</v>
      </c>
    </row>
    <row r="661" spans="2:51" s="13" customFormat="1">
      <c r="B661" s="167"/>
      <c r="D661" s="161" t="s">
        <v>315</v>
      </c>
      <c r="E661" s="168" t="s">
        <v>1</v>
      </c>
      <c r="F661" s="169" t="s">
        <v>758</v>
      </c>
      <c r="H661" s="170">
        <v>0.25700000000000001</v>
      </c>
      <c r="I661" s="171"/>
      <c r="L661" s="167"/>
      <c r="M661" s="172"/>
      <c r="T661" s="173"/>
      <c r="AT661" s="168" t="s">
        <v>315</v>
      </c>
      <c r="AU661" s="168" t="s">
        <v>89</v>
      </c>
      <c r="AV661" s="13" t="s">
        <v>89</v>
      </c>
      <c r="AW661" s="13" t="s">
        <v>31</v>
      </c>
      <c r="AX661" s="13" t="s">
        <v>76</v>
      </c>
      <c r="AY661" s="168" t="s">
        <v>307</v>
      </c>
    </row>
    <row r="662" spans="2:51" s="12" customFormat="1">
      <c r="B662" s="160"/>
      <c r="D662" s="161" t="s">
        <v>315</v>
      </c>
      <c r="E662" s="162" t="s">
        <v>1</v>
      </c>
      <c r="F662" s="163" t="s">
        <v>717</v>
      </c>
      <c r="H662" s="162" t="s">
        <v>1</v>
      </c>
      <c r="I662" s="164"/>
      <c r="L662" s="160"/>
      <c r="M662" s="165"/>
      <c r="T662" s="166"/>
      <c r="AT662" s="162" t="s">
        <v>315</v>
      </c>
      <c r="AU662" s="162" t="s">
        <v>89</v>
      </c>
      <c r="AV662" s="12" t="s">
        <v>83</v>
      </c>
      <c r="AW662" s="12" t="s">
        <v>31</v>
      </c>
      <c r="AX662" s="12" t="s">
        <v>76</v>
      </c>
      <c r="AY662" s="162" t="s">
        <v>307</v>
      </c>
    </row>
    <row r="663" spans="2:51" s="13" customFormat="1">
      <c r="B663" s="167"/>
      <c r="D663" s="161" t="s">
        <v>315</v>
      </c>
      <c r="E663" s="168" t="s">
        <v>1</v>
      </c>
      <c r="F663" s="169" t="s">
        <v>759</v>
      </c>
      <c r="H663" s="170">
        <v>1.2290000000000001</v>
      </c>
      <c r="I663" s="171"/>
      <c r="L663" s="167"/>
      <c r="M663" s="172"/>
      <c r="T663" s="173"/>
      <c r="AT663" s="168" t="s">
        <v>315</v>
      </c>
      <c r="AU663" s="168" t="s">
        <v>89</v>
      </c>
      <c r="AV663" s="13" t="s">
        <v>89</v>
      </c>
      <c r="AW663" s="13" t="s">
        <v>31</v>
      </c>
      <c r="AX663" s="13" t="s">
        <v>76</v>
      </c>
      <c r="AY663" s="168" t="s">
        <v>307</v>
      </c>
    </row>
    <row r="664" spans="2:51" s="12" customFormat="1">
      <c r="B664" s="160"/>
      <c r="D664" s="161" t="s">
        <v>315</v>
      </c>
      <c r="E664" s="162" t="s">
        <v>1</v>
      </c>
      <c r="F664" s="163" t="s">
        <v>760</v>
      </c>
      <c r="H664" s="162" t="s">
        <v>1</v>
      </c>
      <c r="I664" s="164"/>
      <c r="L664" s="160"/>
      <c r="M664" s="165"/>
      <c r="T664" s="166"/>
      <c r="AT664" s="162" t="s">
        <v>315</v>
      </c>
      <c r="AU664" s="162" t="s">
        <v>89</v>
      </c>
      <c r="AV664" s="12" t="s">
        <v>83</v>
      </c>
      <c r="AW664" s="12" t="s">
        <v>31</v>
      </c>
      <c r="AX664" s="12" t="s">
        <v>76</v>
      </c>
      <c r="AY664" s="162" t="s">
        <v>307</v>
      </c>
    </row>
    <row r="665" spans="2:51" s="13" customFormat="1">
      <c r="B665" s="167"/>
      <c r="D665" s="161" t="s">
        <v>315</v>
      </c>
      <c r="E665" s="168" t="s">
        <v>1</v>
      </c>
      <c r="F665" s="169" t="s">
        <v>761</v>
      </c>
      <c r="H665" s="170">
        <v>0.35399999999999998</v>
      </c>
      <c r="I665" s="171"/>
      <c r="L665" s="167"/>
      <c r="M665" s="172"/>
      <c r="T665" s="173"/>
      <c r="AT665" s="168" t="s">
        <v>315</v>
      </c>
      <c r="AU665" s="168" t="s">
        <v>89</v>
      </c>
      <c r="AV665" s="13" t="s">
        <v>89</v>
      </c>
      <c r="AW665" s="13" t="s">
        <v>31</v>
      </c>
      <c r="AX665" s="13" t="s">
        <v>76</v>
      </c>
      <c r="AY665" s="168" t="s">
        <v>307</v>
      </c>
    </row>
    <row r="666" spans="2:51" s="12" customFormat="1">
      <c r="B666" s="160"/>
      <c r="D666" s="161" t="s">
        <v>315</v>
      </c>
      <c r="E666" s="162" t="s">
        <v>1</v>
      </c>
      <c r="F666" s="163" t="s">
        <v>762</v>
      </c>
      <c r="H666" s="162" t="s">
        <v>1</v>
      </c>
      <c r="I666" s="164"/>
      <c r="L666" s="160"/>
      <c r="M666" s="165"/>
      <c r="T666" s="166"/>
      <c r="AT666" s="162" t="s">
        <v>315</v>
      </c>
      <c r="AU666" s="162" t="s">
        <v>89</v>
      </c>
      <c r="AV666" s="12" t="s">
        <v>83</v>
      </c>
      <c r="AW666" s="12" t="s">
        <v>31</v>
      </c>
      <c r="AX666" s="12" t="s">
        <v>76</v>
      </c>
      <c r="AY666" s="162" t="s">
        <v>307</v>
      </c>
    </row>
    <row r="667" spans="2:51" s="13" customFormat="1">
      <c r="B667" s="167"/>
      <c r="D667" s="161" t="s">
        <v>315</v>
      </c>
      <c r="E667" s="168" t="s">
        <v>1</v>
      </c>
      <c r="F667" s="169" t="s">
        <v>758</v>
      </c>
      <c r="H667" s="170">
        <v>0.25700000000000001</v>
      </c>
      <c r="I667" s="171"/>
      <c r="L667" s="167"/>
      <c r="M667" s="172"/>
      <c r="T667" s="173"/>
      <c r="AT667" s="168" t="s">
        <v>315</v>
      </c>
      <c r="AU667" s="168" t="s">
        <v>89</v>
      </c>
      <c r="AV667" s="13" t="s">
        <v>89</v>
      </c>
      <c r="AW667" s="13" t="s">
        <v>31</v>
      </c>
      <c r="AX667" s="13" t="s">
        <v>76</v>
      </c>
      <c r="AY667" s="168" t="s">
        <v>307</v>
      </c>
    </row>
    <row r="668" spans="2:51" s="12" customFormat="1">
      <c r="B668" s="160"/>
      <c r="D668" s="161" t="s">
        <v>315</v>
      </c>
      <c r="E668" s="162" t="s">
        <v>1</v>
      </c>
      <c r="F668" s="163" t="s">
        <v>763</v>
      </c>
      <c r="H668" s="162" t="s">
        <v>1</v>
      </c>
      <c r="I668" s="164"/>
      <c r="L668" s="160"/>
      <c r="M668" s="165"/>
      <c r="T668" s="166"/>
      <c r="AT668" s="162" t="s">
        <v>315</v>
      </c>
      <c r="AU668" s="162" t="s">
        <v>89</v>
      </c>
      <c r="AV668" s="12" t="s">
        <v>83</v>
      </c>
      <c r="AW668" s="12" t="s">
        <v>31</v>
      </c>
      <c r="AX668" s="12" t="s">
        <v>76</v>
      </c>
      <c r="AY668" s="162" t="s">
        <v>307</v>
      </c>
    </row>
    <row r="669" spans="2:51" s="12" customFormat="1">
      <c r="B669" s="160"/>
      <c r="D669" s="161" t="s">
        <v>315</v>
      </c>
      <c r="E669" s="162" t="s">
        <v>1</v>
      </c>
      <c r="F669" s="163" t="s">
        <v>764</v>
      </c>
      <c r="H669" s="162" t="s">
        <v>1</v>
      </c>
      <c r="I669" s="164"/>
      <c r="L669" s="160"/>
      <c r="M669" s="165"/>
      <c r="T669" s="166"/>
      <c r="AT669" s="162" t="s">
        <v>315</v>
      </c>
      <c r="AU669" s="162" t="s">
        <v>89</v>
      </c>
      <c r="AV669" s="12" t="s">
        <v>83</v>
      </c>
      <c r="AW669" s="12" t="s">
        <v>31</v>
      </c>
      <c r="AX669" s="12" t="s">
        <v>76</v>
      </c>
      <c r="AY669" s="162" t="s">
        <v>307</v>
      </c>
    </row>
    <row r="670" spans="2:51" s="13" customFormat="1">
      <c r="B670" s="167"/>
      <c r="D670" s="161" t="s">
        <v>315</v>
      </c>
      <c r="E670" s="168" t="s">
        <v>1</v>
      </c>
      <c r="F670" s="169" t="s">
        <v>765</v>
      </c>
      <c r="H670" s="170">
        <v>0.26</v>
      </c>
      <c r="I670" s="171"/>
      <c r="L670" s="167"/>
      <c r="M670" s="172"/>
      <c r="T670" s="173"/>
      <c r="AT670" s="168" t="s">
        <v>315</v>
      </c>
      <c r="AU670" s="168" t="s">
        <v>89</v>
      </c>
      <c r="AV670" s="13" t="s">
        <v>89</v>
      </c>
      <c r="AW670" s="13" t="s">
        <v>31</v>
      </c>
      <c r="AX670" s="13" t="s">
        <v>76</v>
      </c>
      <c r="AY670" s="168" t="s">
        <v>307</v>
      </c>
    </row>
    <row r="671" spans="2:51" s="12" customFormat="1">
      <c r="B671" s="160"/>
      <c r="D671" s="161" t="s">
        <v>315</v>
      </c>
      <c r="E671" s="162" t="s">
        <v>1</v>
      </c>
      <c r="F671" s="163" t="s">
        <v>766</v>
      </c>
      <c r="H671" s="162" t="s">
        <v>1</v>
      </c>
      <c r="I671" s="164"/>
      <c r="L671" s="160"/>
      <c r="M671" s="165"/>
      <c r="T671" s="166"/>
      <c r="AT671" s="162" t="s">
        <v>315</v>
      </c>
      <c r="AU671" s="162" t="s">
        <v>89</v>
      </c>
      <c r="AV671" s="12" t="s">
        <v>83</v>
      </c>
      <c r="AW671" s="12" t="s">
        <v>31</v>
      </c>
      <c r="AX671" s="12" t="s">
        <v>76</v>
      </c>
      <c r="AY671" s="162" t="s">
        <v>307</v>
      </c>
    </row>
    <row r="672" spans="2:51" s="13" customFormat="1">
      <c r="B672" s="167"/>
      <c r="D672" s="161" t="s">
        <v>315</v>
      </c>
      <c r="E672" s="168" t="s">
        <v>1</v>
      </c>
      <c r="F672" s="169" t="s">
        <v>765</v>
      </c>
      <c r="H672" s="170">
        <v>0.26</v>
      </c>
      <c r="I672" s="171"/>
      <c r="L672" s="167"/>
      <c r="M672" s="172"/>
      <c r="T672" s="173"/>
      <c r="AT672" s="168" t="s">
        <v>315</v>
      </c>
      <c r="AU672" s="168" t="s">
        <v>89</v>
      </c>
      <c r="AV672" s="13" t="s">
        <v>89</v>
      </c>
      <c r="AW672" s="13" t="s">
        <v>31</v>
      </c>
      <c r="AX672" s="13" t="s">
        <v>76</v>
      </c>
      <c r="AY672" s="168" t="s">
        <v>307</v>
      </c>
    </row>
    <row r="673" spans="2:51" s="13" customFormat="1">
      <c r="B673" s="167"/>
      <c r="D673" s="161" t="s">
        <v>315</v>
      </c>
      <c r="E673" s="168" t="s">
        <v>1</v>
      </c>
      <c r="F673" s="169" t="s">
        <v>765</v>
      </c>
      <c r="H673" s="170">
        <v>0.26</v>
      </c>
      <c r="I673" s="171"/>
      <c r="L673" s="167"/>
      <c r="M673" s="172"/>
      <c r="T673" s="173"/>
      <c r="AT673" s="168" t="s">
        <v>315</v>
      </c>
      <c r="AU673" s="168" t="s">
        <v>89</v>
      </c>
      <c r="AV673" s="13" t="s">
        <v>89</v>
      </c>
      <c r="AW673" s="13" t="s">
        <v>31</v>
      </c>
      <c r="AX673" s="13" t="s">
        <v>76</v>
      </c>
      <c r="AY673" s="168" t="s">
        <v>307</v>
      </c>
    </row>
    <row r="674" spans="2:51" s="12" customFormat="1">
      <c r="B674" s="160"/>
      <c r="D674" s="161" t="s">
        <v>315</v>
      </c>
      <c r="E674" s="162" t="s">
        <v>1</v>
      </c>
      <c r="F674" s="163" t="s">
        <v>767</v>
      </c>
      <c r="H674" s="162" t="s">
        <v>1</v>
      </c>
      <c r="I674" s="164"/>
      <c r="L674" s="160"/>
      <c r="M674" s="165"/>
      <c r="T674" s="166"/>
      <c r="AT674" s="162" t="s">
        <v>315</v>
      </c>
      <c r="AU674" s="162" t="s">
        <v>89</v>
      </c>
      <c r="AV674" s="12" t="s">
        <v>83</v>
      </c>
      <c r="AW674" s="12" t="s">
        <v>31</v>
      </c>
      <c r="AX674" s="12" t="s">
        <v>76</v>
      </c>
      <c r="AY674" s="162" t="s">
        <v>307</v>
      </c>
    </row>
    <row r="675" spans="2:51" s="13" customFormat="1">
      <c r="B675" s="167"/>
      <c r="D675" s="161" t="s">
        <v>315</v>
      </c>
      <c r="E675" s="168" t="s">
        <v>1</v>
      </c>
      <c r="F675" s="169" t="s">
        <v>768</v>
      </c>
      <c r="H675" s="170">
        <v>0.11</v>
      </c>
      <c r="I675" s="171"/>
      <c r="L675" s="167"/>
      <c r="M675" s="172"/>
      <c r="T675" s="173"/>
      <c r="AT675" s="168" t="s">
        <v>315</v>
      </c>
      <c r="AU675" s="168" t="s">
        <v>89</v>
      </c>
      <c r="AV675" s="13" t="s">
        <v>89</v>
      </c>
      <c r="AW675" s="13" t="s">
        <v>31</v>
      </c>
      <c r="AX675" s="13" t="s">
        <v>76</v>
      </c>
      <c r="AY675" s="168" t="s">
        <v>307</v>
      </c>
    </row>
    <row r="676" spans="2:51" s="12" customFormat="1">
      <c r="B676" s="160"/>
      <c r="D676" s="161" t="s">
        <v>315</v>
      </c>
      <c r="E676" s="162" t="s">
        <v>1</v>
      </c>
      <c r="F676" s="163" t="s">
        <v>769</v>
      </c>
      <c r="H676" s="162" t="s">
        <v>1</v>
      </c>
      <c r="I676" s="164"/>
      <c r="L676" s="160"/>
      <c r="M676" s="165"/>
      <c r="T676" s="166"/>
      <c r="AT676" s="162" t="s">
        <v>315</v>
      </c>
      <c r="AU676" s="162" t="s">
        <v>89</v>
      </c>
      <c r="AV676" s="12" t="s">
        <v>83</v>
      </c>
      <c r="AW676" s="12" t="s">
        <v>31</v>
      </c>
      <c r="AX676" s="12" t="s">
        <v>76</v>
      </c>
      <c r="AY676" s="162" t="s">
        <v>307</v>
      </c>
    </row>
    <row r="677" spans="2:51" s="13" customFormat="1">
      <c r="B677" s="167"/>
      <c r="D677" s="161" t="s">
        <v>315</v>
      </c>
      <c r="E677" s="168" t="s">
        <v>1</v>
      </c>
      <c r="F677" s="169" t="s">
        <v>765</v>
      </c>
      <c r="H677" s="170">
        <v>0.26</v>
      </c>
      <c r="I677" s="171"/>
      <c r="L677" s="167"/>
      <c r="M677" s="172"/>
      <c r="T677" s="173"/>
      <c r="AT677" s="168" t="s">
        <v>315</v>
      </c>
      <c r="AU677" s="168" t="s">
        <v>89</v>
      </c>
      <c r="AV677" s="13" t="s">
        <v>89</v>
      </c>
      <c r="AW677" s="13" t="s">
        <v>31</v>
      </c>
      <c r="AX677" s="13" t="s">
        <v>76</v>
      </c>
      <c r="AY677" s="168" t="s">
        <v>307</v>
      </c>
    </row>
    <row r="678" spans="2:51" s="12" customFormat="1">
      <c r="B678" s="160"/>
      <c r="D678" s="161" t="s">
        <v>315</v>
      </c>
      <c r="E678" s="162" t="s">
        <v>1</v>
      </c>
      <c r="F678" s="163" t="s">
        <v>770</v>
      </c>
      <c r="H678" s="162" t="s">
        <v>1</v>
      </c>
      <c r="I678" s="164"/>
      <c r="L678" s="160"/>
      <c r="M678" s="165"/>
      <c r="T678" s="166"/>
      <c r="AT678" s="162" t="s">
        <v>315</v>
      </c>
      <c r="AU678" s="162" t="s">
        <v>89</v>
      </c>
      <c r="AV678" s="12" t="s">
        <v>83</v>
      </c>
      <c r="AW678" s="12" t="s">
        <v>31</v>
      </c>
      <c r="AX678" s="12" t="s">
        <v>76</v>
      </c>
      <c r="AY678" s="162" t="s">
        <v>307</v>
      </c>
    </row>
    <row r="679" spans="2:51" s="13" customFormat="1">
      <c r="B679" s="167"/>
      <c r="D679" s="161" t="s">
        <v>315</v>
      </c>
      <c r="E679" s="168" t="s">
        <v>1</v>
      </c>
      <c r="F679" s="169" t="s">
        <v>765</v>
      </c>
      <c r="H679" s="170">
        <v>0.26</v>
      </c>
      <c r="I679" s="171"/>
      <c r="L679" s="167"/>
      <c r="M679" s="172"/>
      <c r="T679" s="173"/>
      <c r="AT679" s="168" t="s">
        <v>315</v>
      </c>
      <c r="AU679" s="168" t="s">
        <v>89</v>
      </c>
      <c r="AV679" s="13" t="s">
        <v>89</v>
      </c>
      <c r="AW679" s="13" t="s">
        <v>31</v>
      </c>
      <c r="AX679" s="13" t="s">
        <v>76</v>
      </c>
      <c r="AY679" s="168" t="s">
        <v>307</v>
      </c>
    </row>
    <row r="680" spans="2:51" s="12" customFormat="1">
      <c r="B680" s="160"/>
      <c r="D680" s="161" t="s">
        <v>315</v>
      </c>
      <c r="E680" s="162" t="s">
        <v>1</v>
      </c>
      <c r="F680" s="163" t="s">
        <v>771</v>
      </c>
      <c r="H680" s="162" t="s">
        <v>1</v>
      </c>
      <c r="I680" s="164"/>
      <c r="L680" s="160"/>
      <c r="M680" s="165"/>
      <c r="T680" s="166"/>
      <c r="AT680" s="162" t="s">
        <v>315</v>
      </c>
      <c r="AU680" s="162" t="s">
        <v>89</v>
      </c>
      <c r="AV680" s="12" t="s">
        <v>83</v>
      </c>
      <c r="AW680" s="12" t="s">
        <v>31</v>
      </c>
      <c r="AX680" s="12" t="s">
        <v>76</v>
      </c>
      <c r="AY680" s="162" t="s">
        <v>307</v>
      </c>
    </row>
    <row r="681" spans="2:51" s="13" customFormat="1">
      <c r="B681" s="167"/>
      <c r="D681" s="161" t="s">
        <v>315</v>
      </c>
      <c r="E681" s="168" t="s">
        <v>1</v>
      </c>
      <c r="F681" s="169" t="s">
        <v>765</v>
      </c>
      <c r="H681" s="170">
        <v>0.26</v>
      </c>
      <c r="I681" s="171"/>
      <c r="L681" s="167"/>
      <c r="M681" s="172"/>
      <c r="T681" s="173"/>
      <c r="AT681" s="168" t="s">
        <v>315</v>
      </c>
      <c r="AU681" s="168" t="s">
        <v>89</v>
      </c>
      <c r="AV681" s="13" t="s">
        <v>89</v>
      </c>
      <c r="AW681" s="13" t="s">
        <v>31</v>
      </c>
      <c r="AX681" s="13" t="s">
        <v>76</v>
      </c>
      <c r="AY681" s="168" t="s">
        <v>307</v>
      </c>
    </row>
    <row r="682" spans="2:51" s="12" customFormat="1">
      <c r="B682" s="160"/>
      <c r="D682" s="161" t="s">
        <v>315</v>
      </c>
      <c r="E682" s="162" t="s">
        <v>1</v>
      </c>
      <c r="F682" s="163" t="s">
        <v>772</v>
      </c>
      <c r="H682" s="162" t="s">
        <v>1</v>
      </c>
      <c r="I682" s="164"/>
      <c r="L682" s="160"/>
      <c r="M682" s="165"/>
      <c r="T682" s="166"/>
      <c r="AT682" s="162" t="s">
        <v>315</v>
      </c>
      <c r="AU682" s="162" t="s">
        <v>89</v>
      </c>
      <c r="AV682" s="12" t="s">
        <v>83</v>
      </c>
      <c r="AW682" s="12" t="s">
        <v>31</v>
      </c>
      <c r="AX682" s="12" t="s">
        <v>76</v>
      </c>
      <c r="AY682" s="162" t="s">
        <v>307</v>
      </c>
    </row>
    <row r="683" spans="2:51" s="13" customFormat="1">
      <c r="B683" s="167"/>
      <c r="D683" s="161" t="s">
        <v>315</v>
      </c>
      <c r="E683" s="168" t="s">
        <v>1</v>
      </c>
      <c r="F683" s="169" t="s">
        <v>765</v>
      </c>
      <c r="H683" s="170">
        <v>0.26</v>
      </c>
      <c r="I683" s="171"/>
      <c r="L683" s="167"/>
      <c r="M683" s="172"/>
      <c r="T683" s="173"/>
      <c r="AT683" s="168" t="s">
        <v>315</v>
      </c>
      <c r="AU683" s="168" t="s">
        <v>89</v>
      </c>
      <c r="AV683" s="13" t="s">
        <v>89</v>
      </c>
      <c r="AW683" s="13" t="s">
        <v>31</v>
      </c>
      <c r="AX683" s="13" t="s">
        <v>76</v>
      </c>
      <c r="AY683" s="168" t="s">
        <v>307</v>
      </c>
    </row>
    <row r="684" spans="2:51" s="12" customFormat="1">
      <c r="B684" s="160"/>
      <c r="D684" s="161" t="s">
        <v>315</v>
      </c>
      <c r="E684" s="162" t="s">
        <v>1</v>
      </c>
      <c r="F684" s="163" t="s">
        <v>773</v>
      </c>
      <c r="H684" s="162" t="s">
        <v>1</v>
      </c>
      <c r="I684" s="164"/>
      <c r="L684" s="160"/>
      <c r="M684" s="165"/>
      <c r="T684" s="166"/>
      <c r="AT684" s="162" t="s">
        <v>315</v>
      </c>
      <c r="AU684" s="162" t="s">
        <v>89</v>
      </c>
      <c r="AV684" s="12" t="s">
        <v>83</v>
      </c>
      <c r="AW684" s="12" t="s">
        <v>31</v>
      </c>
      <c r="AX684" s="12" t="s">
        <v>76</v>
      </c>
      <c r="AY684" s="162" t="s">
        <v>307</v>
      </c>
    </row>
    <row r="685" spans="2:51" s="13" customFormat="1">
      <c r="B685" s="167"/>
      <c r="D685" s="161" t="s">
        <v>315</v>
      </c>
      <c r="E685" s="168" t="s">
        <v>1</v>
      </c>
      <c r="F685" s="169" t="s">
        <v>765</v>
      </c>
      <c r="H685" s="170">
        <v>0.26</v>
      </c>
      <c r="I685" s="171"/>
      <c r="L685" s="167"/>
      <c r="M685" s="172"/>
      <c r="T685" s="173"/>
      <c r="AT685" s="168" t="s">
        <v>315</v>
      </c>
      <c r="AU685" s="168" t="s">
        <v>89</v>
      </c>
      <c r="AV685" s="13" t="s">
        <v>89</v>
      </c>
      <c r="AW685" s="13" t="s">
        <v>31</v>
      </c>
      <c r="AX685" s="13" t="s">
        <v>76</v>
      </c>
      <c r="AY685" s="168" t="s">
        <v>307</v>
      </c>
    </row>
    <row r="686" spans="2:51" s="12" customFormat="1">
      <c r="B686" s="160"/>
      <c r="D686" s="161" t="s">
        <v>315</v>
      </c>
      <c r="E686" s="162" t="s">
        <v>1</v>
      </c>
      <c r="F686" s="163" t="s">
        <v>774</v>
      </c>
      <c r="H686" s="162" t="s">
        <v>1</v>
      </c>
      <c r="I686" s="164"/>
      <c r="L686" s="160"/>
      <c r="M686" s="165"/>
      <c r="T686" s="166"/>
      <c r="AT686" s="162" t="s">
        <v>315</v>
      </c>
      <c r="AU686" s="162" t="s">
        <v>89</v>
      </c>
      <c r="AV686" s="12" t="s">
        <v>83</v>
      </c>
      <c r="AW686" s="12" t="s">
        <v>31</v>
      </c>
      <c r="AX686" s="12" t="s">
        <v>76</v>
      </c>
      <c r="AY686" s="162" t="s">
        <v>307</v>
      </c>
    </row>
    <row r="687" spans="2:51" s="13" customFormat="1">
      <c r="B687" s="167"/>
      <c r="D687" s="161" t="s">
        <v>315</v>
      </c>
      <c r="E687" s="168" t="s">
        <v>1</v>
      </c>
      <c r="F687" s="169" t="s">
        <v>775</v>
      </c>
      <c r="H687" s="170">
        <v>0.26600000000000001</v>
      </c>
      <c r="I687" s="171"/>
      <c r="L687" s="167"/>
      <c r="M687" s="172"/>
      <c r="T687" s="173"/>
      <c r="AT687" s="168" t="s">
        <v>315</v>
      </c>
      <c r="AU687" s="168" t="s">
        <v>89</v>
      </c>
      <c r="AV687" s="13" t="s">
        <v>89</v>
      </c>
      <c r="AW687" s="13" t="s">
        <v>31</v>
      </c>
      <c r="AX687" s="13" t="s">
        <v>76</v>
      </c>
      <c r="AY687" s="168" t="s">
        <v>307</v>
      </c>
    </row>
    <row r="688" spans="2:51" s="14" customFormat="1">
      <c r="B688" s="174"/>
      <c r="D688" s="161" t="s">
        <v>315</v>
      </c>
      <c r="E688" s="175" t="s">
        <v>1</v>
      </c>
      <c r="F688" s="176" t="s">
        <v>415</v>
      </c>
      <c r="H688" s="177">
        <v>20.135999999999999</v>
      </c>
      <c r="I688" s="178"/>
      <c r="L688" s="174"/>
      <c r="M688" s="179"/>
      <c r="T688" s="180"/>
      <c r="AT688" s="175" t="s">
        <v>315</v>
      </c>
      <c r="AU688" s="175" t="s">
        <v>89</v>
      </c>
      <c r="AV688" s="14" t="s">
        <v>313</v>
      </c>
      <c r="AW688" s="14" t="s">
        <v>31</v>
      </c>
      <c r="AX688" s="14" t="s">
        <v>83</v>
      </c>
      <c r="AY688" s="175" t="s">
        <v>307</v>
      </c>
    </row>
    <row r="689" spans="2:65" s="1" customFormat="1" ht="37.9" customHeight="1">
      <c r="B689" s="145"/>
      <c r="C689" s="146" t="s">
        <v>776</v>
      </c>
      <c r="D689" s="146" t="s">
        <v>309</v>
      </c>
      <c r="E689" s="147" t="s">
        <v>777</v>
      </c>
      <c r="F689" s="148" t="s">
        <v>778</v>
      </c>
      <c r="G689" s="149" t="s">
        <v>312</v>
      </c>
      <c r="H689" s="150">
        <v>54.143999999999998</v>
      </c>
      <c r="I689" s="151"/>
      <c r="J689" s="152">
        <f>ROUND(I689*H689,2)</f>
        <v>0</v>
      </c>
      <c r="K689" s="153"/>
      <c r="L689" s="32"/>
      <c r="M689" s="154" t="s">
        <v>1</v>
      </c>
      <c r="N689" s="155" t="s">
        <v>42</v>
      </c>
      <c r="P689" s="156">
        <f>O689*H689</f>
        <v>0</v>
      </c>
      <c r="Q689" s="156">
        <v>1.65672</v>
      </c>
      <c r="R689" s="156">
        <f>Q689*H689</f>
        <v>89.701447680000001</v>
      </c>
      <c r="S689" s="156">
        <v>0</v>
      </c>
      <c r="T689" s="157">
        <f>S689*H689</f>
        <v>0</v>
      </c>
      <c r="AR689" s="158" t="s">
        <v>313</v>
      </c>
      <c r="AT689" s="158" t="s">
        <v>309</v>
      </c>
      <c r="AU689" s="158" t="s">
        <v>89</v>
      </c>
      <c r="AY689" s="17" t="s">
        <v>307</v>
      </c>
      <c r="BE689" s="159">
        <f>IF(N689="základná",J689,0)</f>
        <v>0</v>
      </c>
      <c r="BF689" s="159">
        <f>IF(N689="znížená",J689,0)</f>
        <v>0</v>
      </c>
      <c r="BG689" s="159">
        <f>IF(N689="zákl. prenesená",J689,0)</f>
        <v>0</v>
      </c>
      <c r="BH689" s="159">
        <f>IF(N689="zníž. prenesená",J689,0)</f>
        <v>0</v>
      </c>
      <c r="BI689" s="159">
        <f>IF(N689="nulová",J689,0)</f>
        <v>0</v>
      </c>
      <c r="BJ689" s="17" t="s">
        <v>89</v>
      </c>
      <c r="BK689" s="159">
        <f>ROUND(I689*H689,2)</f>
        <v>0</v>
      </c>
      <c r="BL689" s="17" t="s">
        <v>313</v>
      </c>
      <c r="BM689" s="158" t="s">
        <v>779</v>
      </c>
    </row>
    <row r="690" spans="2:65" s="12" customFormat="1">
      <c r="B690" s="160"/>
      <c r="D690" s="161" t="s">
        <v>315</v>
      </c>
      <c r="E690" s="162" t="s">
        <v>1</v>
      </c>
      <c r="F690" s="163" t="s">
        <v>764</v>
      </c>
      <c r="H690" s="162" t="s">
        <v>1</v>
      </c>
      <c r="I690" s="164"/>
      <c r="L690" s="160"/>
      <c r="M690" s="165"/>
      <c r="T690" s="166"/>
      <c r="AT690" s="162" t="s">
        <v>315</v>
      </c>
      <c r="AU690" s="162" t="s">
        <v>89</v>
      </c>
      <c r="AV690" s="12" t="s">
        <v>83</v>
      </c>
      <c r="AW690" s="12" t="s">
        <v>31</v>
      </c>
      <c r="AX690" s="12" t="s">
        <v>76</v>
      </c>
      <c r="AY690" s="162" t="s">
        <v>307</v>
      </c>
    </row>
    <row r="691" spans="2:65" s="13" customFormat="1">
      <c r="B691" s="167"/>
      <c r="D691" s="161" t="s">
        <v>315</v>
      </c>
      <c r="E691" s="168" t="s">
        <v>1</v>
      </c>
      <c r="F691" s="169" t="s">
        <v>780</v>
      </c>
      <c r="H691" s="170">
        <v>6.0640000000000001</v>
      </c>
      <c r="I691" s="171"/>
      <c r="L691" s="167"/>
      <c r="M691" s="172"/>
      <c r="T691" s="173"/>
      <c r="AT691" s="168" t="s">
        <v>315</v>
      </c>
      <c r="AU691" s="168" t="s">
        <v>89</v>
      </c>
      <c r="AV691" s="13" t="s">
        <v>89</v>
      </c>
      <c r="AW691" s="13" t="s">
        <v>31</v>
      </c>
      <c r="AX691" s="13" t="s">
        <v>76</v>
      </c>
      <c r="AY691" s="168" t="s">
        <v>307</v>
      </c>
    </row>
    <row r="692" spans="2:65" s="12" customFormat="1">
      <c r="B692" s="160"/>
      <c r="D692" s="161" t="s">
        <v>315</v>
      </c>
      <c r="E692" s="162" t="s">
        <v>1</v>
      </c>
      <c r="F692" s="163" t="s">
        <v>781</v>
      </c>
      <c r="H692" s="162" t="s">
        <v>1</v>
      </c>
      <c r="I692" s="164"/>
      <c r="L692" s="160"/>
      <c r="M692" s="165"/>
      <c r="T692" s="166"/>
      <c r="AT692" s="162" t="s">
        <v>315</v>
      </c>
      <c r="AU692" s="162" t="s">
        <v>89</v>
      </c>
      <c r="AV692" s="12" t="s">
        <v>83</v>
      </c>
      <c r="AW692" s="12" t="s">
        <v>31</v>
      </c>
      <c r="AX692" s="12" t="s">
        <v>76</v>
      </c>
      <c r="AY692" s="162" t="s">
        <v>307</v>
      </c>
    </row>
    <row r="693" spans="2:65" s="13" customFormat="1">
      <c r="B693" s="167"/>
      <c r="D693" s="161" t="s">
        <v>315</v>
      </c>
      <c r="E693" s="168" t="s">
        <v>1</v>
      </c>
      <c r="F693" s="169" t="s">
        <v>780</v>
      </c>
      <c r="H693" s="170">
        <v>6.0640000000000001</v>
      </c>
      <c r="I693" s="171"/>
      <c r="L693" s="167"/>
      <c r="M693" s="172"/>
      <c r="T693" s="173"/>
      <c r="AT693" s="168" t="s">
        <v>315</v>
      </c>
      <c r="AU693" s="168" t="s">
        <v>89</v>
      </c>
      <c r="AV693" s="13" t="s">
        <v>89</v>
      </c>
      <c r="AW693" s="13" t="s">
        <v>31</v>
      </c>
      <c r="AX693" s="13" t="s">
        <v>76</v>
      </c>
      <c r="AY693" s="168" t="s">
        <v>307</v>
      </c>
    </row>
    <row r="694" spans="2:65" s="12" customFormat="1">
      <c r="B694" s="160"/>
      <c r="D694" s="161" t="s">
        <v>315</v>
      </c>
      <c r="E694" s="162" t="s">
        <v>1</v>
      </c>
      <c r="F694" s="163" t="s">
        <v>766</v>
      </c>
      <c r="H694" s="162" t="s">
        <v>1</v>
      </c>
      <c r="I694" s="164"/>
      <c r="L694" s="160"/>
      <c r="M694" s="165"/>
      <c r="T694" s="166"/>
      <c r="AT694" s="162" t="s">
        <v>315</v>
      </c>
      <c r="AU694" s="162" t="s">
        <v>89</v>
      </c>
      <c r="AV694" s="12" t="s">
        <v>83</v>
      </c>
      <c r="AW694" s="12" t="s">
        <v>31</v>
      </c>
      <c r="AX694" s="12" t="s">
        <v>76</v>
      </c>
      <c r="AY694" s="162" t="s">
        <v>307</v>
      </c>
    </row>
    <row r="695" spans="2:65" s="13" customFormat="1">
      <c r="B695" s="167"/>
      <c r="D695" s="161" t="s">
        <v>315</v>
      </c>
      <c r="E695" s="168" t="s">
        <v>1</v>
      </c>
      <c r="F695" s="169" t="s">
        <v>782</v>
      </c>
      <c r="H695" s="170">
        <v>5.1980000000000004</v>
      </c>
      <c r="I695" s="171"/>
      <c r="L695" s="167"/>
      <c r="M695" s="172"/>
      <c r="T695" s="173"/>
      <c r="AT695" s="168" t="s">
        <v>315</v>
      </c>
      <c r="AU695" s="168" t="s">
        <v>89</v>
      </c>
      <c r="AV695" s="13" t="s">
        <v>89</v>
      </c>
      <c r="AW695" s="13" t="s">
        <v>31</v>
      </c>
      <c r="AX695" s="13" t="s">
        <v>76</v>
      </c>
      <c r="AY695" s="168" t="s">
        <v>307</v>
      </c>
    </row>
    <row r="696" spans="2:65" s="13" customFormat="1">
      <c r="B696" s="167"/>
      <c r="D696" s="161" t="s">
        <v>315</v>
      </c>
      <c r="E696" s="168" t="s">
        <v>1</v>
      </c>
      <c r="F696" s="169" t="s">
        <v>783</v>
      </c>
      <c r="H696" s="170">
        <v>5.5179999999999998</v>
      </c>
      <c r="I696" s="171"/>
      <c r="L696" s="167"/>
      <c r="M696" s="172"/>
      <c r="T696" s="173"/>
      <c r="AT696" s="168" t="s">
        <v>315</v>
      </c>
      <c r="AU696" s="168" t="s">
        <v>89</v>
      </c>
      <c r="AV696" s="13" t="s">
        <v>89</v>
      </c>
      <c r="AW696" s="13" t="s">
        <v>31</v>
      </c>
      <c r="AX696" s="13" t="s">
        <v>76</v>
      </c>
      <c r="AY696" s="168" t="s">
        <v>307</v>
      </c>
    </row>
    <row r="697" spans="2:65" s="12" customFormat="1">
      <c r="B697" s="160"/>
      <c r="D697" s="161" t="s">
        <v>315</v>
      </c>
      <c r="E697" s="162" t="s">
        <v>1</v>
      </c>
      <c r="F697" s="163" t="s">
        <v>769</v>
      </c>
      <c r="H697" s="162" t="s">
        <v>1</v>
      </c>
      <c r="I697" s="164"/>
      <c r="L697" s="160"/>
      <c r="M697" s="165"/>
      <c r="T697" s="166"/>
      <c r="AT697" s="162" t="s">
        <v>315</v>
      </c>
      <c r="AU697" s="162" t="s">
        <v>89</v>
      </c>
      <c r="AV697" s="12" t="s">
        <v>83</v>
      </c>
      <c r="AW697" s="12" t="s">
        <v>31</v>
      </c>
      <c r="AX697" s="12" t="s">
        <v>76</v>
      </c>
      <c r="AY697" s="162" t="s">
        <v>307</v>
      </c>
    </row>
    <row r="698" spans="2:65" s="13" customFormat="1">
      <c r="B698" s="167"/>
      <c r="D698" s="161" t="s">
        <v>315</v>
      </c>
      <c r="E698" s="168" t="s">
        <v>1</v>
      </c>
      <c r="F698" s="169" t="s">
        <v>782</v>
      </c>
      <c r="H698" s="170">
        <v>5.1980000000000004</v>
      </c>
      <c r="I698" s="171"/>
      <c r="L698" s="167"/>
      <c r="M698" s="172"/>
      <c r="T698" s="173"/>
      <c r="AT698" s="168" t="s">
        <v>315</v>
      </c>
      <c r="AU698" s="168" t="s">
        <v>89</v>
      </c>
      <c r="AV698" s="13" t="s">
        <v>89</v>
      </c>
      <c r="AW698" s="13" t="s">
        <v>31</v>
      </c>
      <c r="AX698" s="13" t="s">
        <v>76</v>
      </c>
      <c r="AY698" s="168" t="s">
        <v>307</v>
      </c>
    </row>
    <row r="699" spans="2:65" s="12" customFormat="1">
      <c r="B699" s="160"/>
      <c r="D699" s="161" t="s">
        <v>315</v>
      </c>
      <c r="E699" s="162" t="s">
        <v>1</v>
      </c>
      <c r="F699" s="163" t="s">
        <v>770</v>
      </c>
      <c r="H699" s="162" t="s">
        <v>1</v>
      </c>
      <c r="I699" s="164"/>
      <c r="L699" s="160"/>
      <c r="M699" s="165"/>
      <c r="T699" s="166"/>
      <c r="AT699" s="162" t="s">
        <v>315</v>
      </c>
      <c r="AU699" s="162" t="s">
        <v>89</v>
      </c>
      <c r="AV699" s="12" t="s">
        <v>83</v>
      </c>
      <c r="AW699" s="12" t="s">
        <v>31</v>
      </c>
      <c r="AX699" s="12" t="s">
        <v>76</v>
      </c>
      <c r="AY699" s="162" t="s">
        <v>307</v>
      </c>
    </row>
    <row r="700" spans="2:65" s="13" customFormat="1">
      <c r="B700" s="167"/>
      <c r="D700" s="161" t="s">
        <v>315</v>
      </c>
      <c r="E700" s="168" t="s">
        <v>1</v>
      </c>
      <c r="F700" s="169" t="s">
        <v>782</v>
      </c>
      <c r="H700" s="170">
        <v>5.1980000000000004</v>
      </c>
      <c r="I700" s="171"/>
      <c r="L700" s="167"/>
      <c r="M700" s="172"/>
      <c r="T700" s="173"/>
      <c r="AT700" s="168" t="s">
        <v>315</v>
      </c>
      <c r="AU700" s="168" t="s">
        <v>89</v>
      </c>
      <c r="AV700" s="13" t="s">
        <v>89</v>
      </c>
      <c r="AW700" s="13" t="s">
        <v>31</v>
      </c>
      <c r="AX700" s="13" t="s">
        <v>76</v>
      </c>
      <c r="AY700" s="168" t="s">
        <v>307</v>
      </c>
    </row>
    <row r="701" spans="2:65" s="12" customFormat="1">
      <c r="B701" s="160"/>
      <c r="D701" s="161" t="s">
        <v>315</v>
      </c>
      <c r="E701" s="162" t="s">
        <v>1</v>
      </c>
      <c r="F701" s="163" t="s">
        <v>771</v>
      </c>
      <c r="H701" s="162" t="s">
        <v>1</v>
      </c>
      <c r="I701" s="164"/>
      <c r="L701" s="160"/>
      <c r="M701" s="165"/>
      <c r="T701" s="166"/>
      <c r="AT701" s="162" t="s">
        <v>315</v>
      </c>
      <c r="AU701" s="162" t="s">
        <v>89</v>
      </c>
      <c r="AV701" s="12" t="s">
        <v>83</v>
      </c>
      <c r="AW701" s="12" t="s">
        <v>31</v>
      </c>
      <c r="AX701" s="12" t="s">
        <v>76</v>
      </c>
      <c r="AY701" s="162" t="s">
        <v>307</v>
      </c>
    </row>
    <row r="702" spans="2:65" s="13" customFormat="1">
      <c r="B702" s="167"/>
      <c r="D702" s="161" t="s">
        <v>315</v>
      </c>
      <c r="E702" s="168" t="s">
        <v>1</v>
      </c>
      <c r="F702" s="169" t="s">
        <v>782</v>
      </c>
      <c r="H702" s="170">
        <v>5.1980000000000004</v>
      </c>
      <c r="I702" s="171"/>
      <c r="L702" s="167"/>
      <c r="M702" s="172"/>
      <c r="T702" s="173"/>
      <c r="AT702" s="168" t="s">
        <v>315</v>
      </c>
      <c r="AU702" s="168" t="s">
        <v>89</v>
      </c>
      <c r="AV702" s="13" t="s">
        <v>89</v>
      </c>
      <c r="AW702" s="13" t="s">
        <v>31</v>
      </c>
      <c r="AX702" s="13" t="s">
        <v>76</v>
      </c>
      <c r="AY702" s="168" t="s">
        <v>307</v>
      </c>
    </row>
    <row r="703" spans="2:65" s="12" customFormat="1">
      <c r="B703" s="160"/>
      <c r="D703" s="161" t="s">
        <v>315</v>
      </c>
      <c r="E703" s="162" t="s">
        <v>1</v>
      </c>
      <c r="F703" s="163" t="s">
        <v>772</v>
      </c>
      <c r="H703" s="162" t="s">
        <v>1</v>
      </c>
      <c r="I703" s="164"/>
      <c r="L703" s="160"/>
      <c r="M703" s="165"/>
      <c r="T703" s="166"/>
      <c r="AT703" s="162" t="s">
        <v>315</v>
      </c>
      <c r="AU703" s="162" t="s">
        <v>89</v>
      </c>
      <c r="AV703" s="12" t="s">
        <v>83</v>
      </c>
      <c r="AW703" s="12" t="s">
        <v>31</v>
      </c>
      <c r="AX703" s="12" t="s">
        <v>76</v>
      </c>
      <c r="AY703" s="162" t="s">
        <v>307</v>
      </c>
    </row>
    <row r="704" spans="2:65" s="13" customFormat="1">
      <c r="B704" s="167"/>
      <c r="D704" s="161" t="s">
        <v>315</v>
      </c>
      <c r="E704" s="168" t="s">
        <v>1</v>
      </c>
      <c r="F704" s="169" t="s">
        <v>782</v>
      </c>
      <c r="H704" s="170">
        <v>5.1980000000000004</v>
      </c>
      <c r="I704" s="171"/>
      <c r="L704" s="167"/>
      <c r="M704" s="172"/>
      <c r="T704" s="173"/>
      <c r="AT704" s="168" t="s">
        <v>315</v>
      </c>
      <c r="AU704" s="168" t="s">
        <v>89</v>
      </c>
      <c r="AV704" s="13" t="s">
        <v>89</v>
      </c>
      <c r="AW704" s="13" t="s">
        <v>31</v>
      </c>
      <c r="AX704" s="13" t="s">
        <v>76</v>
      </c>
      <c r="AY704" s="168" t="s">
        <v>307</v>
      </c>
    </row>
    <row r="705" spans="2:65" s="12" customFormat="1">
      <c r="B705" s="160"/>
      <c r="D705" s="161" t="s">
        <v>315</v>
      </c>
      <c r="E705" s="162" t="s">
        <v>1</v>
      </c>
      <c r="F705" s="163" t="s">
        <v>773</v>
      </c>
      <c r="H705" s="162" t="s">
        <v>1</v>
      </c>
      <c r="I705" s="164"/>
      <c r="L705" s="160"/>
      <c r="M705" s="165"/>
      <c r="T705" s="166"/>
      <c r="AT705" s="162" t="s">
        <v>315</v>
      </c>
      <c r="AU705" s="162" t="s">
        <v>89</v>
      </c>
      <c r="AV705" s="12" t="s">
        <v>83</v>
      </c>
      <c r="AW705" s="12" t="s">
        <v>31</v>
      </c>
      <c r="AX705" s="12" t="s">
        <v>76</v>
      </c>
      <c r="AY705" s="162" t="s">
        <v>307</v>
      </c>
    </row>
    <row r="706" spans="2:65" s="13" customFormat="1">
      <c r="B706" s="167"/>
      <c r="D706" s="161" t="s">
        <v>315</v>
      </c>
      <c r="E706" s="168" t="s">
        <v>1</v>
      </c>
      <c r="F706" s="169" t="s">
        <v>782</v>
      </c>
      <c r="H706" s="170">
        <v>5.1980000000000004</v>
      </c>
      <c r="I706" s="171"/>
      <c r="L706" s="167"/>
      <c r="M706" s="172"/>
      <c r="T706" s="173"/>
      <c r="AT706" s="168" t="s">
        <v>315</v>
      </c>
      <c r="AU706" s="168" t="s">
        <v>89</v>
      </c>
      <c r="AV706" s="13" t="s">
        <v>89</v>
      </c>
      <c r="AW706" s="13" t="s">
        <v>31</v>
      </c>
      <c r="AX706" s="13" t="s">
        <v>76</v>
      </c>
      <c r="AY706" s="168" t="s">
        <v>307</v>
      </c>
    </row>
    <row r="707" spans="2:65" s="12" customFormat="1">
      <c r="B707" s="160"/>
      <c r="D707" s="161" t="s">
        <v>315</v>
      </c>
      <c r="E707" s="162" t="s">
        <v>1</v>
      </c>
      <c r="F707" s="163" t="s">
        <v>774</v>
      </c>
      <c r="H707" s="162" t="s">
        <v>1</v>
      </c>
      <c r="I707" s="164"/>
      <c r="L707" s="160"/>
      <c r="M707" s="165"/>
      <c r="T707" s="166"/>
      <c r="AT707" s="162" t="s">
        <v>315</v>
      </c>
      <c r="AU707" s="162" t="s">
        <v>89</v>
      </c>
      <c r="AV707" s="12" t="s">
        <v>83</v>
      </c>
      <c r="AW707" s="12" t="s">
        <v>31</v>
      </c>
      <c r="AX707" s="12" t="s">
        <v>76</v>
      </c>
      <c r="AY707" s="162" t="s">
        <v>307</v>
      </c>
    </row>
    <row r="708" spans="2:65" s="13" customFormat="1">
      <c r="B708" s="167"/>
      <c r="D708" s="161" t="s">
        <v>315</v>
      </c>
      <c r="E708" s="168" t="s">
        <v>1</v>
      </c>
      <c r="F708" s="169" t="s">
        <v>784</v>
      </c>
      <c r="H708" s="170">
        <v>5.31</v>
      </c>
      <c r="I708" s="171"/>
      <c r="L708" s="167"/>
      <c r="M708" s="172"/>
      <c r="T708" s="173"/>
      <c r="AT708" s="168" t="s">
        <v>315</v>
      </c>
      <c r="AU708" s="168" t="s">
        <v>89</v>
      </c>
      <c r="AV708" s="13" t="s">
        <v>89</v>
      </c>
      <c r="AW708" s="13" t="s">
        <v>31</v>
      </c>
      <c r="AX708" s="13" t="s">
        <v>76</v>
      </c>
      <c r="AY708" s="168" t="s">
        <v>307</v>
      </c>
    </row>
    <row r="709" spans="2:65" s="14" customFormat="1">
      <c r="B709" s="174"/>
      <c r="D709" s="161" t="s">
        <v>315</v>
      </c>
      <c r="E709" s="175" t="s">
        <v>1</v>
      </c>
      <c r="F709" s="176" t="s">
        <v>415</v>
      </c>
      <c r="H709" s="177">
        <v>54.143999999999998</v>
      </c>
      <c r="I709" s="178"/>
      <c r="L709" s="174"/>
      <c r="M709" s="179"/>
      <c r="T709" s="180"/>
      <c r="AT709" s="175" t="s">
        <v>315</v>
      </c>
      <c r="AU709" s="175" t="s">
        <v>89</v>
      </c>
      <c r="AV709" s="14" t="s">
        <v>313</v>
      </c>
      <c r="AW709" s="14" t="s">
        <v>31</v>
      </c>
      <c r="AX709" s="14" t="s">
        <v>83</v>
      </c>
      <c r="AY709" s="175" t="s">
        <v>307</v>
      </c>
    </row>
    <row r="710" spans="2:65" s="1" customFormat="1" ht="37.9" customHeight="1">
      <c r="B710" s="145"/>
      <c r="C710" s="146" t="s">
        <v>785</v>
      </c>
      <c r="D710" s="146" t="s">
        <v>309</v>
      </c>
      <c r="E710" s="147" t="s">
        <v>786</v>
      </c>
      <c r="F710" s="148" t="s">
        <v>787</v>
      </c>
      <c r="G710" s="149" t="s">
        <v>788</v>
      </c>
      <c r="H710" s="150">
        <v>1</v>
      </c>
      <c r="I710" s="151"/>
      <c r="J710" s="152">
        <f>ROUND(I710*H710,2)</f>
        <v>0</v>
      </c>
      <c r="K710" s="153"/>
      <c r="L710" s="32"/>
      <c r="M710" s="154" t="s">
        <v>1</v>
      </c>
      <c r="N710" s="155" t="s">
        <v>42</v>
      </c>
      <c r="P710" s="156">
        <f>O710*H710</f>
        <v>0</v>
      </c>
      <c r="Q710" s="156">
        <v>0.63000999999999996</v>
      </c>
      <c r="R710" s="156">
        <f>Q710*H710</f>
        <v>0.63000999999999996</v>
      </c>
      <c r="S710" s="156">
        <v>0</v>
      </c>
      <c r="T710" s="157">
        <f>S710*H710</f>
        <v>0</v>
      </c>
      <c r="AR710" s="158" t="s">
        <v>313</v>
      </c>
      <c r="AT710" s="158" t="s">
        <v>309</v>
      </c>
      <c r="AU710" s="158" t="s">
        <v>89</v>
      </c>
      <c r="AY710" s="17" t="s">
        <v>307</v>
      </c>
      <c r="BE710" s="159">
        <f>IF(N710="základná",J710,0)</f>
        <v>0</v>
      </c>
      <c r="BF710" s="159">
        <f>IF(N710="znížená",J710,0)</f>
        <v>0</v>
      </c>
      <c r="BG710" s="159">
        <f>IF(N710="zákl. prenesená",J710,0)</f>
        <v>0</v>
      </c>
      <c r="BH710" s="159">
        <f>IF(N710="zníž. prenesená",J710,0)</f>
        <v>0</v>
      </c>
      <c r="BI710" s="159">
        <f>IF(N710="nulová",J710,0)</f>
        <v>0</v>
      </c>
      <c r="BJ710" s="17" t="s">
        <v>89</v>
      </c>
      <c r="BK710" s="159">
        <f>ROUND(I710*H710,2)</f>
        <v>0</v>
      </c>
      <c r="BL710" s="17" t="s">
        <v>313</v>
      </c>
      <c r="BM710" s="158" t="s">
        <v>789</v>
      </c>
    </row>
    <row r="711" spans="2:65" s="13" customFormat="1">
      <c r="B711" s="167"/>
      <c r="D711" s="161" t="s">
        <v>315</v>
      </c>
      <c r="E711" s="168" t="s">
        <v>1</v>
      </c>
      <c r="F711" s="169" t="s">
        <v>790</v>
      </c>
      <c r="H711" s="170">
        <v>1</v>
      </c>
      <c r="I711" s="171"/>
      <c r="L711" s="167"/>
      <c r="M711" s="172"/>
      <c r="T711" s="173"/>
      <c r="AT711" s="168" t="s">
        <v>315</v>
      </c>
      <c r="AU711" s="168" t="s">
        <v>89</v>
      </c>
      <c r="AV711" s="13" t="s">
        <v>89</v>
      </c>
      <c r="AW711" s="13" t="s">
        <v>31</v>
      </c>
      <c r="AX711" s="13" t="s">
        <v>83</v>
      </c>
      <c r="AY711" s="168" t="s">
        <v>307</v>
      </c>
    </row>
    <row r="712" spans="2:65" s="1" customFormat="1" ht="24.2" customHeight="1">
      <c r="B712" s="145"/>
      <c r="C712" s="146" t="s">
        <v>791</v>
      </c>
      <c r="D712" s="146" t="s">
        <v>309</v>
      </c>
      <c r="E712" s="147" t="s">
        <v>792</v>
      </c>
      <c r="F712" s="148" t="s">
        <v>793</v>
      </c>
      <c r="G712" s="149" t="s">
        <v>693</v>
      </c>
      <c r="H712" s="150">
        <v>9</v>
      </c>
      <c r="I712" s="151"/>
      <c r="J712" s="152">
        <f>ROUND(I712*H712,2)</f>
        <v>0</v>
      </c>
      <c r="K712" s="153"/>
      <c r="L712" s="32"/>
      <c r="M712" s="154" t="s">
        <v>1</v>
      </c>
      <c r="N712" s="155" t="s">
        <v>42</v>
      </c>
      <c r="P712" s="156">
        <f>O712*H712</f>
        <v>0</v>
      </c>
      <c r="Q712" s="156">
        <v>5.9800000000000001E-3</v>
      </c>
      <c r="R712" s="156">
        <f>Q712*H712</f>
        <v>5.382E-2</v>
      </c>
      <c r="S712" s="156">
        <v>0</v>
      </c>
      <c r="T712" s="157">
        <f>S712*H712</f>
        <v>0</v>
      </c>
      <c r="AR712" s="158" t="s">
        <v>313</v>
      </c>
      <c r="AT712" s="158" t="s">
        <v>309</v>
      </c>
      <c r="AU712" s="158" t="s">
        <v>89</v>
      </c>
      <c r="AY712" s="17" t="s">
        <v>307</v>
      </c>
      <c r="BE712" s="159">
        <f>IF(N712="základná",J712,0)</f>
        <v>0</v>
      </c>
      <c r="BF712" s="159">
        <f>IF(N712="znížená",J712,0)</f>
        <v>0</v>
      </c>
      <c r="BG712" s="159">
        <f>IF(N712="zákl. prenesená",J712,0)</f>
        <v>0</v>
      </c>
      <c r="BH712" s="159">
        <f>IF(N712="zníž. prenesená",J712,0)</f>
        <v>0</v>
      </c>
      <c r="BI712" s="159">
        <f>IF(N712="nulová",J712,0)</f>
        <v>0</v>
      </c>
      <c r="BJ712" s="17" t="s">
        <v>89</v>
      </c>
      <c r="BK712" s="159">
        <f>ROUND(I712*H712,2)</f>
        <v>0</v>
      </c>
      <c r="BL712" s="17" t="s">
        <v>313</v>
      </c>
      <c r="BM712" s="158" t="s">
        <v>794</v>
      </c>
    </row>
    <row r="713" spans="2:65" s="13" customFormat="1">
      <c r="B713" s="167"/>
      <c r="D713" s="161" t="s">
        <v>315</v>
      </c>
      <c r="E713" s="168" t="s">
        <v>1</v>
      </c>
      <c r="F713" s="169" t="s">
        <v>795</v>
      </c>
      <c r="H713" s="170">
        <v>4</v>
      </c>
      <c r="I713" s="171"/>
      <c r="L713" s="167"/>
      <c r="M713" s="172"/>
      <c r="T713" s="173"/>
      <c r="AT713" s="168" t="s">
        <v>315</v>
      </c>
      <c r="AU713" s="168" t="s">
        <v>89</v>
      </c>
      <c r="AV713" s="13" t="s">
        <v>89</v>
      </c>
      <c r="AW713" s="13" t="s">
        <v>31</v>
      </c>
      <c r="AX713" s="13" t="s">
        <v>76</v>
      </c>
      <c r="AY713" s="168" t="s">
        <v>307</v>
      </c>
    </row>
    <row r="714" spans="2:65" s="13" customFormat="1">
      <c r="B714" s="167"/>
      <c r="D714" s="161" t="s">
        <v>315</v>
      </c>
      <c r="E714" s="168" t="s">
        <v>1</v>
      </c>
      <c r="F714" s="169" t="s">
        <v>796</v>
      </c>
      <c r="H714" s="170">
        <v>3</v>
      </c>
      <c r="I714" s="171"/>
      <c r="L714" s="167"/>
      <c r="M714" s="172"/>
      <c r="T714" s="173"/>
      <c r="AT714" s="168" t="s">
        <v>315</v>
      </c>
      <c r="AU714" s="168" t="s">
        <v>89</v>
      </c>
      <c r="AV714" s="13" t="s">
        <v>89</v>
      </c>
      <c r="AW714" s="13" t="s">
        <v>31</v>
      </c>
      <c r="AX714" s="13" t="s">
        <v>76</v>
      </c>
      <c r="AY714" s="168" t="s">
        <v>307</v>
      </c>
    </row>
    <row r="715" spans="2:65" s="13" customFormat="1">
      <c r="B715" s="167"/>
      <c r="D715" s="161" t="s">
        <v>315</v>
      </c>
      <c r="E715" s="168" t="s">
        <v>1</v>
      </c>
      <c r="F715" s="169" t="s">
        <v>797</v>
      </c>
      <c r="H715" s="170">
        <v>2</v>
      </c>
      <c r="I715" s="171"/>
      <c r="L715" s="167"/>
      <c r="M715" s="172"/>
      <c r="T715" s="173"/>
      <c r="AT715" s="168" t="s">
        <v>315</v>
      </c>
      <c r="AU715" s="168" t="s">
        <v>89</v>
      </c>
      <c r="AV715" s="13" t="s">
        <v>89</v>
      </c>
      <c r="AW715" s="13" t="s">
        <v>31</v>
      </c>
      <c r="AX715" s="13" t="s">
        <v>76</v>
      </c>
      <c r="AY715" s="168" t="s">
        <v>307</v>
      </c>
    </row>
    <row r="716" spans="2:65" s="14" customFormat="1">
      <c r="B716" s="174"/>
      <c r="D716" s="161" t="s">
        <v>315</v>
      </c>
      <c r="E716" s="175" t="s">
        <v>1</v>
      </c>
      <c r="F716" s="176" t="s">
        <v>415</v>
      </c>
      <c r="H716" s="177">
        <v>9</v>
      </c>
      <c r="I716" s="178"/>
      <c r="L716" s="174"/>
      <c r="M716" s="179"/>
      <c r="T716" s="180"/>
      <c r="AT716" s="175" t="s">
        <v>315</v>
      </c>
      <c r="AU716" s="175" t="s">
        <v>89</v>
      </c>
      <c r="AV716" s="14" t="s">
        <v>313</v>
      </c>
      <c r="AW716" s="14" t="s">
        <v>31</v>
      </c>
      <c r="AX716" s="14" t="s">
        <v>83</v>
      </c>
      <c r="AY716" s="175" t="s">
        <v>307</v>
      </c>
    </row>
    <row r="717" spans="2:65" s="1" customFormat="1" ht="24.2" customHeight="1">
      <c r="B717" s="145"/>
      <c r="C717" s="188" t="s">
        <v>798</v>
      </c>
      <c r="D717" s="188" t="s">
        <v>507</v>
      </c>
      <c r="E717" s="189" t="s">
        <v>799</v>
      </c>
      <c r="F717" s="190" t="s">
        <v>800</v>
      </c>
      <c r="G717" s="191" t="s">
        <v>693</v>
      </c>
      <c r="H717" s="192">
        <v>7.07</v>
      </c>
      <c r="I717" s="193"/>
      <c r="J717" s="194">
        <f>ROUND(I717*H717,2)</f>
        <v>0</v>
      </c>
      <c r="K717" s="195"/>
      <c r="L717" s="196"/>
      <c r="M717" s="197" t="s">
        <v>1</v>
      </c>
      <c r="N717" s="198" t="s">
        <v>42</v>
      </c>
      <c r="P717" s="156">
        <f>O717*H717</f>
        <v>0</v>
      </c>
      <c r="Q717" s="156">
        <v>4.2000000000000003E-2</v>
      </c>
      <c r="R717" s="156">
        <f>Q717*H717</f>
        <v>0.29694000000000004</v>
      </c>
      <c r="S717" s="156">
        <v>0</v>
      </c>
      <c r="T717" s="157">
        <f>S717*H717</f>
        <v>0</v>
      </c>
      <c r="AR717" s="158" t="s">
        <v>449</v>
      </c>
      <c r="AT717" s="158" t="s">
        <v>507</v>
      </c>
      <c r="AU717" s="158" t="s">
        <v>89</v>
      </c>
      <c r="AY717" s="17" t="s">
        <v>307</v>
      </c>
      <c r="BE717" s="159">
        <f>IF(N717="základná",J717,0)</f>
        <v>0</v>
      </c>
      <c r="BF717" s="159">
        <f>IF(N717="znížená",J717,0)</f>
        <v>0</v>
      </c>
      <c r="BG717" s="159">
        <f>IF(N717="zákl. prenesená",J717,0)</f>
        <v>0</v>
      </c>
      <c r="BH717" s="159">
        <f>IF(N717="zníž. prenesená",J717,0)</f>
        <v>0</v>
      </c>
      <c r="BI717" s="159">
        <f>IF(N717="nulová",J717,0)</f>
        <v>0</v>
      </c>
      <c r="BJ717" s="17" t="s">
        <v>89</v>
      </c>
      <c r="BK717" s="159">
        <f>ROUND(I717*H717,2)</f>
        <v>0</v>
      </c>
      <c r="BL717" s="17" t="s">
        <v>313</v>
      </c>
      <c r="BM717" s="158" t="s">
        <v>801</v>
      </c>
    </row>
    <row r="718" spans="2:65" s="13" customFormat="1">
      <c r="B718" s="167"/>
      <c r="D718" s="161" t="s">
        <v>315</v>
      </c>
      <c r="E718" s="168" t="s">
        <v>1</v>
      </c>
      <c r="F718" s="169" t="s">
        <v>795</v>
      </c>
      <c r="H718" s="170">
        <v>4</v>
      </c>
      <c r="I718" s="171"/>
      <c r="L718" s="167"/>
      <c r="M718" s="172"/>
      <c r="T718" s="173"/>
      <c r="AT718" s="168" t="s">
        <v>315</v>
      </c>
      <c r="AU718" s="168" t="s">
        <v>89</v>
      </c>
      <c r="AV718" s="13" t="s">
        <v>89</v>
      </c>
      <c r="AW718" s="13" t="s">
        <v>31</v>
      </c>
      <c r="AX718" s="13" t="s">
        <v>76</v>
      </c>
      <c r="AY718" s="168" t="s">
        <v>307</v>
      </c>
    </row>
    <row r="719" spans="2:65" s="13" customFormat="1">
      <c r="B719" s="167"/>
      <c r="D719" s="161" t="s">
        <v>315</v>
      </c>
      <c r="E719" s="168" t="s">
        <v>1</v>
      </c>
      <c r="F719" s="169" t="s">
        <v>796</v>
      </c>
      <c r="H719" s="170">
        <v>3</v>
      </c>
      <c r="I719" s="171"/>
      <c r="L719" s="167"/>
      <c r="M719" s="172"/>
      <c r="T719" s="173"/>
      <c r="AT719" s="168" t="s">
        <v>315</v>
      </c>
      <c r="AU719" s="168" t="s">
        <v>89</v>
      </c>
      <c r="AV719" s="13" t="s">
        <v>89</v>
      </c>
      <c r="AW719" s="13" t="s">
        <v>31</v>
      </c>
      <c r="AX719" s="13" t="s">
        <v>76</v>
      </c>
      <c r="AY719" s="168" t="s">
        <v>307</v>
      </c>
    </row>
    <row r="720" spans="2:65" s="14" customFormat="1">
      <c r="B720" s="174"/>
      <c r="D720" s="161" t="s">
        <v>315</v>
      </c>
      <c r="E720" s="175" t="s">
        <v>1</v>
      </c>
      <c r="F720" s="176" t="s">
        <v>415</v>
      </c>
      <c r="H720" s="177">
        <v>7</v>
      </c>
      <c r="I720" s="178"/>
      <c r="L720" s="174"/>
      <c r="M720" s="179"/>
      <c r="T720" s="180"/>
      <c r="AT720" s="175" t="s">
        <v>315</v>
      </c>
      <c r="AU720" s="175" t="s">
        <v>89</v>
      </c>
      <c r="AV720" s="14" t="s">
        <v>313</v>
      </c>
      <c r="AW720" s="14" t="s">
        <v>31</v>
      </c>
      <c r="AX720" s="14" t="s">
        <v>83</v>
      </c>
      <c r="AY720" s="175" t="s">
        <v>307</v>
      </c>
    </row>
    <row r="721" spans="2:65" s="13" customFormat="1">
      <c r="B721" s="167"/>
      <c r="D721" s="161" t="s">
        <v>315</v>
      </c>
      <c r="F721" s="169" t="s">
        <v>802</v>
      </c>
      <c r="H721" s="170">
        <v>7.07</v>
      </c>
      <c r="I721" s="171"/>
      <c r="L721" s="167"/>
      <c r="M721" s="172"/>
      <c r="T721" s="173"/>
      <c r="AT721" s="168" t="s">
        <v>315</v>
      </c>
      <c r="AU721" s="168" t="s">
        <v>89</v>
      </c>
      <c r="AV721" s="13" t="s">
        <v>89</v>
      </c>
      <c r="AW721" s="13" t="s">
        <v>3</v>
      </c>
      <c r="AX721" s="13" t="s">
        <v>83</v>
      </c>
      <c r="AY721" s="168" t="s">
        <v>307</v>
      </c>
    </row>
    <row r="722" spans="2:65" s="1" customFormat="1" ht="24.2" customHeight="1">
      <c r="B722" s="145"/>
      <c r="C722" s="188" t="s">
        <v>803</v>
      </c>
      <c r="D722" s="188" t="s">
        <v>507</v>
      </c>
      <c r="E722" s="189" t="s">
        <v>804</v>
      </c>
      <c r="F722" s="190" t="s">
        <v>805</v>
      </c>
      <c r="G722" s="191" t="s">
        <v>693</v>
      </c>
      <c r="H722" s="192">
        <v>2.02</v>
      </c>
      <c r="I722" s="193"/>
      <c r="J722" s="194">
        <f>ROUND(I722*H722,2)</f>
        <v>0</v>
      </c>
      <c r="K722" s="195"/>
      <c r="L722" s="196"/>
      <c r="M722" s="197" t="s">
        <v>1</v>
      </c>
      <c r="N722" s="198" t="s">
        <v>42</v>
      </c>
      <c r="P722" s="156">
        <f>O722*H722</f>
        <v>0</v>
      </c>
      <c r="Q722" s="156">
        <v>4.2000000000000003E-2</v>
      </c>
      <c r="R722" s="156">
        <f>Q722*H722</f>
        <v>8.4840000000000013E-2</v>
      </c>
      <c r="S722" s="156">
        <v>0</v>
      </c>
      <c r="T722" s="157">
        <f>S722*H722</f>
        <v>0</v>
      </c>
      <c r="AR722" s="158" t="s">
        <v>449</v>
      </c>
      <c r="AT722" s="158" t="s">
        <v>507</v>
      </c>
      <c r="AU722" s="158" t="s">
        <v>89</v>
      </c>
      <c r="AY722" s="17" t="s">
        <v>307</v>
      </c>
      <c r="BE722" s="159">
        <f>IF(N722="základná",J722,0)</f>
        <v>0</v>
      </c>
      <c r="BF722" s="159">
        <f>IF(N722="znížená",J722,0)</f>
        <v>0</v>
      </c>
      <c r="BG722" s="159">
        <f>IF(N722="zákl. prenesená",J722,0)</f>
        <v>0</v>
      </c>
      <c r="BH722" s="159">
        <f>IF(N722="zníž. prenesená",J722,0)</f>
        <v>0</v>
      </c>
      <c r="BI722" s="159">
        <f>IF(N722="nulová",J722,0)</f>
        <v>0</v>
      </c>
      <c r="BJ722" s="17" t="s">
        <v>89</v>
      </c>
      <c r="BK722" s="159">
        <f>ROUND(I722*H722,2)</f>
        <v>0</v>
      </c>
      <c r="BL722" s="17" t="s">
        <v>313</v>
      </c>
      <c r="BM722" s="158" t="s">
        <v>806</v>
      </c>
    </row>
    <row r="723" spans="2:65" s="13" customFormat="1">
      <c r="B723" s="167"/>
      <c r="D723" s="161" t="s">
        <v>315</v>
      </c>
      <c r="E723" s="168" t="s">
        <v>1</v>
      </c>
      <c r="F723" s="169" t="s">
        <v>807</v>
      </c>
      <c r="H723" s="170">
        <v>2</v>
      </c>
      <c r="I723" s="171"/>
      <c r="L723" s="167"/>
      <c r="M723" s="172"/>
      <c r="T723" s="173"/>
      <c r="AT723" s="168" t="s">
        <v>315</v>
      </c>
      <c r="AU723" s="168" t="s">
        <v>89</v>
      </c>
      <c r="AV723" s="13" t="s">
        <v>89</v>
      </c>
      <c r="AW723" s="13" t="s">
        <v>31</v>
      </c>
      <c r="AX723" s="13" t="s">
        <v>76</v>
      </c>
      <c r="AY723" s="168" t="s">
        <v>307</v>
      </c>
    </row>
    <row r="724" spans="2:65" s="14" customFormat="1">
      <c r="B724" s="174"/>
      <c r="D724" s="161" t="s">
        <v>315</v>
      </c>
      <c r="E724" s="175" t="s">
        <v>1</v>
      </c>
      <c r="F724" s="176" t="s">
        <v>415</v>
      </c>
      <c r="H724" s="177">
        <v>2</v>
      </c>
      <c r="I724" s="178"/>
      <c r="L724" s="174"/>
      <c r="M724" s="179"/>
      <c r="T724" s="180"/>
      <c r="AT724" s="175" t="s">
        <v>315</v>
      </c>
      <c r="AU724" s="175" t="s">
        <v>89</v>
      </c>
      <c r="AV724" s="14" t="s">
        <v>313</v>
      </c>
      <c r="AW724" s="14" t="s">
        <v>31</v>
      </c>
      <c r="AX724" s="14" t="s">
        <v>83</v>
      </c>
      <c r="AY724" s="175" t="s">
        <v>307</v>
      </c>
    </row>
    <row r="725" spans="2:65" s="13" customFormat="1">
      <c r="B725" s="167"/>
      <c r="D725" s="161" t="s">
        <v>315</v>
      </c>
      <c r="F725" s="169" t="s">
        <v>808</v>
      </c>
      <c r="H725" s="170">
        <v>2.02</v>
      </c>
      <c r="I725" s="171"/>
      <c r="L725" s="167"/>
      <c r="M725" s="172"/>
      <c r="T725" s="173"/>
      <c r="AT725" s="168" t="s">
        <v>315</v>
      </c>
      <c r="AU725" s="168" t="s">
        <v>89</v>
      </c>
      <c r="AV725" s="13" t="s">
        <v>89</v>
      </c>
      <c r="AW725" s="13" t="s">
        <v>3</v>
      </c>
      <c r="AX725" s="13" t="s">
        <v>83</v>
      </c>
      <c r="AY725" s="168" t="s">
        <v>307</v>
      </c>
    </row>
    <row r="726" spans="2:65" s="1" customFormat="1" ht="24.2" customHeight="1">
      <c r="B726" s="145"/>
      <c r="C726" s="146" t="s">
        <v>809</v>
      </c>
      <c r="D726" s="146" t="s">
        <v>309</v>
      </c>
      <c r="E726" s="147" t="s">
        <v>810</v>
      </c>
      <c r="F726" s="148" t="s">
        <v>811</v>
      </c>
      <c r="G726" s="149" t="s">
        <v>693</v>
      </c>
      <c r="H726" s="150">
        <v>1</v>
      </c>
      <c r="I726" s="151"/>
      <c r="J726" s="152">
        <f>ROUND(I726*H726,2)</f>
        <v>0</v>
      </c>
      <c r="K726" s="153"/>
      <c r="L726" s="32"/>
      <c r="M726" s="154" t="s">
        <v>1</v>
      </c>
      <c r="N726" s="155" t="s">
        <v>42</v>
      </c>
      <c r="P726" s="156">
        <f>O726*H726</f>
        <v>0</v>
      </c>
      <c r="Q726" s="156">
        <v>7.9799999999999992E-3</v>
      </c>
      <c r="R726" s="156">
        <f>Q726*H726</f>
        <v>7.9799999999999992E-3</v>
      </c>
      <c r="S726" s="156">
        <v>0</v>
      </c>
      <c r="T726" s="157">
        <f>S726*H726</f>
        <v>0</v>
      </c>
      <c r="AR726" s="158" t="s">
        <v>313</v>
      </c>
      <c r="AT726" s="158" t="s">
        <v>309</v>
      </c>
      <c r="AU726" s="158" t="s">
        <v>89</v>
      </c>
      <c r="AY726" s="17" t="s">
        <v>307</v>
      </c>
      <c r="BE726" s="159">
        <f>IF(N726="základná",J726,0)</f>
        <v>0</v>
      </c>
      <c r="BF726" s="159">
        <f>IF(N726="znížená",J726,0)</f>
        <v>0</v>
      </c>
      <c r="BG726" s="159">
        <f>IF(N726="zákl. prenesená",J726,0)</f>
        <v>0</v>
      </c>
      <c r="BH726" s="159">
        <f>IF(N726="zníž. prenesená",J726,0)</f>
        <v>0</v>
      </c>
      <c r="BI726" s="159">
        <f>IF(N726="nulová",J726,0)</f>
        <v>0</v>
      </c>
      <c r="BJ726" s="17" t="s">
        <v>89</v>
      </c>
      <c r="BK726" s="159">
        <f>ROUND(I726*H726,2)</f>
        <v>0</v>
      </c>
      <c r="BL726" s="17" t="s">
        <v>313</v>
      </c>
      <c r="BM726" s="158" t="s">
        <v>812</v>
      </c>
    </row>
    <row r="727" spans="2:65" s="13" customFormat="1">
      <c r="B727" s="167"/>
      <c r="D727" s="161" t="s">
        <v>315</v>
      </c>
      <c r="E727" s="168" t="s">
        <v>1</v>
      </c>
      <c r="F727" s="169" t="s">
        <v>813</v>
      </c>
      <c r="H727" s="170">
        <v>1</v>
      </c>
      <c r="I727" s="171"/>
      <c r="L727" s="167"/>
      <c r="M727" s="172"/>
      <c r="T727" s="173"/>
      <c r="AT727" s="168" t="s">
        <v>315</v>
      </c>
      <c r="AU727" s="168" t="s">
        <v>89</v>
      </c>
      <c r="AV727" s="13" t="s">
        <v>89</v>
      </c>
      <c r="AW727" s="13" t="s">
        <v>31</v>
      </c>
      <c r="AX727" s="13" t="s">
        <v>83</v>
      </c>
      <c r="AY727" s="168" t="s">
        <v>307</v>
      </c>
    </row>
    <row r="728" spans="2:65" s="1" customFormat="1" ht="24.2" customHeight="1">
      <c r="B728" s="145"/>
      <c r="C728" s="188" t="s">
        <v>814</v>
      </c>
      <c r="D728" s="188" t="s">
        <v>507</v>
      </c>
      <c r="E728" s="189" t="s">
        <v>815</v>
      </c>
      <c r="F728" s="190" t="s">
        <v>816</v>
      </c>
      <c r="G728" s="191" t="s">
        <v>693</v>
      </c>
      <c r="H728" s="192">
        <v>1.01</v>
      </c>
      <c r="I728" s="193"/>
      <c r="J728" s="194">
        <f>ROUND(I728*H728,2)</f>
        <v>0</v>
      </c>
      <c r="K728" s="195"/>
      <c r="L728" s="196"/>
      <c r="M728" s="197" t="s">
        <v>1</v>
      </c>
      <c r="N728" s="198" t="s">
        <v>42</v>
      </c>
      <c r="P728" s="156">
        <f>O728*H728</f>
        <v>0</v>
      </c>
      <c r="Q728" s="156">
        <v>4.2000000000000003E-2</v>
      </c>
      <c r="R728" s="156">
        <f>Q728*H728</f>
        <v>4.2420000000000006E-2</v>
      </c>
      <c r="S728" s="156">
        <v>0</v>
      </c>
      <c r="T728" s="157">
        <f>S728*H728</f>
        <v>0</v>
      </c>
      <c r="AR728" s="158" t="s">
        <v>449</v>
      </c>
      <c r="AT728" s="158" t="s">
        <v>507</v>
      </c>
      <c r="AU728" s="158" t="s">
        <v>89</v>
      </c>
      <c r="AY728" s="17" t="s">
        <v>307</v>
      </c>
      <c r="BE728" s="159">
        <f>IF(N728="základná",J728,0)</f>
        <v>0</v>
      </c>
      <c r="BF728" s="159">
        <f>IF(N728="znížená",J728,0)</f>
        <v>0</v>
      </c>
      <c r="BG728" s="159">
        <f>IF(N728="zákl. prenesená",J728,0)</f>
        <v>0</v>
      </c>
      <c r="BH728" s="159">
        <f>IF(N728="zníž. prenesená",J728,0)</f>
        <v>0</v>
      </c>
      <c r="BI728" s="159">
        <f>IF(N728="nulová",J728,0)</f>
        <v>0</v>
      </c>
      <c r="BJ728" s="17" t="s">
        <v>89</v>
      </c>
      <c r="BK728" s="159">
        <f>ROUND(I728*H728,2)</f>
        <v>0</v>
      </c>
      <c r="BL728" s="17" t="s">
        <v>313</v>
      </c>
      <c r="BM728" s="158" t="s">
        <v>817</v>
      </c>
    </row>
    <row r="729" spans="2:65" s="13" customFormat="1">
      <c r="B729" s="167"/>
      <c r="D729" s="161" t="s">
        <v>315</v>
      </c>
      <c r="E729" s="168" t="s">
        <v>1</v>
      </c>
      <c r="F729" s="169" t="s">
        <v>818</v>
      </c>
      <c r="H729" s="170">
        <v>1</v>
      </c>
      <c r="I729" s="171"/>
      <c r="L729" s="167"/>
      <c r="M729" s="172"/>
      <c r="T729" s="173"/>
      <c r="AT729" s="168" t="s">
        <v>315</v>
      </c>
      <c r="AU729" s="168" t="s">
        <v>89</v>
      </c>
      <c r="AV729" s="13" t="s">
        <v>89</v>
      </c>
      <c r="AW729" s="13" t="s">
        <v>31</v>
      </c>
      <c r="AX729" s="13" t="s">
        <v>83</v>
      </c>
      <c r="AY729" s="168" t="s">
        <v>307</v>
      </c>
    </row>
    <row r="730" spans="2:65" s="13" customFormat="1">
      <c r="B730" s="167"/>
      <c r="D730" s="161" t="s">
        <v>315</v>
      </c>
      <c r="F730" s="169" t="s">
        <v>819</v>
      </c>
      <c r="H730" s="170">
        <v>1.01</v>
      </c>
      <c r="I730" s="171"/>
      <c r="L730" s="167"/>
      <c r="M730" s="172"/>
      <c r="T730" s="173"/>
      <c r="AT730" s="168" t="s">
        <v>315</v>
      </c>
      <c r="AU730" s="168" t="s">
        <v>89</v>
      </c>
      <c r="AV730" s="13" t="s">
        <v>89</v>
      </c>
      <c r="AW730" s="13" t="s">
        <v>3</v>
      </c>
      <c r="AX730" s="13" t="s">
        <v>83</v>
      </c>
      <c r="AY730" s="168" t="s">
        <v>307</v>
      </c>
    </row>
    <row r="731" spans="2:65" s="1" customFormat="1" ht="24.2" customHeight="1">
      <c r="B731" s="145"/>
      <c r="C731" s="146" t="s">
        <v>820</v>
      </c>
      <c r="D731" s="146" t="s">
        <v>309</v>
      </c>
      <c r="E731" s="147" t="s">
        <v>821</v>
      </c>
      <c r="F731" s="148" t="s">
        <v>822</v>
      </c>
      <c r="G731" s="149" t="s">
        <v>693</v>
      </c>
      <c r="H731" s="150">
        <v>11</v>
      </c>
      <c r="I731" s="151"/>
      <c r="J731" s="152">
        <f>ROUND(I731*H731,2)</f>
        <v>0</v>
      </c>
      <c r="K731" s="153"/>
      <c r="L731" s="32"/>
      <c r="M731" s="154" t="s">
        <v>1</v>
      </c>
      <c r="N731" s="155" t="s">
        <v>42</v>
      </c>
      <c r="P731" s="156">
        <f>O731*H731</f>
        <v>0</v>
      </c>
      <c r="Q731" s="156">
        <v>9.9699999999999997E-3</v>
      </c>
      <c r="R731" s="156">
        <f>Q731*H731</f>
        <v>0.10966999999999999</v>
      </c>
      <c r="S731" s="156">
        <v>0</v>
      </c>
      <c r="T731" s="157">
        <f>S731*H731</f>
        <v>0</v>
      </c>
      <c r="AR731" s="158" t="s">
        <v>313</v>
      </c>
      <c r="AT731" s="158" t="s">
        <v>309</v>
      </c>
      <c r="AU731" s="158" t="s">
        <v>89</v>
      </c>
      <c r="AY731" s="17" t="s">
        <v>307</v>
      </c>
      <c r="BE731" s="159">
        <f>IF(N731="základná",J731,0)</f>
        <v>0</v>
      </c>
      <c r="BF731" s="159">
        <f>IF(N731="znížená",J731,0)</f>
        <v>0</v>
      </c>
      <c r="BG731" s="159">
        <f>IF(N731="zákl. prenesená",J731,0)</f>
        <v>0</v>
      </c>
      <c r="BH731" s="159">
        <f>IF(N731="zníž. prenesená",J731,0)</f>
        <v>0</v>
      </c>
      <c r="BI731" s="159">
        <f>IF(N731="nulová",J731,0)</f>
        <v>0</v>
      </c>
      <c r="BJ731" s="17" t="s">
        <v>89</v>
      </c>
      <c r="BK731" s="159">
        <f>ROUND(I731*H731,2)</f>
        <v>0</v>
      </c>
      <c r="BL731" s="17" t="s">
        <v>313</v>
      </c>
      <c r="BM731" s="158" t="s">
        <v>823</v>
      </c>
    </row>
    <row r="732" spans="2:65" s="13" customFormat="1">
      <c r="B732" s="167"/>
      <c r="D732" s="161" t="s">
        <v>315</v>
      </c>
      <c r="E732" s="168" t="s">
        <v>1</v>
      </c>
      <c r="F732" s="169" t="s">
        <v>824</v>
      </c>
      <c r="H732" s="170">
        <v>3</v>
      </c>
      <c r="I732" s="171"/>
      <c r="L732" s="167"/>
      <c r="M732" s="172"/>
      <c r="T732" s="173"/>
      <c r="AT732" s="168" t="s">
        <v>315</v>
      </c>
      <c r="AU732" s="168" t="s">
        <v>89</v>
      </c>
      <c r="AV732" s="13" t="s">
        <v>89</v>
      </c>
      <c r="AW732" s="13" t="s">
        <v>31</v>
      </c>
      <c r="AX732" s="13" t="s">
        <v>76</v>
      </c>
      <c r="AY732" s="168" t="s">
        <v>307</v>
      </c>
    </row>
    <row r="733" spans="2:65" s="13" customFormat="1">
      <c r="B733" s="167"/>
      <c r="D733" s="161" t="s">
        <v>315</v>
      </c>
      <c r="E733" s="168" t="s">
        <v>1</v>
      </c>
      <c r="F733" s="169" t="s">
        <v>825</v>
      </c>
      <c r="H733" s="170">
        <v>4</v>
      </c>
      <c r="I733" s="171"/>
      <c r="L733" s="167"/>
      <c r="M733" s="172"/>
      <c r="T733" s="173"/>
      <c r="AT733" s="168" t="s">
        <v>315</v>
      </c>
      <c r="AU733" s="168" t="s">
        <v>89</v>
      </c>
      <c r="AV733" s="13" t="s">
        <v>89</v>
      </c>
      <c r="AW733" s="13" t="s">
        <v>31</v>
      </c>
      <c r="AX733" s="13" t="s">
        <v>76</v>
      </c>
      <c r="AY733" s="168" t="s">
        <v>307</v>
      </c>
    </row>
    <row r="734" spans="2:65" s="13" customFormat="1">
      <c r="B734" s="167"/>
      <c r="D734" s="161" t="s">
        <v>315</v>
      </c>
      <c r="E734" s="168" t="s">
        <v>1</v>
      </c>
      <c r="F734" s="169" t="s">
        <v>826</v>
      </c>
      <c r="H734" s="170">
        <v>4</v>
      </c>
      <c r="I734" s="171"/>
      <c r="L734" s="167"/>
      <c r="M734" s="172"/>
      <c r="T734" s="173"/>
      <c r="AT734" s="168" t="s">
        <v>315</v>
      </c>
      <c r="AU734" s="168" t="s">
        <v>89</v>
      </c>
      <c r="AV734" s="13" t="s">
        <v>89</v>
      </c>
      <c r="AW734" s="13" t="s">
        <v>31</v>
      </c>
      <c r="AX734" s="13" t="s">
        <v>76</v>
      </c>
      <c r="AY734" s="168" t="s">
        <v>307</v>
      </c>
    </row>
    <row r="735" spans="2:65" s="14" customFormat="1">
      <c r="B735" s="174"/>
      <c r="D735" s="161" t="s">
        <v>315</v>
      </c>
      <c r="E735" s="175" t="s">
        <v>1</v>
      </c>
      <c r="F735" s="176" t="s">
        <v>415</v>
      </c>
      <c r="H735" s="177">
        <v>11</v>
      </c>
      <c r="I735" s="178"/>
      <c r="L735" s="174"/>
      <c r="M735" s="179"/>
      <c r="T735" s="180"/>
      <c r="AT735" s="175" t="s">
        <v>315</v>
      </c>
      <c r="AU735" s="175" t="s">
        <v>89</v>
      </c>
      <c r="AV735" s="14" t="s">
        <v>313</v>
      </c>
      <c r="AW735" s="14" t="s">
        <v>31</v>
      </c>
      <c r="AX735" s="14" t="s">
        <v>83</v>
      </c>
      <c r="AY735" s="175" t="s">
        <v>307</v>
      </c>
    </row>
    <row r="736" spans="2:65" s="1" customFormat="1" ht="24.2" customHeight="1">
      <c r="B736" s="145"/>
      <c r="C736" s="188" t="s">
        <v>827</v>
      </c>
      <c r="D736" s="188" t="s">
        <v>507</v>
      </c>
      <c r="E736" s="189" t="s">
        <v>828</v>
      </c>
      <c r="F736" s="190" t="s">
        <v>829</v>
      </c>
      <c r="G736" s="191" t="s">
        <v>693</v>
      </c>
      <c r="H736" s="192">
        <v>5.05</v>
      </c>
      <c r="I736" s="193"/>
      <c r="J736" s="194">
        <f>ROUND(I736*H736,2)</f>
        <v>0</v>
      </c>
      <c r="K736" s="195"/>
      <c r="L736" s="196"/>
      <c r="M736" s="197" t="s">
        <v>1</v>
      </c>
      <c r="N736" s="198" t="s">
        <v>42</v>
      </c>
      <c r="P736" s="156">
        <f>O736*H736</f>
        <v>0</v>
      </c>
      <c r="Q736" s="156">
        <v>4.2000000000000003E-2</v>
      </c>
      <c r="R736" s="156">
        <f>Q736*H736</f>
        <v>0.21210000000000001</v>
      </c>
      <c r="S736" s="156">
        <v>0</v>
      </c>
      <c r="T736" s="157">
        <f>S736*H736</f>
        <v>0</v>
      </c>
      <c r="AR736" s="158" t="s">
        <v>449</v>
      </c>
      <c r="AT736" s="158" t="s">
        <v>507</v>
      </c>
      <c r="AU736" s="158" t="s">
        <v>89</v>
      </c>
      <c r="AY736" s="17" t="s">
        <v>307</v>
      </c>
      <c r="BE736" s="159">
        <f>IF(N736="základná",J736,0)</f>
        <v>0</v>
      </c>
      <c r="BF736" s="159">
        <f>IF(N736="znížená",J736,0)</f>
        <v>0</v>
      </c>
      <c r="BG736" s="159">
        <f>IF(N736="zákl. prenesená",J736,0)</f>
        <v>0</v>
      </c>
      <c r="BH736" s="159">
        <f>IF(N736="zníž. prenesená",J736,0)</f>
        <v>0</v>
      </c>
      <c r="BI736" s="159">
        <f>IF(N736="nulová",J736,0)</f>
        <v>0</v>
      </c>
      <c r="BJ736" s="17" t="s">
        <v>89</v>
      </c>
      <c r="BK736" s="159">
        <f>ROUND(I736*H736,2)</f>
        <v>0</v>
      </c>
      <c r="BL736" s="17" t="s">
        <v>313</v>
      </c>
      <c r="BM736" s="158" t="s">
        <v>830</v>
      </c>
    </row>
    <row r="737" spans="2:65" s="13" customFormat="1">
      <c r="B737" s="167"/>
      <c r="D737" s="161" t="s">
        <v>315</v>
      </c>
      <c r="E737" s="168" t="s">
        <v>1</v>
      </c>
      <c r="F737" s="169" t="s">
        <v>831</v>
      </c>
      <c r="H737" s="170">
        <v>1</v>
      </c>
      <c r="I737" s="171"/>
      <c r="L737" s="167"/>
      <c r="M737" s="172"/>
      <c r="T737" s="173"/>
      <c r="AT737" s="168" t="s">
        <v>315</v>
      </c>
      <c r="AU737" s="168" t="s">
        <v>89</v>
      </c>
      <c r="AV737" s="13" t="s">
        <v>89</v>
      </c>
      <c r="AW737" s="13" t="s">
        <v>31</v>
      </c>
      <c r="AX737" s="13" t="s">
        <v>76</v>
      </c>
      <c r="AY737" s="168" t="s">
        <v>307</v>
      </c>
    </row>
    <row r="738" spans="2:65" s="13" customFormat="1">
      <c r="B738" s="167"/>
      <c r="D738" s="161" t="s">
        <v>315</v>
      </c>
      <c r="E738" s="168" t="s">
        <v>1</v>
      </c>
      <c r="F738" s="169" t="s">
        <v>832</v>
      </c>
      <c r="H738" s="170">
        <v>4</v>
      </c>
      <c r="I738" s="171"/>
      <c r="L738" s="167"/>
      <c r="M738" s="172"/>
      <c r="T738" s="173"/>
      <c r="AT738" s="168" t="s">
        <v>315</v>
      </c>
      <c r="AU738" s="168" t="s">
        <v>89</v>
      </c>
      <c r="AV738" s="13" t="s">
        <v>89</v>
      </c>
      <c r="AW738" s="13" t="s">
        <v>31</v>
      </c>
      <c r="AX738" s="13" t="s">
        <v>76</v>
      </c>
      <c r="AY738" s="168" t="s">
        <v>307</v>
      </c>
    </row>
    <row r="739" spans="2:65" s="14" customFormat="1">
      <c r="B739" s="174"/>
      <c r="D739" s="161" t="s">
        <v>315</v>
      </c>
      <c r="E739" s="175" t="s">
        <v>1</v>
      </c>
      <c r="F739" s="176" t="s">
        <v>415</v>
      </c>
      <c r="H739" s="177">
        <v>5</v>
      </c>
      <c r="I739" s="178"/>
      <c r="L739" s="174"/>
      <c r="M739" s="179"/>
      <c r="T739" s="180"/>
      <c r="AT739" s="175" t="s">
        <v>315</v>
      </c>
      <c r="AU739" s="175" t="s">
        <v>89</v>
      </c>
      <c r="AV739" s="14" t="s">
        <v>313</v>
      </c>
      <c r="AW739" s="14" t="s">
        <v>31</v>
      </c>
      <c r="AX739" s="14" t="s">
        <v>83</v>
      </c>
      <c r="AY739" s="175" t="s">
        <v>307</v>
      </c>
    </row>
    <row r="740" spans="2:65" s="13" customFormat="1">
      <c r="B740" s="167"/>
      <c r="D740" s="161" t="s">
        <v>315</v>
      </c>
      <c r="F740" s="169" t="s">
        <v>833</v>
      </c>
      <c r="H740" s="170">
        <v>5.05</v>
      </c>
      <c r="I740" s="171"/>
      <c r="L740" s="167"/>
      <c r="M740" s="172"/>
      <c r="T740" s="173"/>
      <c r="AT740" s="168" t="s">
        <v>315</v>
      </c>
      <c r="AU740" s="168" t="s">
        <v>89</v>
      </c>
      <c r="AV740" s="13" t="s">
        <v>89</v>
      </c>
      <c r="AW740" s="13" t="s">
        <v>3</v>
      </c>
      <c r="AX740" s="13" t="s">
        <v>83</v>
      </c>
      <c r="AY740" s="168" t="s">
        <v>307</v>
      </c>
    </row>
    <row r="741" spans="2:65" s="1" customFormat="1" ht="24.2" customHeight="1">
      <c r="B741" s="145"/>
      <c r="C741" s="188" t="s">
        <v>834</v>
      </c>
      <c r="D741" s="188" t="s">
        <v>507</v>
      </c>
      <c r="E741" s="189" t="s">
        <v>835</v>
      </c>
      <c r="F741" s="190" t="s">
        <v>836</v>
      </c>
      <c r="G741" s="191" t="s">
        <v>693</v>
      </c>
      <c r="H741" s="192">
        <v>2.02</v>
      </c>
      <c r="I741" s="193"/>
      <c r="J741" s="194">
        <f>ROUND(I741*H741,2)</f>
        <v>0</v>
      </c>
      <c r="K741" s="195"/>
      <c r="L741" s="196"/>
      <c r="M741" s="197" t="s">
        <v>1</v>
      </c>
      <c r="N741" s="198" t="s">
        <v>42</v>
      </c>
      <c r="P741" s="156">
        <f>O741*H741</f>
        <v>0</v>
      </c>
      <c r="Q741" s="156">
        <v>4.2000000000000003E-2</v>
      </c>
      <c r="R741" s="156">
        <f>Q741*H741</f>
        <v>8.4840000000000013E-2</v>
      </c>
      <c r="S741" s="156">
        <v>0</v>
      </c>
      <c r="T741" s="157">
        <f>S741*H741</f>
        <v>0</v>
      </c>
      <c r="AR741" s="158" t="s">
        <v>449</v>
      </c>
      <c r="AT741" s="158" t="s">
        <v>507</v>
      </c>
      <c r="AU741" s="158" t="s">
        <v>89</v>
      </c>
      <c r="AY741" s="17" t="s">
        <v>307</v>
      </c>
      <c r="BE741" s="159">
        <f>IF(N741="základná",J741,0)</f>
        <v>0</v>
      </c>
      <c r="BF741" s="159">
        <f>IF(N741="znížená",J741,0)</f>
        <v>0</v>
      </c>
      <c r="BG741" s="159">
        <f>IF(N741="zákl. prenesená",J741,0)</f>
        <v>0</v>
      </c>
      <c r="BH741" s="159">
        <f>IF(N741="zníž. prenesená",J741,0)</f>
        <v>0</v>
      </c>
      <c r="BI741" s="159">
        <f>IF(N741="nulová",J741,0)</f>
        <v>0</v>
      </c>
      <c r="BJ741" s="17" t="s">
        <v>89</v>
      </c>
      <c r="BK741" s="159">
        <f>ROUND(I741*H741,2)</f>
        <v>0</v>
      </c>
      <c r="BL741" s="17" t="s">
        <v>313</v>
      </c>
      <c r="BM741" s="158" t="s">
        <v>837</v>
      </c>
    </row>
    <row r="742" spans="2:65" s="13" customFormat="1">
      <c r="B742" s="167"/>
      <c r="D742" s="161" t="s">
        <v>315</v>
      </c>
      <c r="E742" s="168" t="s">
        <v>1</v>
      </c>
      <c r="F742" s="169" t="s">
        <v>838</v>
      </c>
      <c r="H742" s="170">
        <v>2</v>
      </c>
      <c r="I742" s="171"/>
      <c r="L742" s="167"/>
      <c r="M742" s="172"/>
      <c r="T742" s="173"/>
      <c r="AT742" s="168" t="s">
        <v>315</v>
      </c>
      <c r="AU742" s="168" t="s">
        <v>89</v>
      </c>
      <c r="AV742" s="13" t="s">
        <v>89</v>
      </c>
      <c r="AW742" s="13" t="s">
        <v>31</v>
      </c>
      <c r="AX742" s="13" t="s">
        <v>76</v>
      </c>
      <c r="AY742" s="168" t="s">
        <v>307</v>
      </c>
    </row>
    <row r="743" spans="2:65" s="14" customFormat="1">
      <c r="B743" s="174"/>
      <c r="D743" s="161" t="s">
        <v>315</v>
      </c>
      <c r="E743" s="175" t="s">
        <v>1</v>
      </c>
      <c r="F743" s="176" t="s">
        <v>415</v>
      </c>
      <c r="H743" s="177">
        <v>2</v>
      </c>
      <c r="I743" s="178"/>
      <c r="L743" s="174"/>
      <c r="M743" s="179"/>
      <c r="T743" s="180"/>
      <c r="AT743" s="175" t="s">
        <v>315</v>
      </c>
      <c r="AU743" s="175" t="s">
        <v>89</v>
      </c>
      <c r="AV743" s="14" t="s">
        <v>313</v>
      </c>
      <c r="AW743" s="14" t="s">
        <v>31</v>
      </c>
      <c r="AX743" s="14" t="s">
        <v>83</v>
      </c>
      <c r="AY743" s="175" t="s">
        <v>307</v>
      </c>
    </row>
    <row r="744" spans="2:65" s="13" customFormat="1">
      <c r="B744" s="167"/>
      <c r="D744" s="161" t="s">
        <v>315</v>
      </c>
      <c r="F744" s="169" t="s">
        <v>808</v>
      </c>
      <c r="H744" s="170">
        <v>2.02</v>
      </c>
      <c r="I744" s="171"/>
      <c r="L744" s="167"/>
      <c r="M744" s="172"/>
      <c r="T744" s="173"/>
      <c r="AT744" s="168" t="s">
        <v>315</v>
      </c>
      <c r="AU744" s="168" t="s">
        <v>89</v>
      </c>
      <c r="AV744" s="13" t="s">
        <v>89</v>
      </c>
      <c r="AW744" s="13" t="s">
        <v>3</v>
      </c>
      <c r="AX744" s="13" t="s">
        <v>83</v>
      </c>
      <c r="AY744" s="168" t="s">
        <v>307</v>
      </c>
    </row>
    <row r="745" spans="2:65" s="1" customFormat="1" ht="24.2" customHeight="1">
      <c r="B745" s="145"/>
      <c r="C745" s="188" t="s">
        <v>839</v>
      </c>
      <c r="D745" s="188" t="s">
        <v>507</v>
      </c>
      <c r="E745" s="189" t="s">
        <v>840</v>
      </c>
      <c r="F745" s="190" t="s">
        <v>841</v>
      </c>
      <c r="G745" s="191" t="s">
        <v>693</v>
      </c>
      <c r="H745" s="192">
        <v>4.04</v>
      </c>
      <c r="I745" s="193"/>
      <c r="J745" s="194">
        <f>ROUND(I745*H745,2)</f>
        <v>0</v>
      </c>
      <c r="K745" s="195"/>
      <c r="L745" s="196"/>
      <c r="M745" s="197" t="s">
        <v>1</v>
      </c>
      <c r="N745" s="198" t="s">
        <v>42</v>
      </c>
      <c r="P745" s="156">
        <f>O745*H745</f>
        <v>0</v>
      </c>
      <c r="Q745" s="156">
        <v>4.2000000000000003E-2</v>
      </c>
      <c r="R745" s="156">
        <f>Q745*H745</f>
        <v>0.16968000000000003</v>
      </c>
      <c r="S745" s="156">
        <v>0</v>
      </c>
      <c r="T745" s="157">
        <f>S745*H745</f>
        <v>0</v>
      </c>
      <c r="AR745" s="158" t="s">
        <v>449</v>
      </c>
      <c r="AT745" s="158" t="s">
        <v>507</v>
      </c>
      <c r="AU745" s="158" t="s">
        <v>89</v>
      </c>
      <c r="AY745" s="17" t="s">
        <v>307</v>
      </c>
      <c r="BE745" s="159">
        <f>IF(N745="základná",J745,0)</f>
        <v>0</v>
      </c>
      <c r="BF745" s="159">
        <f>IF(N745="znížená",J745,0)</f>
        <v>0</v>
      </c>
      <c r="BG745" s="159">
        <f>IF(N745="zákl. prenesená",J745,0)</f>
        <v>0</v>
      </c>
      <c r="BH745" s="159">
        <f>IF(N745="zníž. prenesená",J745,0)</f>
        <v>0</v>
      </c>
      <c r="BI745" s="159">
        <f>IF(N745="nulová",J745,0)</f>
        <v>0</v>
      </c>
      <c r="BJ745" s="17" t="s">
        <v>89</v>
      </c>
      <c r="BK745" s="159">
        <f>ROUND(I745*H745,2)</f>
        <v>0</v>
      </c>
      <c r="BL745" s="17" t="s">
        <v>313</v>
      </c>
      <c r="BM745" s="158" t="s">
        <v>842</v>
      </c>
    </row>
    <row r="746" spans="2:65" s="13" customFormat="1">
      <c r="B746" s="167"/>
      <c r="D746" s="161" t="s">
        <v>315</v>
      </c>
      <c r="E746" s="168" t="s">
        <v>1</v>
      </c>
      <c r="F746" s="169" t="s">
        <v>826</v>
      </c>
      <c r="H746" s="170">
        <v>4</v>
      </c>
      <c r="I746" s="171"/>
      <c r="L746" s="167"/>
      <c r="M746" s="172"/>
      <c r="T746" s="173"/>
      <c r="AT746" s="168" t="s">
        <v>315</v>
      </c>
      <c r="AU746" s="168" t="s">
        <v>89</v>
      </c>
      <c r="AV746" s="13" t="s">
        <v>89</v>
      </c>
      <c r="AW746" s="13" t="s">
        <v>31</v>
      </c>
      <c r="AX746" s="13" t="s">
        <v>83</v>
      </c>
      <c r="AY746" s="168" t="s">
        <v>307</v>
      </c>
    </row>
    <row r="747" spans="2:65" s="13" customFormat="1">
      <c r="B747" s="167"/>
      <c r="D747" s="161" t="s">
        <v>315</v>
      </c>
      <c r="F747" s="169" t="s">
        <v>843</v>
      </c>
      <c r="H747" s="170">
        <v>4.04</v>
      </c>
      <c r="I747" s="171"/>
      <c r="L747" s="167"/>
      <c r="M747" s="172"/>
      <c r="T747" s="173"/>
      <c r="AT747" s="168" t="s">
        <v>315</v>
      </c>
      <c r="AU747" s="168" t="s">
        <v>89</v>
      </c>
      <c r="AV747" s="13" t="s">
        <v>89</v>
      </c>
      <c r="AW747" s="13" t="s">
        <v>3</v>
      </c>
      <c r="AX747" s="13" t="s">
        <v>83</v>
      </c>
      <c r="AY747" s="168" t="s">
        <v>307</v>
      </c>
    </row>
    <row r="748" spans="2:65" s="1" customFormat="1" ht="24.2" customHeight="1">
      <c r="B748" s="145"/>
      <c r="C748" s="146" t="s">
        <v>844</v>
      </c>
      <c r="D748" s="146" t="s">
        <v>309</v>
      </c>
      <c r="E748" s="147" t="s">
        <v>845</v>
      </c>
      <c r="F748" s="148" t="s">
        <v>846</v>
      </c>
      <c r="G748" s="149" t="s">
        <v>693</v>
      </c>
      <c r="H748" s="150">
        <v>6</v>
      </c>
      <c r="I748" s="151"/>
      <c r="J748" s="152">
        <f>ROUND(I748*H748,2)</f>
        <v>0</v>
      </c>
      <c r="K748" s="153"/>
      <c r="L748" s="32"/>
      <c r="M748" s="154" t="s">
        <v>1</v>
      </c>
      <c r="N748" s="155" t="s">
        <v>42</v>
      </c>
      <c r="P748" s="156">
        <f>O748*H748</f>
        <v>0</v>
      </c>
      <c r="Q748" s="156">
        <v>4.9020000000000001E-2</v>
      </c>
      <c r="R748" s="156">
        <f>Q748*H748</f>
        <v>0.29411999999999999</v>
      </c>
      <c r="S748" s="156">
        <v>0</v>
      </c>
      <c r="T748" s="157">
        <f>S748*H748</f>
        <v>0</v>
      </c>
      <c r="AR748" s="158" t="s">
        <v>313</v>
      </c>
      <c r="AT748" s="158" t="s">
        <v>309</v>
      </c>
      <c r="AU748" s="158" t="s">
        <v>89</v>
      </c>
      <c r="AY748" s="17" t="s">
        <v>307</v>
      </c>
      <c r="BE748" s="159">
        <f>IF(N748="základná",J748,0)</f>
        <v>0</v>
      </c>
      <c r="BF748" s="159">
        <f>IF(N748="znížená",J748,0)</f>
        <v>0</v>
      </c>
      <c r="BG748" s="159">
        <f>IF(N748="zákl. prenesená",J748,0)</f>
        <v>0</v>
      </c>
      <c r="BH748" s="159">
        <f>IF(N748="zníž. prenesená",J748,0)</f>
        <v>0</v>
      </c>
      <c r="BI748" s="159">
        <f>IF(N748="nulová",J748,0)</f>
        <v>0</v>
      </c>
      <c r="BJ748" s="17" t="s">
        <v>89</v>
      </c>
      <c r="BK748" s="159">
        <f>ROUND(I748*H748,2)</f>
        <v>0</v>
      </c>
      <c r="BL748" s="17" t="s">
        <v>313</v>
      </c>
      <c r="BM748" s="158" t="s">
        <v>847</v>
      </c>
    </row>
    <row r="749" spans="2:65" s="13" customFormat="1">
      <c r="B749" s="167"/>
      <c r="D749" s="161" t="s">
        <v>315</v>
      </c>
      <c r="E749" s="168" t="s">
        <v>1</v>
      </c>
      <c r="F749" s="169" t="s">
        <v>848</v>
      </c>
      <c r="H749" s="170">
        <v>6</v>
      </c>
      <c r="I749" s="171"/>
      <c r="L749" s="167"/>
      <c r="M749" s="172"/>
      <c r="T749" s="173"/>
      <c r="AT749" s="168" t="s">
        <v>315</v>
      </c>
      <c r="AU749" s="168" t="s">
        <v>89</v>
      </c>
      <c r="AV749" s="13" t="s">
        <v>89</v>
      </c>
      <c r="AW749" s="13" t="s">
        <v>31</v>
      </c>
      <c r="AX749" s="13" t="s">
        <v>83</v>
      </c>
      <c r="AY749" s="168" t="s">
        <v>307</v>
      </c>
    </row>
    <row r="750" spans="2:65" s="1" customFormat="1" ht="24.2" customHeight="1">
      <c r="B750" s="145"/>
      <c r="C750" s="146" t="s">
        <v>849</v>
      </c>
      <c r="D750" s="146" t="s">
        <v>309</v>
      </c>
      <c r="E750" s="147" t="s">
        <v>850</v>
      </c>
      <c r="F750" s="148" t="s">
        <v>851</v>
      </c>
      <c r="G750" s="149" t="s">
        <v>693</v>
      </c>
      <c r="H750" s="150">
        <v>30</v>
      </c>
      <c r="I750" s="151"/>
      <c r="J750" s="152">
        <f>ROUND(I750*H750,2)</f>
        <v>0</v>
      </c>
      <c r="K750" s="153"/>
      <c r="L750" s="32"/>
      <c r="M750" s="154" t="s">
        <v>1</v>
      </c>
      <c r="N750" s="155" t="s">
        <v>42</v>
      </c>
      <c r="P750" s="156">
        <f>O750*H750</f>
        <v>0</v>
      </c>
      <c r="Q750" s="156">
        <v>3.9870000000000003E-2</v>
      </c>
      <c r="R750" s="156">
        <f>Q750*H750</f>
        <v>1.1961000000000002</v>
      </c>
      <c r="S750" s="156">
        <v>0</v>
      </c>
      <c r="T750" s="157">
        <f>S750*H750</f>
        <v>0</v>
      </c>
      <c r="AR750" s="158" t="s">
        <v>313</v>
      </c>
      <c r="AT750" s="158" t="s">
        <v>309</v>
      </c>
      <c r="AU750" s="158" t="s">
        <v>89</v>
      </c>
      <c r="AY750" s="17" t="s">
        <v>307</v>
      </c>
      <c r="BE750" s="159">
        <f>IF(N750="základná",J750,0)</f>
        <v>0</v>
      </c>
      <c r="BF750" s="159">
        <f>IF(N750="znížená",J750,0)</f>
        <v>0</v>
      </c>
      <c r="BG750" s="159">
        <f>IF(N750="zákl. prenesená",J750,0)</f>
        <v>0</v>
      </c>
      <c r="BH750" s="159">
        <f>IF(N750="zníž. prenesená",J750,0)</f>
        <v>0</v>
      </c>
      <c r="BI750" s="159">
        <f>IF(N750="nulová",J750,0)</f>
        <v>0</v>
      </c>
      <c r="BJ750" s="17" t="s">
        <v>89</v>
      </c>
      <c r="BK750" s="159">
        <f>ROUND(I750*H750,2)</f>
        <v>0</v>
      </c>
      <c r="BL750" s="17" t="s">
        <v>313</v>
      </c>
      <c r="BM750" s="158" t="s">
        <v>852</v>
      </c>
    </row>
    <row r="751" spans="2:65" s="13" customFormat="1">
      <c r="B751" s="167"/>
      <c r="D751" s="161" t="s">
        <v>315</v>
      </c>
      <c r="E751" s="168" t="s">
        <v>1</v>
      </c>
      <c r="F751" s="169" t="s">
        <v>853</v>
      </c>
      <c r="H751" s="170">
        <v>30</v>
      </c>
      <c r="I751" s="171"/>
      <c r="L751" s="167"/>
      <c r="M751" s="172"/>
      <c r="T751" s="173"/>
      <c r="AT751" s="168" t="s">
        <v>315</v>
      </c>
      <c r="AU751" s="168" t="s">
        <v>89</v>
      </c>
      <c r="AV751" s="13" t="s">
        <v>89</v>
      </c>
      <c r="AW751" s="13" t="s">
        <v>31</v>
      </c>
      <c r="AX751" s="13" t="s">
        <v>83</v>
      </c>
      <c r="AY751" s="168" t="s">
        <v>307</v>
      </c>
    </row>
    <row r="752" spans="2:65" s="1" customFormat="1" ht="24.2" customHeight="1">
      <c r="B752" s="145"/>
      <c r="C752" s="146" t="s">
        <v>854</v>
      </c>
      <c r="D752" s="146" t="s">
        <v>309</v>
      </c>
      <c r="E752" s="147" t="s">
        <v>855</v>
      </c>
      <c r="F752" s="148" t="s">
        <v>856</v>
      </c>
      <c r="G752" s="149" t="s">
        <v>693</v>
      </c>
      <c r="H752" s="150">
        <v>17</v>
      </c>
      <c r="I752" s="151"/>
      <c r="J752" s="152">
        <f>ROUND(I752*H752,2)</f>
        <v>0</v>
      </c>
      <c r="K752" s="153"/>
      <c r="L752" s="32"/>
      <c r="M752" s="154" t="s">
        <v>1</v>
      </c>
      <c r="N752" s="155" t="s">
        <v>42</v>
      </c>
      <c r="P752" s="156">
        <f>O752*H752</f>
        <v>0</v>
      </c>
      <c r="Q752" s="156">
        <v>6.9620000000000001E-2</v>
      </c>
      <c r="R752" s="156">
        <f>Q752*H752</f>
        <v>1.18354</v>
      </c>
      <c r="S752" s="156">
        <v>0</v>
      </c>
      <c r="T752" s="157">
        <f>S752*H752</f>
        <v>0</v>
      </c>
      <c r="AR752" s="158" t="s">
        <v>313</v>
      </c>
      <c r="AT752" s="158" t="s">
        <v>309</v>
      </c>
      <c r="AU752" s="158" t="s">
        <v>89</v>
      </c>
      <c r="AY752" s="17" t="s">
        <v>307</v>
      </c>
      <c r="BE752" s="159">
        <f>IF(N752="základná",J752,0)</f>
        <v>0</v>
      </c>
      <c r="BF752" s="159">
        <f>IF(N752="znížená",J752,0)</f>
        <v>0</v>
      </c>
      <c r="BG752" s="159">
        <f>IF(N752="zákl. prenesená",J752,0)</f>
        <v>0</v>
      </c>
      <c r="BH752" s="159">
        <f>IF(N752="zníž. prenesená",J752,0)</f>
        <v>0</v>
      </c>
      <c r="BI752" s="159">
        <f>IF(N752="nulová",J752,0)</f>
        <v>0</v>
      </c>
      <c r="BJ752" s="17" t="s">
        <v>89</v>
      </c>
      <c r="BK752" s="159">
        <f>ROUND(I752*H752,2)</f>
        <v>0</v>
      </c>
      <c r="BL752" s="17" t="s">
        <v>313</v>
      </c>
      <c r="BM752" s="158" t="s">
        <v>857</v>
      </c>
    </row>
    <row r="753" spans="2:65" s="13" customFormat="1">
      <c r="B753" s="167"/>
      <c r="D753" s="161" t="s">
        <v>315</v>
      </c>
      <c r="E753" s="168" t="s">
        <v>1</v>
      </c>
      <c r="F753" s="169" t="s">
        <v>858</v>
      </c>
      <c r="H753" s="170">
        <v>17</v>
      </c>
      <c r="I753" s="171"/>
      <c r="L753" s="167"/>
      <c r="M753" s="172"/>
      <c r="T753" s="173"/>
      <c r="AT753" s="168" t="s">
        <v>315</v>
      </c>
      <c r="AU753" s="168" t="s">
        <v>89</v>
      </c>
      <c r="AV753" s="13" t="s">
        <v>89</v>
      </c>
      <c r="AW753" s="13" t="s">
        <v>31</v>
      </c>
      <c r="AX753" s="13" t="s">
        <v>83</v>
      </c>
      <c r="AY753" s="168" t="s">
        <v>307</v>
      </c>
    </row>
    <row r="754" spans="2:65" s="1" customFormat="1" ht="24.2" customHeight="1">
      <c r="B754" s="145"/>
      <c r="C754" s="146" t="s">
        <v>859</v>
      </c>
      <c r="D754" s="146" t="s">
        <v>309</v>
      </c>
      <c r="E754" s="147" t="s">
        <v>860</v>
      </c>
      <c r="F754" s="148" t="s">
        <v>861</v>
      </c>
      <c r="G754" s="149" t="s">
        <v>693</v>
      </c>
      <c r="H754" s="150">
        <v>18</v>
      </c>
      <c r="I754" s="151"/>
      <c r="J754" s="152">
        <f>ROUND(I754*H754,2)</f>
        <v>0</v>
      </c>
      <c r="K754" s="153"/>
      <c r="L754" s="32"/>
      <c r="M754" s="154" t="s">
        <v>1</v>
      </c>
      <c r="N754" s="155" t="s">
        <v>42</v>
      </c>
      <c r="P754" s="156">
        <f>O754*H754</f>
        <v>0</v>
      </c>
      <c r="Q754" s="156">
        <v>7.9820000000000002E-2</v>
      </c>
      <c r="R754" s="156">
        <f>Q754*H754</f>
        <v>1.43676</v>
      </c>
      <c r="S754" s="156">
        <v>0</v>
      </c>
      <c r="T754" s="157">
        <f>S754*H754</f>
        <v>0</v>
      </c>
      <c r="AR754" s="158" t="s">
        <v>313</v>
      </c>
      <c r="AT754" s="158" t="s">
        <v>309</v>
      </c>
      <c r="AU754" s="158" t="s">
        <v>89</v>
      </c>
      <c r="AY754" s="17" t="s">
        <v>307</v>
      </c>
      <c r="BE754" s="159">
        <f>IF(N754="základná",J754,0)</f>
        <v>0</v>
      </c>
      <c r="BF754" s="159">
        <f>IF(N754="znížená",J754,0)</f>
        <v>0</v>
      </c>
      <c r="BG754" s="159">
        <f>IF(N754="zákl. prenesená",J754,0)</f>
        <v>0</v>
      </c>
      <c r="BH754" s="159">
        <f>IF(N754="zníž. prenesená",J754,0)</f>
        <v>0</v>
      </c>
      <c r="BI754" s="159">
        <f>IF(N754="nulová",J754,0)</f>
        <v>0</v>
      </c>
      <c r="BJ754" s="17" t="s">
        <v>89</v>
      </c>
      <c r="BK754" s="159">
        <f>ROUND(I754*H754,2)</f>
        <v>0</v>
      </c>
      <c r="BL754" s="17" t="s">
        <v>313</v>
      </c>
      <c r="BM754" s="158" t="s">
        <v>862</v>
      </c>
    </row>
    <row r="755" spans="2:65" s="13" customFormat="1">
      <c r="B755" s="167"/>
      <c r="D755" s="161" t="s">
        <v>315</v>
      </c>
      <c r="E755" s="168" t="s">
        <v>1</v>
      </c>
      <c r="F755" s="169" t="s">
        <v>863</v>
      </c>
      <c r="H755" s="170">
        <v>18</v>
      </c>
      <c r="I755" s="171"/>
      <c r="L755" s="167"/>
      <c r="M755" s="172"/>
      <c r="T755" s="173"/>
      <c r="AT755" s="168" t="s">
        <v>315</v>
      </c>
      <c r="AU755" s="168" t="s">
        <v>89</v>
      </c>
      <c r="AV755" s="13" t="s">
        <v>89</v>
      </c>
      <c r="AW755" s="13" t="s">
        <v>31</v>
      </c>
      <c r="AX755" s="13" t="s">
        <v>83</v>
      </c>
      <c r="AY755" s="168" t="s">
        <v>307</v>
      </c>
    </row>
    <row r="756" spans="2:65" s="1" customFormat="1" ht="24.2" customHeight="1">
      <c r="B756" s="145"/>
      <c r="C756" s="146" t="s">
        <v>864</v>
      </c>
      <c r="D756" s="146" t="s">
        <v>309</v>
      </c>
      <c r="E756" s="147" t="s">
        <v>865</v>
      </c>
      <c r="F756" s="148" t="s">
        <v>866</v>
      </c>
      <c r="G756" s="149" t="s">
        <v>693</v>
      </c>
      <c r="H756" s="150">
        <v>2</v>
      </c>
      <c r="I756" s="151"/>
      <c r="J756" s="152">
        <f>ROUND(I756*H756,2)</f>
        <v>0</v>
      </c>
      <c r="K756" s="153"/>
      <c r="L756" s="32"/>
      <c r="M756" s="154" t="s">
        <v>1</v>
      </c>
      <c r="N756" s="155" t="s">
        <v>42</v>
      </c>
      <c r="P756" s="156">
        <f>O756*H756</f>
        <v>0</v>
      </c>
      <c r="Q756" s="156">
        <v>9.3079999999999996E-2</v>
      </c>
      <c r="R756" s="156">
        <f>Q756*H756</f>
        <v>0.18615999999999999</v>
      </c>
      <c r="S756" s="156">
        <v>0</v>
      </c>
      <c r="T756" s="157">
        <f>S756*H756</f>
        <v>0</v>
      </c>
      <c r="AR756" s="158" t="s">
        <v>313</v>
      </c>
      <c r="AT756" s="158" t="s">
        <v>309</v>
      </c>
      <c r="AU756" s="158" t="s">
        <v>89</v>
      </c>
      <c r="AY756" s="17" t="s">
        <v>307</v>
      </c>
      <c r="BE756" s="159">
        <f>IF(N756="základná",J756,0)</f>
        <v>0</v>
      </c>
      <c r="BF756" s="159">
        <f>IF(N756="znížená",J756,0)</f>
        <v>0</v>
      </c>
      <c r="BG756" s="159">
        <f>IF(N756="zákl. prenesená",J756,0)</f>
        <v>0</v>
      </c>
      <c r="BH756" s="159">
        <f>IF(N756="zníž. prenesená",J756,0)</f>
        <v>0</v>
      </c>
      <c r="BI756" s="159">
        <f>IF(N756="nulová",J756,0)</f>
        <v>0</v>
      </c>
      <c r="BJ756" s="17" t="s">
        <v>89</v>
      </c>
      <c r="BK756" s="159">
        <f>ROUND(I756*H756,2)</f>
        <v>0</v>
      </c>
      <c r="BL756" s="17" t="s">
        <v>313</v>
      </c>
      <c r="BM756" s="158" t="s">
        <v>867</v>
      </c>
    </row>
    <row r="757" spans="2:65" s="13" customFormat="1">
      <c r="B757" s="167"/>
      <c r="D757" s="161" t="s">
        <v>315</v>
      </c>
      <c r="E757" s="168" t="s">
        <v>1</v>
      </c>
      <c r="F757" s="169" t="s">
        <v>868</v>
      </c>
      <c r="H757" s="170">
        <v>2</v>
      </c>
      <c r="I757" s="171"/>
      <c r="L757" s="167"/>
      <c r="M757" s="172"/>
      <c r="T757" s="173"/>
      <c r="AT757" s="168" t="s">
        <v>315</v>
      </c>
      <c r="AU757" s="168" t="s">
        <v>89</v>
      </c>
      <c r="AV757" s="13" t="s">
        <v>89</v>
      </c>
      <c r="AW757" s="13" t="s">
        <v>31</v>
      </c>
      <c r="AX757" s="13" t="s">
        <v>83</v>
      </c>
      <c r="AY757" s="168" t="s">
        <v>307</v>
      </c>
    </row>
    <row r="758" spans="2:65" s="1" customFormat="1" ht="24.2" customHeight="1">
      <c r="B758" s="145"/>
      <c r="C758" s="146" t="s">
        <v>869</v>
      </c>
      <c r="D758" s="146" t="s">
        <v>309</v>
      </c>
      <c r="E758" s="147" t="s">
        <v>870</v>
      </c>
      <c r="F758" s="148" t="s">
        <v>871</v>
      </c>
      <c r="G758" s="149" t="s">
        <v>693</v>
      </c>
      <c r="H758" s="150">
        <v>32</v>
      </c>
      <c r="I758" s="151"/>
      <c r="J758" s="152">
        <f>ROUND(I758*H758,2)</f>
        <v>0</v>
      </c>
      <c r="K758" s="153"/>
      <c r="L758" s="32"/>
      <c r="M758" s="154" t="s">
        <v>1</v>
      </c>
      <c r="N758" s="155" t="s">
        <v>42</v>
      </c>
      <c r="P758" s="156">
        <f>O758*H758</f>
        <v>0</v>
      </c>
      <c r="Q758" s="156">
        <v>0.10641</v>
      </c>
      <c r="R758" s="156">
        <f>Q758*H758</f>
        <v>3.4051200000000001</v>
      </c>
      <c r="S758" s="156">
        <v>0</v>
      </c>
      <c r="T758" s="157">
        <f>S758*H758</f>
        <v>0</v>
      </c>
      <c r="AR758" s="158" t="s">
        <v>313</v>
      </c>
      <c r="AT758" s="158" t="s">
        <v>309</v>
      </c>
      <c r="AU758" s="158" t="s">
        <v>89</v>
      </c>
      <c r="AY758" s="17" t="s">
        <v>307</v>
      </c>
      <c r="BE758" s="159">
        <f>IF(N758="základná",J758,0)</f>
        <v>0</v>
      </c>
      <c r="BF758" s="159">
        <f>IF(N758="znížená",J758,0)</f>
        <v>0</v>
      </c>
      <c r="BG758" s="159">
        <f>IF(N758="zákl. prenesená",J758,0)</f>
        <v>0</v>
      </c>
      <c r="BH758" s="159">
        <f>IF(N758="zníž. prenesená",J758,0)</f>
        <v>0</v>
      </c>
      <c r="BI758" s="159">
        <f>IF(N758="nulová",J758,0)</f>
        <v>0</v>
      </c>
      <c r="BJ758" s="17" t="s">
        <v>89</v>
      </c>
      <c r="BK758" s="159">
        <f>ROUND(I758*H758,2)</f>
        <v>0</v>
      </c>
      <c r="BL758" s="17" t="s">
        <v>313</v>
      </c>
      <c r="BM758" s="158" t="s">
        <v>872</v>
      </c>
    </row>
    <row r="759" spans="2:65" s="13" customFormat="1">
      <c r="B759" s="167"/>
      <c r="D759" s="161" t="s">
        <v>315</v>
      </c>
      <c r="E759" s="168" t="s">
        <v>1</v>
      </c>
      <c r="F759" s="169" t="s">
        <v>873</v>
      </c>
      <c r="H759" s="170">
        <v>32</v>
      </c>
      <c r="I759" s="171"/>
      <c r="L759" s="167"/>
      <c r="M759" s="172"/>
      <c r="T759" s="173"/>
      <c r="AT759" s="168" t="s">
        <v>315</v>
      </c>
      <c r="AU759" s="168" t="s">
        <v>89</v>
      </c>
      <c r="AV759" s="13" t="s">
        <v>89</v>
      </c>
      <c r="AW759" s="13" t="s">
        <v>31</v>
      </c>
      <c r="AX759" s="13" t="s">
        <v>83</v>
      </c>
      <c r="AY759" s="168" t="s">
        <v>307</v>
      </c>
    </row>
    <row r="760" spans="2:65" s="1" customFormat="1" ht="33" customHeight="1">
      <c r="B760" s="145"/>
      <c r="C760" s="146" t="s">
        <v>874</v>
      </c>
      <c r="D760" s="146" t="s">
        <v>309</v>
      </c>
      <c r="E760" s="147" t="s">
        <v>875</v>
      </c>
      <c r="F760" s="148" t="s">
        <v>876</v>
      </c>
      <c r="G760" s="149" t="s">
        <v>510</v>
      </c>
      <c r="H760" s="150">
        <v>0.224</v>
      </c>
      <c r="I760" s="151"/>
      <c r="J760" s="152">
        <f>ROUND(I760*H760,2)</f>
        <v>0</v>
      </c>
      <c r="K760" s="153"/>
      <c r="L760" s="32"/>
      <c r="M760" s="154" t="s">
        <v>1</v>
      </c>
      <c r="N760" s="155" t="s">
        <v>42</v>
      </c>
      <c r="P760" s="156">
        <f>O760*H760</f>
        <v>0</v>
      </c>
      <c r="Q760" s="156">
        <v>1.4970000000000001E-2</v>
      </c>
      <c r="R760" s="156">
        <f>Q760*H760</f>
        <v>3.3532800000000001E-3</v>
      </c>
      <c r="S760" s="156">
        <v>0</v>
      </c>
      <c r="T760" s="157">
        <f>S760*H760</f>
        <v>0</v>
      </c>
      <c r="AR760" s="158" t="s">
        <v>313</v>
      </c>
      <c r="AT760" s="158" t="s">
        <v>309</v>
      </c>
      <c r="AU760" s="158" t="s">
        <v>89</v>
      </c>
      <c r="AY760" s="17" t="s">
        <v>307</v>
      </c>
      <c r="BE760" s="159">
        <f>IF(N760="základná",J760,0)</f>
        <v>0</v>
      </c>
      <c r="BF760" s="159">
        <f>IF(N760="znížená",J760,0)</f>
        <v>0</v>
      </c>
      <c r="BG760" s="159">
        <f>IF(N760="zákl. prenesená",J760,0)</f>
        <v>0</v>
      </c>
      <c r="BH760" s="159">
        <f>IF(N760="zníž. prenesená",J760,0)</f>
        <v>0</v>
      </c>
      <c r="BI760" s="159">
        <f>IF(N760="nulová",J760,0)</f>
        <v>0</v>
      </c>
      <c r="BJ760" s="17" t="s">
        <v>89</v>
      </c>
      <c r="BK760" s="159">
        <f>ROUND(I760*H760,2)</f>
        <v>0</v>
      </c>
      <c r="BL760" s="17" t="s">
        <v>313</v>
      </c>
      <c r="BM760" s="158" t="s">
        <v>877</v>
      </c>
    </row>
    <row r="761" spans="2:65" s="13" customFormat="1">
      <c r="B761" s="167"/>
      <c r="D761" s="161" t="s">
        <v>315</v>
      </c>
      <c r="E761" s="168" t="s">
        <v>1</v>
      </c>
      <c r="F761" s="169" t="s">
        <v>878</v>
      </c>
      <c r="H761" s="170">
        <v>0.129</v>
      </c>
      <c r="I761" s="171"/>
      <c r="L761" s="167"/>
      <c r="M761" s="172"/>
      <c r="T761" s="173"/>
      <c r="AT761" s="168" t="s">
        <v>315</v>
      </c>
      <c r="AU761" s="168" t="s">
        <v>89</v>
      </c>
      <c r="AV761" s="13" t="s">
        <v>89</v>
      </c>
      <c r="AW761" s="13" t="s">
        <v>31</v>
      </c>
      <c r="AX761" s="13" t="s">
        <v>76</v>
      </c>
      <c r="AY761" s="168" t="s">
        <v>307</v>
      </c>
    </row>
    <row r="762" spans="2:65" s="13" customFormat="1">
      <c r="B762" s="167"/>
      <c r="D762" s="161" t="s">
        <v>315</v>
      </c>
      <c r="E762" s="168" t="s">
        <v>1</v>
      </c>
      <c r="F762" s="169" t="s">
        <v>879</v>
      </c>
      <c r="H762" s="170">
        <v>9.5000000000000001E-2</v>
      </c>
      <c r="I762" s="171"/>
      <c r="L762" s="167"/>
      <c r="M762" s="172"/>
      <c r="T762" s="173"/>
      <c r="AT762" s="168" t="s">
        <v>315</v>
      </c>
      <c r="AU762" s="168" t="s">
        <v>89</v>
      </c>
      <c r="AV762" s="13" t="s">
        <v>89</v>
      </c>
      <c r="AW762" s="13" t="s">
        <v>31</v>
      </c>
      <c r="AX762" s="13" t="s">
        <v>76</v>
      </c>
      <c r="AY762" s="168" t="s">
        <v>307</v>
      </c>
    </row>
    <row r="763" spans="2:65" s="14" customFormat="1">
      <c r="B763" s="174"/>
      <c r="D763" s="161" t="s">
        <v>315</v>
      </c>
      <c r="E763" s="175" t="s">
        <v>1</v>
      </c>
      <c r="F763" s="176" t="s">
        <v>415</v>
      </c>
      <c r="H763" s="177">
        <v>0.224</v>
      </c>
      <c r="I763" s="178"/>
      <c r="L763" s="174"/>
      <c r="M763" s="179"/>
      <c r="T763" s="180"/>
      <c r="AT763" s="175" t="s">
        <v>315</v>
      </c>
      <c r="AU763" s="175" t="s">
        <v>89</v>
      </c>
      <c r="AV763" s="14" t="s">
        <v>313</v>
      </c>
      <c r="AW763" s="14" t="s">
        <v>31</v>
      </c>
      <c r="AX763" s="14" t="s">
        <v>83</v>
      </c>
      <c r="AY763" s="175" t="s">
        <v>307</v>
      </c>
    </row>
    <row r="764" spans="2:65" s="1" customFormat="1" ht="24.2" customHeight="1">
      <c r="B764" s="145"/>
      <c r="C764" s="188" t="s">
        <v>880</v>
      </c>
      <c r="D764" s="188" t="s">
        <v>507</v>
      </c>
      <c r="E764" s="189" t="s">
        <v>881</v>
      </c>
      <c r="F764" s="190" t="s">
        <v>882</v>
      </c>
      <c r="G764" s="191" t="s">
        <v>510</v>
      </c>
      <c r="H764" s="192">
        <v>0.24199999999999999</v>
      </c>
      <c r="I764" s="193"/>
      <c r="J764" s="194">
        <f>ROUND(I764*H764,2)</f>
        <v>0</v>
      </c>
      <c r="K764" s="195"/>
      <c r="L764" s="196"/>
      <c r="M764" s="197" t="s">
        <v>1</v>
      </c>
      <c r="N764" s="198" t="s">
        <v>42</v>
      </c>
      <c r="P764" s="156">
        <f>O764*H764</f>
        <v>0</v>
      </c>
      <c r="Q764" s="156">
        <v>1</v>
      </c>
      <c r="R764" s="156">
        <f>Q764*H764</f>
        <v>0.24199999999999999</v>
      </c>
      <c r="S764" s="156">
        <v>0</v>
      </c>
      <c r="T764" s="157">
        <f>S764*H764</f>
        <v>0</v>
      </c>
      <c r="AR764" s="158" t="s">
        <v>449</v>
      </c>
      <c r="AT764" s="158" t="s">
        <v>507</v>
      </c>
      <c r="AU764" s="158" t="s">
        <v>89</v>
      </c>
      <c r="AY764" s="17" t="s">
        <v>307</v>
      </c>
      <c r="BE764" s="159">
        <f>IF(N764="základná",J764,0)</f>
        <v>0</v>
      </c>
      <c r="BF764" s="159">
        <f>IF(N764="znížená",J764,0)</f>
        <v>0</v>
      </c>
      <c r="BG764" s="159">
        <f>IF(N764="zákl. prenesená",J764,0)</f>
        <v>0</v>
      </c>
      <c r="BH764" s="159">
        <f>IF(N764="zníž. prenesená",J764,0)</f>
        <v>0</v>
      </c>
      <c r="BI764" s="159">
        <f>IF(N764="nulová",J764,0)</f>
        <v>0</v>
      </c>
      <c r="BJ764" s="17" t="s">
        <v>89</v>
      </c>
      <c r="BK764" s="159">
        <f>ROUND(I764*H764,2)</f>
        <v>0</v>
      </c>
      <c r="BL764" s="17" t="s">
        <v>313</v>
      </c>
      <c r="BM764" s="158" t="s">
        <v>883</v>
      </c>
    </row>
    <row r="765" spans="2:65" s="13" customFormat="1">
      <c r="B765" s="167"/>
      <c r="D765" s="161" t="s">
        <v>315</v>
      </c>
      <c r="E765" s="168" t="s">
        <v>1</v>
      </c>
      <c r="F765" s="169" t="s">
        <v>878</v>
      </c>
      <c r="H765" s="170">
        <v>0.129</v>
      </c>
      <c r="I765" s="171"/>
      <c r="L765" s="167"/>
      <c r="M765" s="172"/>
      <c r="T765" s="173"/>
      <c r="AT765" s="168" t="s">
        <v>315</v>
      </c>
      <c r="AU765" s="168" t="s">
        <v>89</v>
      </c>
      <c r="AV765" s="13" t="s">
        <v>89</v>
      </c>
      <c r="AW765" s="13" t="s">
        <v>31</v>
      </c>
      <c r="AX765" s="13" t="s">
        <v>76</v>
      </c>
      <c r="AY765" s="168" t="s">
        <v>307</v>
      </c>
    </row>
    <row r="766" spans="2:65" s="13" customFormat="1">
      <c r="B766" s="167"/>
      <c r="D766" s="161" t="s">
        <v>315</v>
      </c>
      <c r="E766" s="168" t="s">
        <v>1</v>
      </c>
      <c r="F766" s="169" t="s">
        <v>879</v>
      </c>
      <c r="H766" s="170">
        <v>9.5000000000000001E-2</v>
      </c>
      <c r="I766" s="171"/>
      <c r="L766" s="167"/>
      <c r="M766" s="172"/>
      <c r="T766" s="173"/>
      <c r="AT766" s="168" t="s">
        <v>315</v>
      </c>
      <c r="AU766" s="168" t="s">
        <v>89</v>
      </c>
      <c r="AV766" s="13" t="s">
        <v>89</v>
      </c>
      <c r="AW766" s="13" t="s">
        <v>31</v>
      </c>
      <c r="AX766" s="13" t="s">
        <v>76</v>
      </c>
      <c r="AY766" s="168" t="s">
        <v>307</v>
      </c>
    </row>
    <row r="767" spans="2:65" s="14" customFormat="1">
      <c r="B767" s="174"/>
      <c r="D767" s="161" t="s">
        <v>315</v>
      </c>
      <c r="E767" s="175" t="s">
        <v>1</v>
      </c>
      <c r="F767" s="176" t="s">
        <v>415</v>
      </c>
      <c r="H767" s="177">
        <v>0.224</v>
      </c>
      <c r="I767" s="178"/>
      <c r="L767" s="174"/>
      <c r="M767" s="179"/>
      <c r="T767" s="180"/>
      <c r="AT767" s="175" t="s">
        <v>315</v>
      </c>
      <c r="AU767" s="175" t="s">
        <v>89</v>
      </c>
      <c r="AV767" s="14" t="s">
        <v>313</v>
      </c>
      <c r="AW767" s="14" t="s">
        <v>31</v>
      </c>
      <c r="AX767" s="14" t="s">
        <v>83</v>
      </c>
      <c r="AY767" s="175" t="s">
        <v>307</v>
      </c>
    </row>
    <row r="768" spans="2:65" s="13" customFormat="1">
      <c r="B768" s="167"/>
      <c r="D768" s="161" t="s">
        <v>315</v>
      </c>
      <c r="F768" s="169" t="s">
        <v>884</v>
      </c>
      <c r="H768" s="170">
        <v>0.24199999999999999</v>
      </c>
      <c r="I768" s="171"/>
      <c r="L768" s="167"/>
      <c r="M768" s="172"/>
      <c r="T768" s="173"/>
      <c r="AT768" s="168" t="s">
        <v>315</v>
      </c>
      <c r="AU768" s="168" t="s">
        <v>89</v>
      </c>
      <c r="AV768" s="13" t="s">
        <v>89</v>
      </c>
      <c r="AW768" s="13" t="s">
        <v>3</v>
      </c>
      <c r="AX768" s="13" t="s">
        <v>83</v>
      </c>
      <c r="AY768" s="168" t="s">
        <v>307</v>
      </c>
    </row>
    <row r="769" spans="2:65" s="1" customFormat="1" ht="37.9" customHeight="1">
      <c r="B769" s="145"/>
      <c r="C769" s="146" t="s">
        <v>885</v>
      </c>
      <c r="D769" s="146" t="s">
        <v>309</v>
      </c>
      <c r="E769" s="147" t="s">
        <v>886</v>
      </c>
      <c r="F769" s="148" t="s">
        <v>887</v>
      </c>
      <c r="G769" s="149" t="s">
        <v>517</v>
      </c>
      <c r="H769" s="150">
        <v>507.726</v>
      </c>
      <c r="I769" s="151"/>
      <c r="J769" s="152">
        <f>ROUND(I769*H769,2)</f>
        <v>0</v>
      </c>
      <c r="K769" s="153"/>
      <c r="L769" s="32"/>
      <c r="M769" s="154" t="s">
        <v>1</v>
      </c>
      <c r="N769" s="155" t="s">
        <v>42</v>
      </c>
      <c r="P769" s="156">
        <f>O769*H769</f>
        <v>0</v>
      </c>
      <c r="Q769" s="156">
        <v>0.11124000000000001</v>
      </c>
      <c r="R769" s="156">
        <f>Q769*H769</f>
        <v>56.479440240000002</v>
      </c>
      <c r="S769" s="156">
        <v>0</v>
      </c>
      <c r="T769" s="157">
        <f>S769*H769</f>
        <v>0</v>
      </c>
      <c r="AR769" s="158" t="s">
        <v>313</v>
      </c>
      <c r="AT769" s="158" t="s">
        <v>309</v>
      </c>
      <c r="AU769" s="158" t="s">
        <v>89</v>
      </c>
      <c r="AY769" s="17" t="s">
        <v>307</v>
      </c>
      <c r="BE769" s="159">
        <f>IF(N769="základná",J769,0)</f>
        <v>0</v>
      </c>
      <c r="BF769" s="159">
        <f>IF(N769="znížená",J769,0)</f>
        <v>0</v>
      </c>
      <c r="BG769" s="159">
        <f>IF(N769="zákl. prenesená",J769,0)</f>
        <v>0</v>
      </c>
      <c r="BH769" s="159">
        <f>IF(N769="zníž. prenesená",J769,0)</f>
        <v>0</v>
      </c>
      <c r="BI769" s="159">
        <f>IF(N769="nulová",J769,0)</f>
        <v>0</v>
      </c>
      <c r="BJ769" s="17" t="s">
        <v>89</v>
      </c>
      <c r="BK769" s="159">
        <f>ROUND(I769*H769,2)</f>
        <v>0</v>
      </c>
      <c r="BL769" s="17" t="s">
        <v>313</v>
      </c>
      <c r="BM769" s="158" t="s">
        <v>888</v>
      </c>
    </row>
    <row r="770" spans="2:65" s="12" customFormat="1">
      <c r="B770" s="160"/>
      <c r="D770" s="161" t="s">
        <v>315</v>
      </c>
      <c r="E770" s="162" t="s">
        <v>1</v>
      </c>
      <c r="F770" s="163" t="s">
        <v>889</v>
      </c>
      <c r="H770" s="162" t="s">
        <v>1</v>
      </c>
      <c r="I770" s="164"/>
      <c r="L770" s="160"/>
      <c r="M770" s="165"/>
      <c r="T770" s="166"/>
      <c r="AT770" s="162" t="s">
        <v>315</v>
      </c>
      <c r="AU770" s="162" t="s">
        <v>89</v>
      </c>
      <c r="AV770" s="12" t="s">
        <v>83</v>
      </c>
      <c r="AW770" s="12" t="s">
        <v>31</v>
      </c>
      <c r="AX770" s="12" t="s">
        <v>76</v>
      </c>
      <c r="AY770" s="162" t="s">
        <v>307</v>
      </c>
    </row>
    <row r="771" spans="2:65" s="13" customFormat="1">
      <c r="B771" s="167"/>
      <c r="D771" s="161" t="s">
        <v>315</v>
      </c>
      <c r="E771" s="168" t="s">
        <v>1</v>
      </c>
      <c r="F771" s="169" t="s">
        <v>890</v>
      </c>
      <c r="H771" s="170">
        <v>42.997999999999998</v>
      </c>
      <c r="I771" s="171"/>
      <c r="L771" s="167"/>
      <c r="M771" s="172"/>
      <c r="T771" s="173"/>
      <c r="AT771" s="168" t="s">
        <v>315</v>
      </c>
      <c r="AU771" s="168" t="s">
        <v>89</v>
      </c>
      <c r="AV771" s="13" t="s">
        <v>89</v>
      </c>
      <c r="AW771" s="13" t="s">
        <v>31</v>
      </c>
      <c r="AX771" s="13" t="s">
        <v>76</v>
      </c>
      <c r="AY771" s="168" t="s">
        <v>307</v>
      </c>
    </row>
    <row r="772" spans="2:65" s="13" customFormat="1">
      <c r="B772" s="167"/>
      <c r="D772" s="161" t="s">
        <v>315</v>
      </c>
      <c r="E772" s="168" t="s">
        <v>1</v>
      </c>
      <c r="F772" s="169" t="s">
        <v>891</v>
      </c>
      <c r="H772" s="170">
        <v>-4.04</v>
      </c>
      <c r="I772" s="171"/>
      <c r="L772" s="167"/>
      <c r="M772" s="172"/>
      <c r="T772" s="173"/>
      <c r="AT772" s="168" t="s">
        <v>315</v>
      </c>
      <c r="AU772" s="168" t="s">
        <v>89</v>
      </c>
      <c r="AV772" s="13" t="s">
        <v>89</v>
      </c>
      <c r="AW772" s="13" t="s">
        <v>31</v>
      </c>
      <c r="AX772" s="13" t="s">
        <v>76</v>
      </c>
      <c r="AY772" s="168" t="s">
        <v>307</v>
      </c>
    </row>
    <row r="773" spans="2:65" s="13" customFormat="1">
      <c r="B773" s="167"/>
      <c r="D773" s="161" t="s">
        <v>315</v>
      </c>
      <c r="E773" s="168" t="s">
        <v>1</v>
      </c>
      <c r="F773" s="169" t="s">
        <v>892</v>
      </c>
      <c r="H773" s="170">
        <v>-2.4500000000000002</v>
      </c>
      <c r="I773" s="171"/>
      <c r="L773" s="167"/>
      <c r="M773" s="172"/>
      <c r="T773" s="173"/>
      <c r="AT773" s="168" t="s">
        <v>315</v>
      </c>
      <c r="AU773" s="168" t="s">
        <v>89</v>
      </c>
      <c r="AV773" s="13" t="s">
        <v>89</v>
      </c>
      <c r="AW773" s="13" t="s">
        <v>31</v>
      </c>
      <c r="AX773" s="13" t="s">
        <v>76</v>
      </c>
      <c r="AY773" s="168" t="s">
        <v>307</v>
      </c>
    </row>
    <row r="774" spans="2:65" s="12" customFormat="1">
      <c r="B774" s="160"/>
      <c r="D774" s="161" t="s">
        <v>315</v>
      </c>
      <c r="E774" s="162" t="s">
        <v>1</v>
      </c>
      <c r="F774" s="163" t="s">
        <v>893</v>
      </c>
      <c r="H774" s="162" t="s">
        <v>1</v>
      </c>
      <c r="I774" s="164"/>
      <c r="L774" s="160"/>
      <c r="M774" s="165"/>
      <c r="T774" s="166"/>
      <c r="AT774" s="162" t="s">
        <v>315</v>
      </c>
      <c r="AU774" s="162" t="s">
        <v>89</v>
      </c>
      <c r="AV774" s="12" t="s">
        <v>83</v>
      </c>
      <c r="AW774" s="12" t="s">
        <v>31</v>
      </c>
      <c r="AX774" s="12" t="s">
        <v>76</v>
      </c>
      <c r="AY774" s="162" t="s">
        <v>307</v>
      </c>
    </row>
    <row r="775" spans="2:65" s="13" customFormat="1">
      <c r="B775" s="167"/>
      <c r="D775" s="161" t="s">
        <v>315</v>
      </c>
      <c r="E775" s="168" t="s">
        <v>1</v>
      </c>
      <c r="F775" s="169" t="s">
        <v>894</v>
      </c>
      <c r="H775" s="170">
        <v>42.997999999999998</v>
      </c>
      <c r="I775" s="171"/>
      <c r="L775" s="167"/>
      <c r="M775" s="172"/>
      <c r="T775" s="173"/>
      <c r="AT775" s="168" t="s">
        <v>315</v>
      </c>
      <c r="AU775" s="168" t="s">
        <v>89</v>
      </c>
      <c r="AV775" s="13" t="s">
        <v>89</v>
      </c>
      <c r="AW775" s="13" t="s">
        <v>31</v>
      </c>
      <c r="AX775" s="13" t="s">
        <v>76</v>
      </c>
      <c r="AY775" s="168" t="s">
        <v>307</v>
      </c>
    </row>
    <row r="776" spans="2:65" s="13" customFormat="1">
      <c r="B776" s="167"/>
      <c r="D776" s="161" t="s">
        <v>315</v>
      </c>
      <c r="E776" s="168" t="s">
        <v>1</v>
      </c>
      <c r="F776" s="169" t="s">
        <v>891</v>
      </c>
      <c r="H776" s="170">
        <v>-4.04</v>
      </c>
      <c r="I776" s="171"/>
      <c r="L776" s="167"/>
      <c r="M776" s="172"/>
      <c r="T776" s="173"/>
      <c r="AT776" s="168" t="s">
        <v>315</v>
      </c>
      <c r="AU776" s="168" t="s">
        <v>89</v>
      </c>
      <c r="AV776" s="13" t="s">
        <v>89</v>
      </c>
      <c r="AW776" s="13" t="s">
        <v>31</v>
      </c>
      <c r="AX776" s="13" t="s">
        <v>76</v>
      </c>
      <c r="AY776" s="168" t="s">
        <v>307</v>
      </c>
    </row>
    <row r="777" spans="2:65" s="13" customFormat="1">
      <c r="B777" s="167"/>
      <c r="D777" s="161" t="s">
        <v>315</v>
      </c>
      <c r="E777" s="168" t="s">
        <v>1</v>
      </c>
      <c r="F777" s="169" t="s">
        <v>892</v>
      </c>
      <c r="H777" s="170">
        <v>-2.4500000000000002</v>
      </c>
      <c r="I777" s="171"/>
      <c r="L777" s="167"/>
      <c r="M777" s="172"/>
      <c r="T777" s="173"/>
      <c r="AT777" s="168" t="s">
        <v>315</v>
      </c>
      <c r="AU777" s="168" t="s">
        <v>89</v>
      </c>
      <c r="AV777" s="13" t="s">
        <v>89</v>
      </c>
      <c r="AW777" s="13" t="s">
        <v>31</v>
      </c>
      <c r="AX777" s="13" t="s">
        <v>76</v>
      </c>
      <c r="AY777" s="168" t="s">
        <v>307</v>
      </c>
    </row>
    <row r="778" spans="2:65" s="12" customFormat="1">
      <c r="B778" s="160"/>
      <c r="D778" s="161" t="s">
        <v>315</v>
      </c>
      <c r="E778" s="162" t="s">
        <v>1</v>
      </c>
      <c r="F778" s="163" t="s">
        <v>895</v>
      </c>
      <c r="H778" s="162" t="s">
        <v>1</v>
      </c>
      <c r="I778" s="164"/>
      <c r="L778" s="160"/>
      <c r="M778" s="165"/>
      <c r="T778" s="166"/>
      <c r="AT778" s="162" t="s">
        <v>315</v>
      </c>
      <c r="AU778" s="162" t="s">
        <v>89</v>
      </c>
      <c r="AV778" s="12" t="s">
        <v>83</v>
      </c>
      <c r="AW778" s="12" t="s">
        <v>31</v>
      </c>
      <c r="AX778" s="12" t="s">
        <v>76</v>
      </c>
      <c r="AY778" s="162" t="s">
        <v>307</v>
      </c>
    </row>
    <row r="779" spans="2:65" s="13" customFormat="1">
      <c r="B779" s="167"/>
      <c r="D779" s="161" t="s">
        <v>315</v>
      </c>
      <c r="E779" s="168" t="s">
        <v>1</v>
      </c>
      <c r="F779" s="169" t="s">
        <v>894</v>
      </c>
      <c r="H779" s="170">
        <v>42.997999999999998</v>
      </c>
      <c r="I779" s="171"/>
      <c r="L779" s="167"/>
      <c r="M779" s="172"/>
      <c r="T779" s="173"/>
      <c r="AT779" s="168" t="s">
        <v>315</v>
      </c>
      <c r="AU779" s="168" t="s">
        <v>89</v>
      </c>
      <c r="AV779" s="13" t="s">
        <v>89</v>
      </c>
      <c r="AW779" s="13" t="s">
        <v>31</v>
      </c>
      <c r="AX779" s="13" t="s">
        <v>76</v>
      </c>
      <c r="AY779" s="168" t="s">
        <v>307</v>
      </c>
    </row>
    <row r="780" spans="2:65" s="13" customFormat="1">
      <c r="B780" s="167"/>
      <c r="D780" s="161" t="s">
        <v>315</v>
      </c>
      <c r="E780" s="168" t="s">
        <v>1</v>
      </c>
      <c r="F780" s="169" t="s">
        <v>891</v>
      </c>
      <c r="H780" s="170">
        <v>-4.04</v>
      </c>
      <c r="I780" s="171"/>
      <c r="L780" s="167"/>
      <c r="M780" s="172"/>
      <c r="T780" s="173"/>
      <c r="AT780" s="168" t="s">
        <v>315</v>
      </c>
      <c r="AU780" s="168" t="s">
        <v>89</v>
      </c>
      <c r="AV780" s="13" t="s">
        <v>89</v>
      </c>
      <c r="AW780" s="13" t="s">
        <v>31</v>
      </c>
      <c r="AX780" s="13" t="s">
        <v>76</v>
      </c>
      <c r="AY780" s="168" t="s">
        <v>307</v>
      </c>
    </row>
    <row r="781" spans="2:65" s="13" customFormat="1">
      <c r="B781" s="167"/>
      <c r="D781" s="161" t="s">
        <v>315</v>
      </c>
      <c r="E781" s="168" t="s">
        <v>1</v>
      </c>
      <c r="F781" s="169" t="s">
        <v>892</v>
      </c>
      <c r="H781" s="170">
        <v>-2.4500000000000002</v>
      </c>
      <c r="I781" s="171"/>
      <c r="L781" s="167"/>
      <c r="M781" s="172"/>
      <c r="T781" s="173"/>
      <c r="AT781" s="168" t="s">
        <v>315</v>
      </c>
      <c r="AU781" s="168" t="s">
        <v>89</v>
      </c>
      <c r="AV781" s="13" t="s">
        <v>89</v>
      </c>
      <c r="AW781" s="13" t="s">
        <v>31</v>
      </c>
      <c r="AX781" s="13" t="s">
        <v>76</v>
      </c>
      <c r="AY781" s="168" t="s">
        <v>307</v>
      </c>
    </row>
    <row r="782" spans="2:65" s="12" customFormat="1">
      <c r="B782" s="160"/>
      <c r="D782" s="161" t="s">
        <v>315</v>
      </c>
      <c r="E782" s="162" t="s">
        <v>1</v>
      </c>
      <c r="F782" s="163" t="s">
        <v>896</v>
      </c>
      <c r="H782" s="162" t="s">
        <v>1</v>
      </c>
      <c r="I782" s="164"/>
      <c r="L782" s="160"/>
      <c r="M782" s="165"/>
      <c r="T782" s="166"/>
      <c r="AT782" s="162" t="s">
        <v>315</v>
      </c>
      <c r="AU782" s="162" t="s">
        <v>89</v>
      </c>
      <c r="AV782" s="12" t="s">
        <v>83</v>
      </c>
      <c r="AW782" s="12" t="s">
        <v>31</v>
      </c>
      <c r="AX782" s="12" t="s">
        <v>76</v>
      </c>
      <c r="AY782" s="162" t="s">
        <v>307</v>
      </c>
    </row>
    <row r="783" spans="2:65" s="13" customFormat="1">
      <c r="B783" s="167"/>
      <c r="D783" s="161" t="s">
        <v>315</v>
      </c>
      <c r="E783" s="168" t="s">
        <v>1</v>
      </c>
      <c r="F783" s="169" t="s">
        <v>894</v>
      </c>
      <c r="H783" s="170">
        <v>42.997999999999998</v>
      </c>
      <c r="I783" s="171"/>
      <c r="L783" s="167"/>
      <c r="M783" s="172"/>
      <c r="T783" s="173"/>
      <c r="AT783" s="168" t="s">
        <v>315</v>
      </c>
      <c r="AU783" s="168" t="s">
        <v>89</v>
      </c>
      <c r="AV783" s="13" t="s">
        <v>89</v>
      </c>
      <c r="AW783" s="13" t="s">
        <v>31</v>
      </c>
      <c r="AX783" s="13" t="s">
        <v>76</v>
      </c>
      <c r="AY783" s="168" t="s">
        <v>307</v>
      </c>
    </row>
    <row r="784" spans="2:65" s="13" customFormat="1">
      <c r="B784" s="167"/>
      <c r="D784" s="161" t="s">
        <v>315</v>
      </c>
      <c r="E784" s="168" t="s">
        <v>1</v>
      </c>
      <c r="F784" s="169" t="s">
        <v>891</v>
      </c>
      <c r="H784" s="170">
        <v>-4.04</v>
      </c>
      <c r="I784" s="171"/>
      <c r="L784" s="167"/>
      <c r="M784" s="172"/>
      <c r="T784" s="173"/>
      <c r="AT784" s="168" t="s">
        <v>315</v>
      </c>
      <c r="AU784" s="168" t="s">
        <v>89</v>
      </c>
      <c r="AV784" s="13" t="s">
        <v>89</v>
      </c>
      <c r="AW784" s="13" t="s">
        <v>31</v>
      </c>
      <c r="AX784" s="13" t="s">
        <v>76</v>
      </c>
      <c r="AY784" s="168" t="s">
        <v>307</v>
      </c>
    </row>
    <row r="785" spans="2:51" s="13" customFormat="1">
      <c r="B785" s="167"/>
      <c r="D785" s="161" t="s">
        <v>315</v>
      </c>
      <c r="E785" s="168" t="s">
        <v>1</v>
      </c>
      <c r="F785" s="169" t="s">
        <v>892</v>
      </c>
      <c r="H785" s="170">
        <v>-2.4500000000000002</v>
      </c>
      <c r="I785" s="171"/>
      <c r="L785" s="167"/>
      <c r="M785" s="172"/>
      <c r="T785" s="173"/>
      <c r="AT785" s="168" t="s">
        <v>315</v>
      </c>
      <c r="AU785" s="168" t="s">
        <v>89</v>
      </c>
      <c r="AV785" s="13" t="s">
        <v>89</v>
      </c>
      <c r="AW785" s="13" t="s">
        <v>31</v>
      </c>
      <c r="AX785" s="13" t="s">
        <v>76</v>
      </c>
      <c r="AY785" s="168" t="s">
        <v>307</v>
      </c>
    </row>
    <row r="786" spans="2:51" s="12" customFormat="1">
      <c r="B786" s="160"/>
      <c r="D786" s="161" t="s">
        <v>315</v>
      </c>
      <c r="E786" s="162" t="s">
        <v>1</v>
      </c>
      <c r="F786" s="163" t="s">
        <v>897</v>
      </c>
      <c r="H786" s="162" t="s">
        <v>1</v>
      </c>
      <c r="I786" s="164"/>
      <c r="L786" s="160"/>
      <c r="M786" s="165"/>
      <c r="T786" s="166"/>
      <c r="AT786" s="162" t="s">
        <v>315</v>
      </c>
      <c r="AU786" s="162" t="s">
        <v>89</v>
      </c>
      <c r="AV786" s="12" t="s">
        <v>83</v>
      </c>
      <c r="AW786" s="12" t="s">
        <v>31</v>
      </c>
      <c r="AX786" s="12" t="s">
        <v>76</v>
      </c>
      <c r="AY786" s="162" t="s">
        <v>307</v>
      </c>
    </row>
    <row r="787" spans="2:51" s="13" customFormat="1">
      <c r="B787" s="167"/>
      <c r="D787" s="161" t="s">
        <v>315</v>
      </c>
      <c r="E787" s="168" t="s">
        <v>1</v>
      </c>
      <c r="F787" s="169" t="s">
        <v>894</v>
      </c>
      <c r="H787" s="170">
        <v>42.997999999999998</v>
      </c>
      <c r="I787" s="171"/>
      <c r="L787" s="167"/>
      <c r="M787" s="172"/>
      <c r="T787" s="173"/>
      <c r="AT787" s="168" t="s">
        <v>315</v>
      </c>
      <c r="AU787" s="168" t="s">
        <v>89</v>
      </c>
      <c r="AV787" s="13" t="s">
        <v>89</v>
      </c>
      <c r="AW787" s="13" t="s">
        <v>31</v>
      </c>
      <c r="AX787" s="13" t="s">
        <v>76</v>
      </c>
      <c r="AY787" s="168" t="s">
        <v>307</v>
      </c>
    </row>
    <row r="788" spans="2:51" s="13" customFormat="1">
      <c r="B788" s="167"/>
      <c r="D788" s="161" t="s">
        <v>315</v>
      </c>
      <c r="E788" s="168" t="s">
        <v>1</v>
      </c>
      <c r="F788" s="169" t="s">
        <v>891</v>
      </c>
      <c r="H788" s="170">
        <v>-4.04</v>
      </c>
      <c r="I788" s="171"/>
      <c r="L788" s="167"/>
      <c r="M788" s="172"/>
      <c r="T788" s="173"/>
      <c r="AT788" s="168" t="s">
        <v>315</v>
      </c>
      <c r="AU788" s="168" t="s">
        <v>89</v>
      </c>
      <c r="AV788" s="13" t="s">
        <v>89</v>
      </c>
      <c r="AW788" s="13" t="s">
        <v>31</v>
      </c>
      <c r="AX788" s="13" t="s">
        <v>76</v>
      </c>
      <c r="AY788" s="168" t="s">
        <v>307</v>
      </c>
    </row>
    <row r="789" spans="2:51" s="13" customFormat="1">
      <c r="B789" s="167"/>
      <c r="D789" s="161" t="s">
        <v>315</v>
      </c>
      <c r="E789" s="168" t="s">
        <v>1</v>
      </c>
      <c r="F789" s="169" t="s">
        <v>892</v>
      </c>
      <c r="H789" s="170">
        <v>-2.4500000000000002</v>
      </c>
      <c r="I789" s="171"/>
      <c r="L789" s="167"/>
      <c r="M789" s="172"/>
      <c r="T789" s="173"/>
      <c r="AT789" s="168" t="s">
        <v>315</v>
      </c>
      <c r="AU789" s="168" t="s">
        <v>89</v>
      </c>
      <c r="AV789" s="13" t="s">
        <v>89</v>
      </c>
      <c r="AW789" s="13" t="s">
        <v>31</v>
      </c>
      <c r="AX789" s="13" t="s">
        <v>76</v>
      </c>
      <c r="AY789" s="168" t="s">
        <v>307</v>
      </c>
    </row>
    <row r="790" spans="2:51" s="12" customFormat="1">
      <c r="B790" s="160"/>
      <c r="D790" s="161" t="s">
        <v>315</v>
      </c>
      <c r="E790" s="162" t="s">
        <v>1</v>
      </c>
      <c r="F790" s="163" t="s">
        <v>898</v>
      </c>
      <c r="H790" s="162" t="s">
        <v>1</v>
      </c>
      <c r="I790" s="164"/>
      <c r="L790" s="160"/>
      <c r="M790" s="165"/>
      <c r="T790" s="166"/>
      <c r="AT790" s="162" t="s">
        <v>315</v>
      </c>
      <c r="AU790" s="162" t="s">
        <v>89</v>
      </c>
      <c r="AV790" s="12" t="s">
        <v>83</v>
      </c>
      <c r="AW790" s="12" t="s">
        <v>31</v>
      </c>
      <c r="AX790" s="12" t="s">
        <v>76</v>
      </c>
      <c r="AY790" s="162" t="s">
        <v>307</v>
      </c>
    </row>
    <row r="791" spans="2:51" s="13" customFormat="1">
      <c r="B791" s="167"/>
      <c r="D791" s="161" t="s">
        <v>315</v>
      </c>
      <c r="E791" s="168" t="s">
        <v>1</v>
      </c>
      <c r="F791" s="169" t="s">
        <v>894</v>
      </c>
      <c r="H791" s="170">
        <v>42.997999999999998</v>
      </c>
      <c r="I791" s="171"/>
      <c r="L791" s="167"/>
      <c r="M791" s="172"/>
      <c r="T791" s="173"/>
      <c r="AT791" s="168" t="s">
        <v>315</v>
      </c>
      <c r="AU791" s="168" t="s">
        <v>89</v>
      </c>
      <c r="AV791" s="13" t="s">
        <v>89</v>
      </c>
      <c r="AW791" s="13" t="s">
        <v>31</v>
      </c>
      <c r="AX791" s="13" t="s">
        <v>76</v>
      </c>
      <c r="AY791" s="168" t="s">
        <v>307</v>
      </c>
    </row>
    <row r="792" spans="2:51" s="13" customFormat="1">
      <c r="B792" s="167"/>
      <c r="D792" s="161" t="s">
        <v>315</v>
      </c>
      <c r="E792" s="168" t="s">
        <v>1</v>
      </c>
      <c r="F792" s="169" t="s">
        <v>892</v>
      </c>
      <c r="H792" s="170">
        <v>-2.4500000000000002</v>
      </c>
      <c r="I792" s="171"/>
      <c r="L792" s="167"/>
      <c r="M792" s="172"/>
      <c r="T792" s="173"/>
      <c r="AT792" s="168" t="s">
        <v>315</v>
      </c>
      <c r="AU792" s="168" t="s">
        <v>89</v>
      </c>
      <c r="AV792" s="13" t="s">
        <v>89</v>
      </c>
      <c r="AW792" s="13" t="s">
        <v>31</v>
      </c>
      <c r="AX792" s="13" t="s">
        <v>76</v>
      </c>
      <c r="AY792" s="168" t="s">
        <v>307</v>
      </c>
    </row>
    <row r="793" spans="2:51" s="13" customFormat="1">
      <c r="B793" s="167"/>
      <c r="D793" s="161" t="s">
        <v>315</v>
      </c>
      <c r="E793" s="168" t="s">
        <v>1</v>
      </c>
      <c r="F793" s="169" t="s">
        <v>899</v>
      </c>
      <c r="H793" s="170">
        <v>-4.9000000000000004</v>
      </c>
      <c r="I793" s="171"/>
      <c r="L793" s="167"/>
      <c r="M793" s="172"/>
      <c r="T793" s="173"/>
      <c r="AT793" s="168" t="s">
        <v>315</v>
      </c>
      <c r="AU793" s="168" t="s">
        <v>89</v>
      </c>
      <c r="AV793" s="13" t="s">
        <v>89</v>
      </c>
      <c r="AW793" s="13" t="s">
        <v>31</v>
      </c>
      <c r="AX793" s="13" t="s">
        <v>76</v>
      </c>
      <c r="AY793" s="168" t="s">
        <v>307</v>
      </c>
    </row>
    <row r="794" spans="2:51" s="12" customFormat="1">
      <c r="B794" s="160"/>
      <c r="D794" s="161" t="s">
        <v>315</v>
      </c>
      <c r="E794" s="162" t="s">
        <v>1</v>
      </c>
      <c r="F794" s="163" t="s">
        <v>900</v>
      </c>
      <c r="H794" s="162" t="s">
        <v>1</v>
      </c>
      <c r="I794" s="164"/>
      <c r="L794" s="160"/>
      <c r="M794" s="165"/>
      <c r="T794" s="166"/>
      <c r="AT794" s="162" t="s">
        <v>315</v>
      </c>
      <c r="AU794" s="162" t="s">
        <v>89</v>
      </c>
      <c r="AV794" s="12" t="s">
        <v>83</v>
      </c>
      <c r="AW794" s="12" t="s">
        <v>31</v>
      </c>
      <c r="AX794" s="12" t="s">
        <v>76</v>
      </c>
      <c r="AY794" s="162" t="s">
        <v>307</v>
      </c>
    </row>
    <row r="795" spans="2:51" s="13" customFormat="1">
      <c r="B795" s="167"/>
      <c r="D795" s="161" t="s">
        <v>315</v>
      </c>
      <c r="E795" s="168" t="s">
        <v>1</v>
      </c>
      <c r="F795" s="169" t="s">
        <v>894</v>
      </c>
      <c r="H795" s="170">
        <v>42.997999999999998</v>
      </c>
      <c r="I795" s="171"/>
      <c r="L795" s="167"/>
      <c r="M795" s="172"/>
      <c r="T795" s="173"/>
      <c r="AT795" s="168" t="s">
        <v>315</v>
      </c>
      <c r="AU795" s="168" t="s">
        <v>89</v>
      </c>
      <c r="AV795" s="13" t="s">
        <v>89</v>
      </c>
      <c r="AW795" s="13" t="s">
        <v>31</v>
      </c>
      <c r="AX795" s="13" t="s">
        <v>76</v>
      </c>
      <c r="AY795" s="168" t="s">
        <v>307</v>
      </c>
    </row>
    <row r="796" spans="2:51" s="13" customFormat="1">
      <c r="B796" s="167"/>
      <c r="D796" s="161" t="s">
        <v>315</v>
      </c>
      <c r="E796" s="168" t="s">
        <v>1</v>
      </c>
      <c r="F796" s="169" t="s">
        <v>892</v>
      </c>
      <c r="H796" s="170">
        <v>-2.4500000000000002</v>
      </c>
      <c r="I796" s="171"/>
      <c r="L796" s="167"/>
      <c r="M796" s="172"/>
      <c r="T796" s="173"/>
      <c r="AT796" s="168" t="s">
        <v>315</v>
      </c>
      <c r="AU796" s="168" t="s">
        <v>89</v>
      </c>
      <c r="AV796" s="13" t="s">
        <v>89</v>
      </c>
      <c r="AW796" s="13" t="s">
        <v>31</v>
      </c>
      <c r="AX796" s="13" t="s">
        <v>76</v>
      </c>
      <c r="AY796" s="168" t="s">
        <v>307</v>
      </c>
    </row>
    <row r="797" spans="2:51" s="12" customFormat="1">
      <c r="B797" s="160"/>
      <c r="D797" s="161" t="s">
        <v>315</v>
      </c>
      <c r="E797" s="162" t="s">
        <v>1</v>
      </c>
      <c r="F797" s="163" t="s">
        <v>901</v>
      </c>
      <c r="H797" s="162" t="s">
        <v>1</v>
      </c>
      <c r="I797" s="164"/>
      <c r="L797" s="160"/>
      <c r="M797" s="165"/>
      <c r="T797" s="166"/>
      <c r="AT797" s="162" t="s">
        <v>315</v>
      </c>
      <c r="AU797" s="162" t="s">
        <v>89</v>
      </c>
      <c r="AV797" s="12" t="s">
        <v>83</v>
      </c>
      <c r="AW797" s="12" t="s">
        <v>31</v>
      </c>
      <c r="AX797" s="12" t="s">
        <v>76</v>
      </c>
      <c r="AY797" s="162" t="s">
        <v>307</v>
      </c>
    </row>
    <row r="798" spans="2:51" s="13" customFormat="1">
      <c r="B798" s="167"/>
      <c r="D798" s="161" t="s">
        <v>315</v>
      </c>
      <c r="E798" s="168" t="s">
        <v>1</v>
      </c>
      <c r="F798" s="169" t="s">
        <v>902</v>
      </c>
      <c r="H798" s="170">
        <v>25.988</v>
      </c>
      <c r="I798" s="171"/>
      <c r="L798" s="167"/>
      <c r="M798" s="172"/>
      <c r="T798" s="173"/>
      <c r="AT798" s="168" t="s">
        <v>315</v>
      </c>
      <c r="AU798" s="168" t="s">
        <v>89</v>
      </c>
      <c r="AV798" s="13" t="s">
        <v>89</v>
      </c>
      <c r="AW798" s="13" t="s">
        <v>31</v>
      </c>
      <c r="AX798" s="13" t="s">
        <v>76</v>
      </c>
      <c r="AY798" s="168" t="s">
        <v>307</v>
      </c>
    </row>
    <row r="799" spans="2:51" s="13" customFormat="1">
      <c r="B799" s="167"/>
      <c r="D799" s="161" t="s">
        <v>315</v>
      </c>
      <c r="E799" s="168" t="s">
        <v>1</v>
      </c>
      <c r="F799" s="169" t="s">
        <v>903</v>
      </c>
      <c r="H799" s="170">
        <v>3.8250000000000002</v>
      </c>
      <c r="I799" s="171"/>
      <c r="L799" s="167"/>
      <c r="M799" s="172"/>
      <c r="T799" s="173"/>
      <c r="AT799" s="168" t="s">
        <v>315</v>
      </c>
      <c r="AU799" s="168" t="s">
        <v>89</v>
      </c>
      <c r="AV799" s="13" t="s">
        <v>89</v>
      </c>
      <c r="AW799" s="13" t="s">
        <v>31</v>
      </c>
      <c r="AX799" s="13" t="s">
        <v>76</v>
      </c>
      <c r="AY799" s="168" t="s">
        <v>307</v>
      </c>
    </row>
    <row r="800" spans="2:51" s="12" customFormat="1">
      <c r="B800" s="160"/>
      <c r="D800" s="161" t="s">
        <v>315</v>
      </c>
      <c r="E800" s="162" t="s">
        <v>1</v>
      </c>
      <c r="F800" s="163" t="s">
        <v>904</v>
      </c>
      <c r="H800" s="162" t="s">
        <v>1</v>
      </c>
      <c r="I800" s="164"/>
      <c r="L800" s="160"/>
      <c r="M800" s="165"/>
      <c r="T800" s="166"/>
      <c r="AT800" s="162" t="s">
        <v>315</v>
      </c>
      <c r="AU800" s="162" t="s">
        <v>89</v>
      </c>
      <c r="AV800" s="12" t="s">
        <v>83</v>
      </c>
      <c r="AW800" s="12" t="s">
        <v>31</v>
      </c>
      <c r="AX800" s="12" t="s">
        <v>76</v>
      </c>
      <c r="AY800" s="162" t="s">
        <v>307</v>
      </c>
    </row>
    <row r="801" spans="2:51" s="13" customFormat="1">
      <c r="B801" s="167"/>
      <c r="D801" s="161" t="s">
        <v>315</v>
      </c>
      <c r="E801" s="168" t="s">
        <v>1</v>
      </c>
      <c r="F801" s="169" t="s">
        <v>905</v>
      </c>
      <c r="H801" s="170">
        <v>63.158000000000001</v>
      </c>
      <c r="I801" s="171"/>
      <c r="L801" s="167"/>
      <c r="M801" s="172"/>
      <c r="T801" s="173"/>
      <c r="AT801" s="168" t="s">
        <v>315</v>
      </c>
      <c r="AU801" s="168" t="s">
        <v>89</v>
      </c>
      <c r="AV801" s="13" t="s">
        <v>89</v>
      </c>
      <c r="AW801" s="13" t="s">
        <v>31</v>
      </c>
      <c r="AX801" s="13" t="s">
        <v>76</v>
      </c>
      <c r="AY801" s="168" t="s">
        <v>307</v>
      </c>
    </row>
    <row r="802" spans="2:51" s="13" customFormat="1">
      <c r="B802" s="167"/>
      <c r="D802" s="161" t="s">
        <v>315</v>
      </c>
      <c r="E802" s="168" t="s">
        <v>1</v>
      </c>
      <c r="F802" s="169" t="s">
        <v>906</v>
      </c>
      <c r="H802" s="170">
        <v>-5.4539999999999997</v>
      </c>
      <c r="I802" s="171"/>
      <c r="L802" s="167"/>
      <c r="M802" s="172"/>
      <c r="T802" s="173"/>
      <c r="AT802" s="168" t="s">
        <v>315</v>
      </c>
      <c r="AU802" s="168" t="s">
        <v>89</v>
      </c>
      <c r="AV802" s="13" t="s">
        <v>89</v>
      </c>
      <c r="AW802" s="13" t="s">
        <v>31</v>
      </c>
      <c r="AX802" s="13" t="s">
        <v>76</v>
      </c>
      <c r="AY802" s="168" t="s">
        <v>307</v>
      </c>
    </row>
    <row r="803" spans="2:51" s="12" customFormat="1">
      <c r="B803" s="160"/>
      <c r="D803" s="161" t="s">
        <v>315</v>
      </c>
      <c r="E803" s="162" t="s">
        <v>1</v>
      </c>
      <c r="F803" s="163" t="s">
        <v>907</v>
      </c>
      <c r="H803" s="162" t="s">
        <v>1</v>
      </c>
      <c r="I803" s="164"/>
      <c r="L803" s="160"/>
      <c r="M803" s="165"/>
      <c r="T803" s="166"/>
      <c r="AT803" s="162" t="s">
        <v>315</v>
      </c>
      <c r="AU803" s="162" t="s">
        <v>89</v>
      </c>
      <c r="AV803" s="12" t="s">
        <v>83</v>
      </c>
      <c r="AW803" s="12" t="s">
        <v>31</v>
      </c>
      <c r="AX803" s="12" t="s">
        <v>76</v>
      </c>
      <c r="AY803" s="162" t="s">
        <v>307</v>
      </c>
    </row>
    <row r="804" spans="2:51" s="13" customFormat="1">
      <c r="B804" s="167"/>
      <c r="D804" s="161" t="s">
        <v>315</v>
      </c>
      <c r="E804" s="168" t="s">
        <v>1</v>
      </c>
      <c r="F804" s="169" t="s">
        <v>908</v>
      </c>
      <c r="H804" s="170">
        <v>30.004000000000001</v>
      </c>
      <c r="I804" s="171"/>
      <c r="L804" s="167"/>
      <c r="M804" s="172"/>
      <c r="T804" s="173"/>
      <c r="AT804" s="168" t="s">
        <v>315</v>
      </c>
      <c r="AU804" s="168" t="s">
        <v>89</v>
      </c>
      <c r="AV804" s="13" t="s">
        <v>89</v>
      </c>
      <c r="AW804" s="13" t="s">
        <v>31</v>
      </c>
      <c r="AX804" s="13" t="s">
        <v>76</v>
      </c>
      <c r="AY804" s="168" t="s">
        <v>307</v>
      </c>
    </row>
    <row r="805" spans="2:51" s="13" customFormat="1">
      <c r="B805" s="167"/>
      <c r="D805" s="161" t="s">
        <v>315</v>
      </c>
      <c r="E805" s="168" t="s">
        <v>1</v>
      </c>
      <c r="F805" s="169" t="s">
        <v>909</v>
      </c>
      <c r="H805" s="170">
        <v>-1.6160000000000001</v>
      </c>
      <c r="I805" s="171"/>
      <c r="L805" s="167"/>
      <c r="M805" s="172"/>
      <c r="T805" s="173"/>
      <c r="AT805" s="168" t="s">
        <v>315</v>
      </c>
      <c r="AU805" s="168" t="s">
        <v>89</v>
      </c>
      <c r="AV805" s="13" t="s">
        <v>89</v>
      </c>
      <c r="AW805" s="13" t="s">
        <v>31</v>
      </c>
      <c r="AX805" s="13" t="s">
        <v>76</v>
      </c>
      <c r="AY805" s="168" t="s">
        <v>307</v>
      </c>
    </row>
    <row r="806" spans="2:51" s="12" customFormat="1">
      <c r="B806" s="160"/>
      <c r="D806" s="161" t="s">
        <v>315</v>
      </c>
      <c r="E806" s="162" t="s">
        <v>1</v>
      </c>
      <c r="F806" s="163" t="s">
        <v>910</v>
      </c>
      <c r="H806" s="162" t="s">
        <v>1</v>
      </c>
      <c r="I806" s="164"/>
      <c r="L806" s="160"/>
      <c r="M806" s="165"/>
      <c r="T806" s="166"/>
      <c r="AT806" s="162" t="s">
        <v>315</v>
      </c>
      <c r="AU806" s="162" t="s">
        <v>89</v>
      </c>
      <c r="AV806" s="12" t="s">
        <v>83</v>
      </c>
      <c r="AW806" s="12" t="s">
        <v>31</v>
      </c>
      <c r="AX806" s="12" t="s">
        <v>76</v>
      </c>
      <c r="AY806" s="162" t="s">
        <v>307</v>
      </c>
    </row>
    <row r="807" spans="2:51" s="13" customFormat="1">
      <c r="B807" s="167"/>
      <c r="D807" s="161" t="s">
        <v>315</v>
      </c>
      <c r="E807" s="168" t="s">
        <v>1</v>
      </c>
      <c r="F807" s="169" t="s">
        <v>911</v>
      </c>
      <c r="H807" s="170">
        <v>44.713000000000001</v>
      </c>
      <c r="I807" s="171"/>
      <c r="L807" s="167"/>
      <c r="M807" s="172"/>
      <c r="T807" s="173"/>
      <c r="AT807" s="168" t="s">
        <v>315</v>
      </c>
      <c r="AU807" s="168" t="s">
        <v>89</v>
      </c>
      <c r="AV807" s="13" t="s">
        <v>89</v>
      </c>
      <c r="AW807" s="13" t="s">
        <v>31</v>
      </c>
      <c r="AX807" s="13" t="s">
        <v>76</v>
      </c>
      <c r="AY807" s="168" t="s">
        <v>307</v>
      </c>
    </row>
    <row r="808" spans="2:51" s="13" customFormat="1">
      <c r="B808" s="167"/>
      <c r="D808" s="161" t="s">
        <v>315</v>
      </c>
      <c r="E808" s="168" t="s">
        <v>1</v>
      </c>
      <c r="F808" s="169" t="s">
        <v>912</v>
      </c>
      <c r="H808" s="170">
        <v>-6.06</v>
      </c>
      <c r="I808" s="171"/>
      <c r="L808" s="167"/>
      <c r="M808" s="172"/>
      <c r="T808" s="173"/>
      <c r="AT808" s="168" t="s">
        <v>315</v>
      </c>
      <c r="AU808" s="168" t="s">
        <v>89</v>
      </c>
      <c r="AV808" s="13" t="s">
        <v>89</v>
      </c>
      <c r="AW808" s="13" t="s">
        <v>31</v>
      </c>
      <c r="AX808" s="13" t="s">
        <v>76</v>
      </c>
      <c r="AY808" s="168" t="s">
        <v>307</v>
      </c>
    </row>
    <row r="809" spans="2:51" s="12" customFormat="1">
      <c r="B809" s="160"/>
      <c r="D809" s="161" t="s">
        <v>315</v>
      </c>
      <c r="E809" s="162" t="s">
        <v>1</v>
      </c>
      <c r="F809" s="163" t="s">
        <v>913</v>
      </c>
      <c r="H809" s="162" t="s">
        <v>1</v>
      </c>
      <c r="I809" s="164"/>
      <c r="L809" s="160"/>
      <c r="M809" s="165"/>
      <c r="T809" s="166"/>
      <c r="AT809" s="162" t="s">
        <v>315</v>
      </c>
      <c r="AU809" s="162" t="s">
        <v>89</v>
      </c>
      <c r="AV809" s="12" t="s">
        <v>83</v>
      </c>
      <c r="AW809" s="12" t="s">
        <v>31</v>
      </c>
      <c r="AX809" s="12" t="s">
        <v>76</v>
      </c>
      <c r="AY809" s="162" t="s">
        <v>307</v>
      </c>
    </row>
    <row r="810" spans="2:51" s="13" customFormat="1">
      <c r="B810" s="167"/>
      <c r="D810" s="161" t="s">
        <v>315</v>
      </c>
      <c r="E810" s="168" t="s">
        <v>1</v>
      </c>
      <c r="F810" s="169" t="s">
        <v>914</v>
      </c>
      <c r="H810" s="170">
        <v>12.319000000000001</v>
      </c>
      <c r="I810" s="171"/>
      <c r="L810" s="167"/>
      <c r="M810" s="172"/>
      <c r="T810" s="173"/>
      <c r="AT810" s="168" t="s">
        <v>315</v>
      </c>
      <c r="AU810" s="168" t="s">
        <v>89</v>
      </c>
      <c r="AV810" s="13" t="s">
        <v>89</v>
      </c>
      <c r="AW810" s="13" t="s">
        <v>31</v>
      </c>
      <c r="AX810" s="13" t="s">
        <v>76</v>
      </c>
      <c r="AY810" s="168" t="s">
        <v>307</v>
      </c>
    </row>
    <row r="811" spans="2:51" s="13" customFormat="1">
      <c r="B811" s="167"/>
      <c r="D811" s="161" t="s">
        <v>315</v>
      </c>
      <c r="E811" s="168" t="s">
        <v>1</v>
      </c>
      <c r="F811" s="169" t="s">
        <v>915</v>
      </c>
      <c r="H811" s="170">
        <v>-2.0499999999999998</v>
      </c>
      <c r="I811" s="171"/>
      <c r="L811" s="167"/>
      <c r="M811" s="172"/>
      <c r="T811" s="173"/>
      <c r="AT811" s="168" t="s">
        <v>315</v>
      </c>
      <c r="AU811" s="168" t="s">
        <v>89</v>
      </c>
      <c r="AV811" s="13" t="s">
        <v>89</v>
      </c>
      <c r="AW811" s="13" t="s">
        <v>31</v>
      </c>
      <c r="AX811" s="13" t="s">
        <v>76</v>
      </c>
      <c r="AY811" s="168" t="s">
        <v>307</v>
      </c>
    </row>
    <row r="812" spans="2:51" s="12" customFormat="1">
      <c r="B812" s="160"/>
      <c r="D812" s="161" t="s">
        <v>315</v>
      </c>
      <c r="E812" s="162" t="s">
        <v>1</v>
      </c>
      <c r="F812" s="163" t="s">
        <v>916</v>
      </c>
      <c r="H812" s="162" t="s">
        <v>1</v>
      </c>
      <c r="I812" s="164"/>
      <c r="L812" s="160"/>
      <c r="M812" s="165"/>
      <c r="T812" s="166"/>
      <c r="AT812" s="162" t="s">
        <v>315</v>
      </c>
      <c r="AU812" s="162" t="s">
        <v>89</v>
      </c>
      <c r="AV812" s="12" t="s">
        <v>83</v>
      </c>
      <c r="AW812" s="12" t="s">
        <v>31</v>
      </c>
      <c r="AX812" s="12" t="s">
        <v>76</v>
      </c>
      <c r="AY812" s="162" t="s">
        <v>307</v>
      </c>
    </row>
    <row r="813" spans="2:51" s="13" customFormat="1">
      <c r="B813" s="167"/>
      <c r="D813" s="161" t="s">
        <v>315</v>
      </c>
      <c r="E813" s="168" t="s">
        <v>1</v>
      </c>
      <c r="F813" s="169" t="s">
        <v>917</v>
      </c>
      <c r="H813" s="170">
        <v>20.805</v>
      </c>
      <c r="I813" s="171"/>
      <c r="L813" s="167"/>
      <c r="M813" s="172"/>
      <c r="T813" s="173"/>
      <c r="AT813" s="168" t="s">
        <v>315</v>
      </c>
      <c r="AU813" s="168" t="s">
        <v>89</v>
      </c>
      <c r="AV813" s="13" t="s">
        <v>89</v>
      </c>
      <c r="AW813" s="13" t="s">
        <v>31</v>
      </c>
      <c r="AX813" s="13" t="s">
        <v>76</v>
      </c>
      <c r="AY813" s="168" t="s">
        <v>307</v>
      </c>
    </row>
    <row r="814" spans="2:51" s="12" customFormat="1">
      <c r="B814" s="160"/>
      <c r="D814" s="161" t="s">
        <v>315</v>
      </c>
      <c r="E814" s="162" t="s">
        <v>1</v>
      </c>
      <c r="F814" s="163" t="s">
        <v>918</v>
      </c>
      <c r="H814" s="162" t="s">
        <v>1</v>
      </c>
      <c r="I814" s="164"/>
      <c r="L814" s="160"/>
      <c r="M814" s="165"/>
      <c r="T814" s="166"/>
      <c r="AT814" s="162" t="s">
        <v>315</v>
      </c>
      <c r="AU814" s="162" t="s">
        <v>89</v>
      </c>
      <c r="AV814" s="12" t="s">
        <v>83</v>
      </c>
      <c r="AW814" s="12" t="s">
        <v>31</v>
      </c>
      <c r="AX814" s="12" t="s">
        <v>76</v>
      </c>
      <c r="AY814" s="162" t="s">
        <v>307</v>
      </c>
    </row>
    <row r="815" spans="2:51" s="13" customFormat="1">
      <c r="B815" s="167"/>
      <c r="D815" s="161" t="s">
        <v>315</v>
      </c>
      <c r="E815" s="168" t="s">
        <v>1</v>
      </c>
      <c r="F815" s="169" t="s">
        <v>919</v>
      </c>
      <c r="H815" s="170">
        <v>37.412999999999997</v>
      </c>
      <c r="I815" s="171"/>
      <c r="L815" s="167"/>
      <c r="M815" s="172"/>
      <c r="T815" s="173"/>
      <c r="AT815" s="168" t="s">
        <v>315</v>
      </c>
      <c r="AU815" s="168" t="s">
        <v>89</v>
      </c>
      <c r="AV815" s="13" t="s">
        <v>89</v>
      </c>
      <c r="AW815" s="13" t="s">
        <v>31</v>
      </c>
      <c r="AX815" s="13" t="s">
        <v>76</v>
      </c>
      <c r="AY815" s="168" t="s">
        <v>307</v>
      </c>
    </row>
    <row r="816" spans="2:51" s="12" customFormat="1">
      <c r="B816" s="160"/>
      <c r="D816" s="161" t="s">
        <v>315</v>
      </c>
      <c r="E816" s="162" t="s">
        <v>1</v>
      </c>
      <c r="F816" s="163" t="s">
        <v>920</v>
      </c>
      <c r="H816" s="162" t="s">
        <v>1</v>
      </c>
      <c r="I816" s="164"/>
      <c r="L816" s="160"/>
      <c r="M816" s="165"/>
      <c r="T816" s="166"/>
      <c r="AT816" s="162" t="s">
        <v>315</v>
      </c>
      <c r="AU816" s="162" t="s">
        <v>89</v>
      </c>
      <c r="AV816" s="12" t="s">
        <v>83</v>
      </c>
      <c r="AW816" s="12" t="s">
        <v>31</v>
      </c>
      <c r="AX816" s="12" t="s">
        <v>76</v>
      </c>
      <c r="AY816" s="162" t="s">
        <v>307</v>
      </c>
    </row>
    <row r="817" spans="2:65" s="13" customFormat="1">
      <c r="B817" s="167"/>
      <c r="D817" s="161" t="s">
        <v>315</v>
      </c>
      <c r="E817" s="168" t="s">
        <v>1</v>
      </c>
      <c r="F817" s="169" t="s">
        <v>921</v>
      </c>
      <c r="H817" s="170">
        <v>10.768000000000001</v>
      </c>
      <c r="I817" s="171"/>
      <c r="L817" s="167"/>
      <c r="M817" s="172"/>
      <c r="T817" s="173"/>
      <c r="AT817" s="168" t="s">
        <v>315</v>
      </c>
      <c r="AU817" s="168" t="s">
        <v>89</v>
      </c>
      <c r="AV817" s="13" t="s">
        <v>89</v>
      </c>
      <c r="AW817" s="13" t="s">
        <v>31</v>
      </c>
      <c r="AX817" s="13" t="s">
        <v>76</v>
      </c>
      <c r="AY817" s="168" t="s">
        <v>307</v>
      </c>
    </row>
    <row r="818" spans="2:65" s="12" customFormat="1">
      <c r="B818" s="160"/>
      <c r="D818" s="161" t="s">
        <v>315</v>
      </c>
      <c r="E818" s="162" t="s">
        <v>1</v>
      </c>
      <c r="F818" s="163" t="s">
        <v>922</v>
      </c>
      <c r="H818" s="162" t="s">
        <v>1</v>
      </c>
      <c r="I818" s="164"/>
      <c r="L818" s="160"/>
      <c r="M818" s="165"/>
      <c r="T818" s="166"/>
      <c r="AT818" s="162" t="s">
        <v>315</v>
      </c>
      <c r="AU818" s="162" t="s">
        <v>89</v>
      </c>
      <c r="AV818" s="12" t="s">
        <v>83</v>
      </c>
      <c r="AW818" s="12" t="s">
        <v>31</v>
      </c>
      <c r="AX818" s="12" t="s">
        <v>76</v>
      </c>
      <c r="AY818" s="162" t="s">
        <v>307</v>
      </c>
    </row>
    <row r="819" spans="2:65" s="13" customFormat="1">
      <c r="B819" s="167"/>
      <c r="D819" s="161" t="s">
        <v>315</v>
      </c>
      <c r="E819" s="168" t="s">
        <v>1</v>
      </c>
      <c r="F819" s="169" t="s">
        <v>923</v>
      </c>
      <c r="H819" s="170">
        <v>15.513</v>
      </c>
      <c r="I819" s="171"/>
      <c r="L819" s="167"/>
      <c r="M819" s="172"/>
      <c r="T819" s="173"/>
      <c r="AT819" s="168" t="s">
        <v>315</v>
      </c>
      <c r="AU819" s="168" t="s">
        <v>89</v>
      </c>
      <c r="AV819" s="13" t="s">
        <v>89</v>
      </c>
      <c r="AW819" s="13" t="s">
        <v>31</v>
      </c>
      <c r="AX819" s="13" t="s">
        <v>76</v>
      </c>
      <c r="AY819" s="168" t="s">
        <v>307</v>
      </c>
    </row>
    <row r="820" spans="2:65" s="13" customFormat="1">
      <c r="B820" s="167"/>
      <c r="D820" s="161" t="s">
        <v>315</v>
      </c>
      <c r="E820" s="168" t="s">
        <v>1</v>
      </c>
      <c r="F820" s="169" t="s">
        <v>909</v>
      </c>
      <c r="H820" s="170">
        <v>-1.6160000000000001</v>
      </c>
      <c r="I820" s="171"/>
      <c r="L820" s="167"/>
      <c r="M820" s="172"/>
      <c r="T820" s="173"/>
      <c r="AT820" s="168" t="s">
        <v>315</v>
      </c>
      <c r="AU820" s="168" t="s">
        <v>89</v>
      </c>
      <c r="AV820" s="13" t="s">
        <v>89</v>
      </c>
      <c r="AW820" s="13" t="s">
        <v>31</v>
      </c>
      <c r="AX820" s="13" t="s">
        <v>76</v>
      </c>
      <c r="AY820" s="168" t="s">
        <v>307</v>
      </c>
    </row>
    <row r="821" spans="2:65" s="12" customFormat="1">
      <c r="B821" s="160"/>
      <c r="D821" s="161" t="s">
        <v>315</v>
      </c>
      <c r="E821" s="162" t="s">
        <v>1</v>
      </c>
      <c r="F821" s="163" t="s">
        <v>924</v>
      </c>
      <c r="H821" s="162" t="s">
        <v>1</v>
      </c>
      <c r="I821" s="164"/>
      <c r="L821" s="160"/>
      <c r="M821" s="165"/>
      <c r="T821" s="166"/>
      <c r="AT821" s="162" t="s">
        <v>315</v>
      </c>
      <c r="AU821" s="162" t="s">
        <v>89</v>
      </c>
      <c r="AV821" s="12" t="s">
        <v>83</v>
      </c>
      <c r="AW821" s="12" t="s">
        <v>31</v>
      </c>
      <c r="AX821" s="12" t="s">
        <v>76</v>
      </c>
      <c r="AY821" s="162" t="s">
        <v>307</v>
      </c>
    </row>
    <row r="822" spans="2:65" s="13" customFormat="1">
      <c r="B822" s="167"/>
      <c r="D822" s="161" t="s">
        <v>315</v>
      </c>
      <c r="E822" s="168" t="s">
        <v>1</v>
      </c>
      <c r="F822" s="169" t="s">
        <v>925</v>
      </c>
      <c r="H822" s="170">
        <v>1.28</v>
      </c>
      <c r="I822" s="171"/>
      <c r="L822" s="167"/>
      <c r="M822" s="172"/>
      <c r="T822" s="173"/>
      <c r="AT822" s="168" t="s">
        <v>315</v>
      </c>
      <c r="AU822" s="168" t="s">
        <v>89</v>
      </c>
      <c r="AV822" s="13" t="s">
        <v>89</v>
      </c>
      <c r="AW822" s="13" t="s">
        <v>31</v>
      </c>
      <c r="AX822" s="13" t="s">
        <v>76</v>
      </c>
      <c r="AY822" s="168" t="s">
        <v>307</v>
      </c>
    </row>
    <row r="823" spans="2:65" s="14" customFormat="1">
      <c r="B823" s="174"/>
      <c r="D823" s="161" t="s">
        <v>315</v>
      </c>
      <c r="E823" s="175" t="s">
        <v>1</v>
      </c>
      <c r="F823" s="176" t="s">
        <v>415</v>
      </c>
      <c r="H823" s="177">
        <v>507.726</v>
      </c>
      <c r="I823" s="178"/>
      <c r="L823" s="174"/>
      <c r="M823" s="179"/>
      <c r="T823" s="180"/>
      <c r="AT823" s="175" t="s">
        <v>315</v>
      </c>
      <c r="AU823" s="175" t="s">
        <v>89</v>
      </c>
      <c r="AV823" s="14" t="s">
        <v>313</v>
      </c>
      <c r="AW823" s="14" t="s">
        <v>31</v>
      </c>
      <c r="AX823" s="14" t="s">
        <v>83</v>
      </c>
      <c r="AY823" s="175" t="s">
        <v>307</v>
      </c>
    </row>
    <row r="824" spans="2:65" s="1" customFormat="1" ht="33" customHeight="1">
      <c r="B824" s="145"/>
      <c r="C824" s="146" t="s">
        <v>926</v>
      </c>
      <c r="D824" s="146" t="s">
        <v>309</v>
      </c>
      <c r="E824" s="147" t="s">
        <v>927</v>
      </c>
      <c r="F824" s="148" t="s">
        <v>928</v>
      </c>
      <c r="G824" s="149" t="s">
        <v>510</v>
      </c>
      <c r="H824" s="150">
        <v>5.0000000000000001E-3</v>
      </c>
      <c r="I824" s="151"/>
      <c r="J824" s="152">
        <f>ROUND(I824*H824,2)</f>
        <v>0</v>
      </c>
      <c r="K824" s="153"/>
      <c r="L824" s="32"/>
      <c r="M824" s="154" t="s">
        <v>1</v>
      </c>
      <c r="N824" s="155" t="s">
        <v>42</v>
      </c>
      <c r="P824" s="156">
        <f>O824*H824</f>
        <v>0</v>
      </c>
      <c r="Q824" s="156">
        <v>1.002</v>
      </c>
      <c r="R824" s="156">
        <f>Q824*H824</f>
        <v>5.0099999999999997E-3</v>
      </c>
      <c r="S824" s="156">
        <v>0</v>
      </c>
      <c r="T824" s="157">
        <f>S824*H824</f>
        <v>0</v>
      </c>
      <c r="AR824" s="158" t="s">
        <v>313</v>
      </c>
      <c r="AT824" s="158" t="s">
        <v>309</v>
      </c>
      <c r="AU824" s="158" t="s">
        <v>89</v>
      </c>
      <c r="AY824" s="17" t="s">
        <v>307</v>
      </c>
      <c r="BE824" s="159">
        <f>IF(N824="základná",J824,0)</f>
        <v>0</v>
      </c>
      <c r="BF824" s="159">
        <f>IF(N824="znížená",J824,0)</f>
        <v>0</v>
      </c>
      <c r="BG824" s="159">
        <f>IF(N824="zákl. prenesená",J824,0)</f>
        <v>0</v>
      </c>
      <c r="BH824" s="159">
        <f>IF(N824="zníž. prenesená",J824,0)</f>
        <v>0</v>
      </c>
      <c r="BI824" s="159">
        <f>IF(N824="nulová",J824,0)</f>
        <v>0</v>
      </c>
      <c r="BJ824" s="17" t="s">
        <v>89</v>
      </c>
      <c r="BK824" s="159">
        <f>ROUND(I824*H824,2)</f>
        <v>0</v>
      </c>
      <c r="BL824" s="17" t="s">
        <v>313</v>
      </c>
      <c r="BM824" s="158" t="s">
        <v>929</v>
      </c>
    </row>
    <row r="825" spans="2:65" s="13" customFormat="1">
      <c r="B825" s="167"/>
      <c r="D825" s="161" t="s">
        <v>315</v>
      </c>
      <c r="E825" s="168" t="s">
        <v>1</v>
      </c>
      <c r="F825" s="169" t="s">
        <v>930</v>
      </c>
      <c r="H825" s="170">
        <v>5.0000000000000001E-3</v>
      </c>
      <c r="I825" s="171"/>
      <c r="L825" s="167"/>
      <c r="M825" s="172"/>
      <c r="T825" s="173"/>
      <c r="AT825" s="168" t="s">
        <v>315</v>
      </c>
      <c r="AU825" s="168" t="s">
        <v>89</v>
      </c>
      <c r="AV825" s="13" t="s">
        <v>89</v>
      </c>
      <c r="AW825" s="13" t="s">
        <v>31</v>
      </c>
      <c r="AX825" s="13" t="s">
        <v>83</v>
      </c>
      <c r="AY825" s="168" t="s">
        <v>307</v>
      </c>
    </row>
    <row r="826" spans="2:65" s="1" customFormat="1" ht="24.2" customHeight="1">
      <c r="B826" s="145"/>
      <c r="C826" s="146" t="s">
        <v>931</v>
      </c>
      <c r="D826" s="146" t="s">
        <v>309</v>
      </c>
      <c r="E826" s="147" t="s">
        <v>932</v>
      </c>
      <c r="F826" s="148" t="s">
        <v>933</v>
      </c>
      <c r="G826" s="149" t="s">
        <v>312</v>
      </c>
      <c r="H826" s="150">
        <v>0.56100000000000005</v>
      </c>
      <c r="I826" s="151"/>
      <c r="J826" s="152">
        <f>ROUND(I826*H826,2)</f>
        <v>0</v>
      </c>
      <c r="K826" s="153"/>
      <c r="L826" s="32"/>
      <c r="M826" s="154" t="s">
        <v>1</v>
      </c>
      <c r="N826" s="155" t="s">
        <v>42</v>
      </c>
      <c r="P826" s="156">
        <f>O826*H826</f>
        <v>0</v>
      </c>
      <c r="Q826" s="156">
        <v>2.4614099999999999</v>
      </c>
      <c r="R826" s="156">
        <f>Q826*H826</f>
        <v>1.38085101</v>
      </c>
      <c r="S826" s="156">
        <v>0</v>
      </c>
      <c r="T826" s="157">
        <f>S826*H826</f>
        <v>0</v>
      </c>
      <c r="AR826" s="158" t="s">
        <v>313</v>
      </c>
      <c r="AT826" s="158" t="s">
        <v>309</v>
      </c>
      <c r="AU826" s="158" t="s">
        <v>89</v>
      </c>
      <c r="AY826" s="17" t="s">
        <v>307</v>
      </c>
      <c r="BE826" s="159">
        <f>IF(N826="základná",J826,0)</f>
        <v>0</v>
      </c>
      <c r="BF826" s="159">
        <f>IF(N826="znížená",J826,0)</f>
        <v>0</v>
      </c>
      <c r="BG826" s="159">
        <f>IF(N826="zákl. prenesená",J826,0)</f>
        <v>0</v>
      </c>
      <c r="BH826" s="159">
        <f>IF(N826="zníž. prenesená",J826,0)</f>
        <v>0</v>
      </c>
      <c r="BI826" s="159">
        <f>IF(N826="nulová",J826,0)</f>
        <v>0</v>
      </c>
      <c r="BJ826" s="17" t="s">
        <v>89</v>
      </c>
      <c r="BK826" s="159">
        <f>ROUND(I826*H826,2)</f>
        <v>0</v>
      </c>
      <c r="BL826" s="17" t="s">
        <v>313</v>
      </c>
      <c r="BM826" s="158" t="s">
        <v>934</v>
      </c>
    </row>
    <row r="827" spans="2:65" s="13" customFormat="1">
      <c r="B827" s="167"/>
      <c r="D827" s="161" t="s">
        <v>315</v>
      </c>
      <c r="E827" s="168" t="s">
        <v>1</v>
      </c>
      <c r="F827" s="169" t="s">
        <v>935</v>
      </c>
      <c r="H827" s="170">
        <v>0.14599999999999999</v>
      </c>
      <c r="I827" s="171"/>
      <c r="L827" s="167"/>
      <c r="M827" s="172"/>
      <c r="T827" s="173"/>
      <c r="AT827" s="168" t="s">
        <v>315</v>
      </c>
      <c r="AU827" s="168" t="s">
        <v>89</v>
      </c>
      <c r="AV827" s="13" t="s">
        <v>89</v>
      </c>
      <c r="AW827" s="13" t="s">
        <v>31</v>
      </c>
      <c r="AX827" s="13" t="s">
        <v>76</v>
      </c>
      <c r="AY827" s="168" t="s">
        <v>307</v>
      </c>
    </row>
    <row r="828" spans="2:65" s="13" customFormat="1">
      <c r="B828" s="167"/>
      <c r="D828" s="161" t="s">
        <v>315</v>
      </c>
      <c r="E828" s="168" t="s">
        <v>1</v>
      </c>
      <c r="F828" s="169" t="s">
        <v>936</v>
      </c>
      <c r="H828" s="170">
        <v>0.1</v>
      </c>
      <c r="I828" s="171"/>
      <c r="L828" s="167"/>
      <c r="M828" s="172"/>
      <c r="T828" s="173"/>
      <c r="AT828" s="168" t="s">
        <v>315</v>
      </c>
      <c r="AU828" s="168" t="s">
        <v>89</v>
      </c>
      <c r="AV828" s="13" t="s">
        <v>89</v>
      </c>
      <c r="AW828" s="13" t="s">
        <v>31</v>
      </c>
      <c r="AX828" s="13" t="s">
        <v>76</v>
      </c>
      <c r="AY828" s="168" t="s">
        <v>307</v>
      </c>
    </row>
    <row r="829" spans="2:65" s="13" customFormat="1">
      <c r="B829" s="167"/>
      <c r="D829" s="161" t="s">
        <v>315</v>
      </c>
      <c r="E829" s="168" t="s">
        <v>1</v>
      </c>
      <c r="F829" s="169" t="s">
        <v>937</v>
      </c>
      <c r="H829" s="170">
        <v>0.315</v>
      </c>
      <c r="I829" s="171"/>
      <c r="L829" s="167"/>
      <c r="M829" s="172"/>
      <c r="T829" s="173"/>
      <c r="AT829" s="168" t="s">
        <v>315</v>
      </c>
      <c r="AU829" s="168" t="s">
        <v>89</v>
      </c>
      <c r="AV829" s="13" t="s">
        <v>89</v>
      </c>
      <c r="AW829" s="13" t="s">
        <v>31</v>
      </c>
      <c r="AX829" s="13" t="s">
        <v>76</v>
      </c>
      <c r="AY829" s="168" t="s">
        <v>307</v>
      </c>
    </row>
    <row r="830" spans="2:65" s="14" customFormat="1">
      <c r="B830" s="174"/>
      <c r="D830" s="161" t="s">
        <v>315</v>
      </c>
      <c r="E830" s="175" t="s">
        <v>1</v>
      </c>
      <c r="F830" s="176" t="s">
        <v>415</v>
      </c>
      <c r="H830" s="177">
        <v>0.56100000000000005</v>
      </c>
      <c r="I830" s="178"/>
      <c r="L830" s="174"/>
      <c r="M830" s="179"/>
      <c r="T830" s="180"/>
      <c r="AT830" s="175" t="s">
        <v>315</v>
      </c>
      <c r="AU830" s="175" t="s">
        <v>89</v>
      </c>
      <c r="AV830" s="14" t="s">
        <v>313</v>
      </c>
      <c r="AW830" s="14" t="s">
        <v>31</v>
      </c>
      <c r="AX830" s="14" t="s">
        <v>83</v>
      </c>
      <c r="AY830" s="175" t="s">
        <v>307</v>
      </c>
    </row>
    <row r="831" spans="2:65" s="11" customFormat="1" ht="22.9" customHeight="1">
      <c r="B831" s="133"/>
      <c r="D831" s="134" t="s">
        <v>75</v>
      </c>
      <c r="E831" s="143" t="s">
        <v>313</v>
      </c>
      <c r="F831" s="143" t="s">
        <v>938</v>
      </c>
      <c r="I831" s="136"/>
      <c r="J831" s="144">
        <f>BK831</f>
        <v>0</v>
      </c>
      <c r="L831" s="133"/>
      <c r="M831" s="138"/>
      <c r="P831" s="139">
        <f>SUM(P832:P936)</f>
        <v>0</v>
      </c>
      <c r="R831" s="139">
        <f>SUM(R832:R936)</f>
        <v>525.59224891682015</v>
      </c>
      <c r="T831" s="140">
        <f>SUM(T832:T936)</f>
        <v>0</v>
      </c>
      <c r="AR831" s="134" t="s">
        <v>83</v>
      </c>
      <c r="AT831" s="141" t="s">
        <v>75</v>
      </c>
      <c r="AU831" s="141" t="s">
        <v>83</v>
      </c>
      <c r="AY831" s="134" t="s">
        <v>307</v>
      </c>
      <c r="BK831" s="142">
        <f>SUM(BK832:BK936)</f>
        <v>0</v>
      </c>
    </row>
    <row r="832" spans="2:65" s="1" customFormat="1" ht="49.15" customHeight="1">
      <c r="B832" s="145"/>
      <c r="C832" s="146" t="s">
        <v>939</v>
      </c>
      <c r="D832" s="146" t="s">
        <v>309</v>
      </c>
      <c r="E832" s="147" t="s">
        <v>940</v>
      </c>
      <c r="F832" s="148" t="s">
        <v>941</v>
      </c>
      <c r="G832" s="149" t="s">
        <v>517</v>
      </c>
      <c r="H832" s="150">
        <v>1032.596</v>
      </c>
      <c r="I832" s="151"/>
      <c r="J832" s="152">
        <f>ROUND(I832*H832,2)</f>
        <v>0</v>
      </c>
      <c r="K832" s="153"/>
      <c r="L832" s="32"/>
      <c r="M832" s="154" t="s">
        <v>1</v>
      </c>
      <c r="N832" s="155" t="s">
        <v>42</v>
      </c>
      <c r="P832" s="156">
        <f>O832*H832</f>
        <v>0</v>
      </c>
      <c r="Q832" s="156">
        <v>0.25022</v>
      </c>
      <c r="R832" s="156">
        <f>Q832*H832</f>
        <v>258.37617111999998</v>
      </c>
      <c r="S832" s="156">
        <v>0</v>
      </c>
      <c r="T832" s="157">
        <f>S832*H832</f>
        <v>0</v>
      </c>
      <c r="AR832" s="158" t="s">
        <v>313</v>
      </c>
      <c r="AT832" s="158" t="s">
        <v>309</v>
      </c>
      <c r="AU832" s="158" t="s">
        <v>89</v>
      </c>
      <c r="AY832" s="17" t="s">
        <v>307</v>
      </c>
      <c r="BE832" s="159">
        <f>IF(N832="základná",J832,0)</f>
        <v>0</v>
      </c>
      <c r="BF832" s="159">
        <f>IF(N832="znížená",J832,0)</f>
        <v>0</v>
      </c>
      <c r="BG832" s="159">
        <f>IF(N832="zákl. prenesená",J832,0)</f>
        <v>0</v>
      </c>
      <c r="BH832" s="159">
        <f>IF(N832="zníž. prenesená",J832,0)</f>
        <v>0</v>
      </c>
      <c r="BI832" s="159">
        <f>IF(N832="nulová",J832,0)</f>
        <v>0</v>
      </c>
      <c r="BJ832" s="17" t="s">
        <v>89</v>
      </c>
      <c r="BK832" s="159">
        <f>ROUND(I832*H832,2)</f>
        <v>0</v>
      </c>
      <c r="BL832" s="17" t="s">
        <v>313</v>
      </c>
      <c r="BM832" s="158" t="s">
        <v>942</v>
      </c>
    </row>
    <row r="833" spans="2:65" s="12" customFormat="1">
      <c r="B833" s="160"/>
      <c r="D833" s="161" t="s">
        <v>315</v>
      </c>
      <c r="E833" s="162" t="s">
        <v>1</v>
      </c>
      <c r="F833" s="163" t="s">
        <v>943</v>
      </c>
      <c r="H833" s="162" t="s">
        <v>1</v>
      </c>
      <c r="I833" s="164"/>
      <c r="L833" s="160"/>
      <c r="M833" s="165"/>
      <c r="T833" s="166"/>
      <c r="AT833" s="162" t="s">
        <v>315</v>
      </c>
      <c r="AU833" s="162" t="s">
        <v>89</v>
      </c>
      <c r="AV833" s="12" t="s">
        <v>83</v>
      </c>
      <c r="AW833" s="12" t="s">
        <v>31</v>
      </c>
      <c r="AX833" s="12" t="s">
        <v>76</v>
      </c>
      <c r="AY833" s="162" t="s">
        <v>307</v>
      </c>
    </row>
    <row r="834" spans="2:65" s="12" customFormat="1">
      <c r="B834" s="160"/>
      <c r="D834" s="161" t="s">
        <v>315</v>
      </c>
      <c r="E834" s="162" t="s">
        <v>1</v>
      </c>
      <c r="F834" s="163" t="s">
        <v>944</v>
      </c>
      <c r="H834" s="162" t="s">
        <v>1</v>
      </c>
      <c r="I834" s="164"/>
      <c r="L834" s="160"/>
      <c r="M834" s="165"/>
      <c r="T834" s="166"/>
      <c r="AT834" s="162" t="s">
        <v>315</v>
      </c>
      <c r="AU834" s="162" t="s">
        <v>89</v>
      </c>
      <c r="AV834" s="12" t="s">
        <v>83</v>
      </c>
      <c r="AW834" s="12" t="s">
        <v>31</v>
      </c>
      <c r="AX834" s="12" t="s">
        <v>76</v>
      </c>
      <c r="AY834" s="162" t="s">
        <v>307</v>
      </c>
    </row>
    <row r="835" spans="2:65" s="12" customFormat="1">
      <c r="B835" s="160"/>
      <c r="D835" s="161" t="s">
        <v>315</v>
      </c>
      <c r="E835" s="162" t="s">
        <v>1</v>
      </c>
      <c r="F835" s="163" t="s">
        <v>945</v>
      </c>
      <c r="H835" s="162" t="s">
        <v>1</v>
      </c>
      <c r="I835" s="164"/>
      <c r="L835" s="160"/>
      <c r="M835" s="165"/>
      <c r="T835" s="166"/>
      <c r="AT835" s="162" t="s">
        <v>315</v>
      </c>
      <c r="AU835" s="162" t="s">
        <v>89</v>
      </c>
      <c r="AV835" s="12" t="s">
        <v>83</v>
      </c>
      <c r="AW835" s="12" t="s">
        <v>31</v>
      </c>
      <c r="AX835" s="12" t="s">
        <v>76</v>
      </c>
      <c r="AY835" s="162" t="s">
        <v>307</v>
      </c>
    </row>
    <row r="836" spans="2:65" s="13" customFormat="1">
      <c r="B836" s="167"/>
      <c r="D836" s="161" t="s">
        <v>315</v>
      </c>
      <c r="E836" s="168" t="s">
        <v>1</v>
      </c>
      <c r="F836" s="169" t="s">
        <v>946</v>
      </c>
      <c r="H836" s="170">
        <v>13.488</v>
      </c>
      <c r="I836" s="171"/>
      <c r="L836" s="167"/>
      <c r="M836" s="172"/>
      <c r="T836" s="173"/>
      <c r="AT836" s="168" t="s">
        <v>315</v>
      </c>
      <c r="AU836" s="168" t="s">
        <v>89</v>
      </c>
      <c r="AV836" s="13" t="s">
        <v>89</v>
      </c>
      <c r="AW836" s="13" t="s">
        <v>31</v>
      </c>
      <c r="AX836" s="13" t="s">
        <v>76</v>
      </c>
      <c r="AY836" s="168" t="s">
        <v>307</v>
      </c>
    </row>
    <row r="837" spans="2:65" s="13" customFormat="1">
      <c r="B837" s="167"/>
      <c r="D837" s="161" t="s">
        <v>315</v>
      </c>
      <c r="E837" s="168" t="s">
        <v>1</v>
      </c>
      <c r="F837" s="169" t="s">
        <v>947</v>
      </c>
      <c r="H837" s="170">
        <v>187.958</v>
      </c>
      <c r="I837" s="171"/>
      <c r="L837" s="167"/>
      <c r="M837" s="172"/>
      <c r="T837" s="173"/>
      <c r="AT837" s="168" t="s">
        <v>315</v>
      </c>
      <c r="AU837" s="168" t="s">
        <v>89</v>
      </c>
      <c r="AV837" s="13" t="s">
        <v>89</v>
      </c>
      <c r="AW837" s="13" t="s">
        <v>31</v>
      </c>
      <c r="AX837" s="13" t="s">
        <v>76</v>
      </c>
      <c r="AY837" s="168" t="s">
        <v>307</v>
      </c>
    </row>
    <row r="838" spans="2:65" s="13" customFormat="1">
      <c r="B838" s="167"/>
      <c r="D838" s="161" t="s">
        <v>315</v>
      </c>
      <c r="E838" s="168" t="s">
        <v>1</v>
      </c>
      <c r="F838" s="169" t="s">
        <v>948</v>
      </c>
      <c r="H838" s="170">
        <v>130.53</v>
      </c>
      <c r="I838" s="171"/>
      <c r="L838" s="167"/>
      <c r="M838" s="172"/>
      <c r="T838" s="173"/>
      <c r="AT838" s="168" t="s">
        <v>315</v>
      </c>
      <c r="AU838" s="168" t="s">
        <v>89</v>
      </c>
      <c r="AV838" s="13" t="s">
        <v>89</v>
      </c>
      <c r="AW838" s="13" t="s">
        <v>31</v>
      </c>
      <c r="AX838" s="13" t="s">
        <v>76</v>
      </c>
      <c r="AY838" s="168" t="s">
        <v>307</v>
      </c>
    </row>
    <row r="839" spans="2:65" s="13" customFormat="1">
      <c r="B839" s="167"/>
      <c r="D839" s="161" t="s">
        <v>315</v>
      </c>
      <c r="E839" s="168" t="s">
        <v>1</v>
      </c>
      <c r="F839" s="169" t="s">
        <v>949</v>
      </c>
      <c r="H839" s="170">
        <v>174.99</v>
      </c>
      <c r="I839" s="171"/>
      <c r="L839" s="167"/>
      <c r="M839" s="172"/>
      <c r="T839" s="173"/>
      <c r="AT839" s="168" t="s">
        <v>315</v>
      </c>
      <c r="AU839" s="168" t="s">
        <v>89</v>
      </c>
      <c r="AV839" s="13" t="s">
        <v>89</v>
      </c>
      <c r="AW839" s="13" t="s">
        <v>31</v>
      </c>
      <c r="AX839" s="13" t="s">
        <v>76</v>
      </c>
      <c r="AY839" s="168" t="s">
        <v>307</v>
      </c>
    </row>
    <row r="840" spans="2:65" s="12" customFormat="1">
      <c r="B840" s="160"/>
      <c r="D840" s="161" t="s">
        <v>315</v>
      </c>
      <c r="E840" s="162" t="s">
        <v>1</v>
      </c>
      <c r="F840" s="163" t="s">
        <v>950</v>
      </c>
      <c r="H840" s="162" t="s">
        <v>1</v>
      </c>
      <c r="I840" s="164"/>
      <c r="L840" s="160"/>
      <c r="M840" s="165"/>
      <c r="T840" s="166"/>
      <c r="AT840" s="162" t="s">
        <v>315</v>
      </c>
      <c r="AU840" s="162" t="s">
        <v>89</v>
      </c>
      <c r="AV840" s="12" t="s">
        <v>83</v>
      </c>
      <c r="AW840" s="12" t="s">
        <v>31</v>
      </c>
      <c r="AX840" s="12" t="s">
        <v>76</v>
      </c>
      <c r="AY840" s="162" t="s">
        <v>307</v>
      </c>
    </row>
    <row r="841" spans="2:65" s="13" customFormat="1">
      <c r="B841" s="167"/>
      <c r="D841" s="161" t="s">
        <v>315</v>
      </c>
      <c r="E841" s="168" t="s">
        <v>1</v>
      </c>
      <c r="F841" s="169" t="s">
        <v>951</v>
      </c>
      <c r="H841" s="170">
        <v>106.05</v>
      </c>
      <c r="I841" s="171"/>
      <c r="L841" s="167"/>
      <c r="M841" s="172"/>
      <c r="T841" s="173"/>
      <c r="AT841" s="168" t="s">
        <v>315</v>
      </c>
      <c r="AU841" s="168" t="s">
        <v>89</v>
      </c>
      <c r="AV841" s="13" t="s">
        <v>89</v>
      </c>
      <c r="AW841" s="13" t="s">
        <v>31</v>
      </c>
      <c r="AX841" s="13" t="s">
        <v>76</v>
      </c>
      <c r="AY841" s="168" t="s">
        <v>307</v>
      </c>
    </row>
    <row r="842" spans="2:65" s="12" customFormat="1">
      <c r="B842" s="160"/>
      <c r="D842" s="161" t="s">
        <v>315</v>
      </c>
      <c r="E842" s="162" t="s">
        <v>1</v>
      </c>
      <c r="F842" s="163" t="s">
        <v>952</v>
      </c>
      <c r="H842" s="162" t="s">
        <v>1</v>
      </c>
      <c r="I842" s="164"/>
      <c r="L842" s="160"/>
      <c r="M842" s="165"/>
      <c r="T842" s="166"/>
      <c r="AT842" s="162" t="s">
        <v>315</v>
      </c>
      <c r="AU842" s="162" t="s">
        <v>89</v>
      </c>
      <c r="AV842" s="12" t="s">
        <v>83</v>
      </c>
      <c r="AW842" s="12" t="s">
        <v>31</v>
      </c>
      <c r="AX842" s="12" t="s">
        <v>76</v>
      </c>
      <c r="AY842" s="162" t="s">
        <v>307</v>
      </c>
    </row>
    <row r="843" spans="2:65" s="13" customFormat="1">
      <c r="B843" s="167"/>
      <c r="D843" s="161" t="s">
        <v>315</v>
      </c>
      <c r="E843" s="168" t="s">
        <v>1</v>
      </c>
      <c r="F843" s="169" t="s">
        <v>953</v>
      </c>
      <c r="H843" s="170">
        <v>419.58</v>
      </c>
      <c r="I843" s="171"/>
      <c r="L843" s="167"/>
      <c r="M843" s="172"/>
      <c r="T843" s="173"/>
      <c r="AT843" s="168" t="s">
        <v>315</v>
      </c>
      <c r="AU843" s="168" t="s">
        <v>89</v>
      </c>
      <c r="AV843" s="13" t="s">
        <v>89</v>
      </c>
      <c r="AW843" s="13" t="s">
        <v>31</v>
      </c>
      <c r="AX843" s="13" t="s">
        <v>76</v>
      </c>
      <c r="AY843" s="168" t="s">
        <v>307</v>
      </c>
    </row>
    <row r="844" spans="2:65" s="14" customFormat="1">
      <c r="B844" s="174"/>
      <c r="D844" s="161" t="s">
        <v>315</v>
      </c>
      <c r="E844" s="175" t="s">
        <v>1</v>
      </c>
      <c r="F844" s="176" t="s">
        <v>415</v>
      </c>
      <c r="H844" s="177">
        <v>1032.596</v>
      </c>
      <c r="I844" s="178"/>
      <c r="L844" s="174"/>
      <c r="M844" s="179"/>
      <c r="T844" s="180"/>
      <c r="AT844" s="175" t="s">
        <v>315</v>
      </c>
      <c r="AU844" s="175" t="s">
        <v>89</v>
      </c>
      <c r="AV844" s="14" t="s">
        <v>313</v>
      </c>
      <c r="AW844" s="14" t="s">
        <v>31</v>
      </c>
      <c r="AX844" s="14" t="s">
        <v>83</v>
      </c>
      <c r="AY844" s="175" t="s">
        <v>307</v>
      </c>
    </row>
    <row r="845" spans="2:65" s="1" customFormat="1" ht="24.2" customHeight="1">
      <c r="B845" s="145"/>
      <c r="C845" s="146" t="s">
        <v>954</v>
      </c>
      <c r="D845" s="146" t="s">
        <v>309</v>
      </c>
      <c r="E845" s="147" t="s">
        <v>955</v>
      </c>
      <c r="F845" s="148" t="s">
        <v>956</v>
      </c>
      <c r="G845" s="149" t="s">
        <v>517</v>
      </c>
      <c r="H845" s="150">
        <v>1032.596</v>
      </c>
      <c r="I845" s="151"/>
      <c r="J845" s="152">
        <f>ROUND(I845*H845,2)</f>
        <v>0</v>
      </c>
      <c r="K845" s="153"/>
      <c r="L845" s="32"/>
      <c r="M845" s="154" t="s">
        <v>1</v>
      </c>
      <c r="N845" s="155" t="s">
        <v>42</v>
      </c>
      <c r="P845" s="156">
        <f>O845*H845</f>
        <v>0</v>
      </c>
      <c r="Q845" s="156">
        <v>0.1106</v>
      </c>
      <c r="R845" s="156">
        <f>Q845*H845</f>
        <v>114.20511760000001</v>
      </c>
      <c r="S845" s="156">
        <v>0</v>
      </c>
      <c r="T845" s="157">
        <f>S845*H845</f>
        <v>0</v>
      </c>
      <c r="AR845" s="158" t="s">
        <v>313</v>
      </c>
      <c r="AT845" s="158" t="s">
        <v>309</v>
      </c>
      <c r="AU845" s="158" t="s">
        <v>89</v>
      </c>
      <c r="AY845" s="17" t="s">
        <v>307</v>
      </c>
      <c r="BE845" s="159">
        <f>IF(N845="základná",J845,0)</f>
        <v>0</v>
      </c>
      <c r="BF845" s="159">
        <f>IF(N845="znížená",J845,0)</f>
        <v>0</v>
      </c>
      <c r="BG845" s="159">
        <f>IF(N845="zákl. prenesená",J845,0)</f>
        <v>0</v>
      </c>
      <c r="BH845" s="159">
        <f>IF(N845="zníž. prenesená",J845,0)</f>
        <v>0</v>
      </c>
      <c r="BI845" s="159">
        <f>IF(N845="nulová",J845,0)</f>
        <v>0</v>
      </c>
      <c r="BJ845" s="17" t="s">
        <v>89</v>
      </c>
      <c r="BK845" s="159">
        <f>ROUND(I845*H845,2)</f>
        <v>0</v>
      </c>
      <c r="BL845" s="17" t="s">
        <v>313</v>
      </c>
      <c r="BM845" s="158" t="s">
        <v>957</v>
      </c>
    </row>
    <row r="846" spans="2:65" s="13" customFormat="1">
      <c r="B846" s="167"/>
      <c r="D846" s="161" t="s">
        <v>315</v>
      </c>
      <c r="E846" s="168" t="s">
        <v>1</v>
      </c>
      <c r="F846" s="169" t="s">
        <v>958</v>
      </c>
      <c r="H846" s="170">
        <v>1032.596</v>
      </c>
      <c r="I846" s="171"/>
      <c r="L846" s="167"/>
      <c r="M846" s="172"/>
      <c r="T846" s="173"/>
      <c r="AT846" s="168" t="s">
        <v>315</v>
      </c>
      <c r="AU846" s="168" t="s">
        <v>89</v>
      </c>
      <c r="AV846" s="13" t="s">
        <v>89</v>
      </c>
      <c r="AW846" s="13" t="s">
        <v>31</v>
      </c>
      <c r="AX846" s="13" t="s">
        <v>83</v>
      </c>
      <c r="AY846" s="168" t="s">
        <v>307</v>
      </c>
    </row>
    <row r="847" spans="2:65" s="1" customFormat="1" ht="37.9" customHeight="1">
      <c r="B847" s="145"/>
      <c r="C847" s="146" t="s">
        <v>959</v>
      </c>
      <c r="D847" s="146" t="s">
        <v>309</v>
      </c>
      <c r="E847" s="147" t="s">
        <v>960</v>
      </c>
      <c r="F847" s="148" t="s">
        <v>961</v>
      </c>
      <c r="G847" s="149" t="s">
        <v>510</v>
      </c>
      <c r="H847" s="150">
        <v>3.9849999999999999</v>
      </c>
      <c r="I847" s="151"/>
      <c r="J847" s="152">
        <f>ROUND(I847*H847,2)</f>
        <v>0</v>
      </c>
      <c r="K847" s="153"/>
      <c r="L847" s="32"/>
      <c r="M847" s="154" t="s">
        <v>1</v>
      </c>
      <c r="N847" s="155" t="s">
        <v>42</v>
      </c>
      <c r="P847" s="156">
        <f>O847*H847</f>
        <v>0</v>
      </c>
      <c r="Q847" s="156">
        <v>1.20296</v>
      </c>
      <c r="R847" s="156">
        <f>Q847*H847</f>
        <v>4.7937956000000002</v>
      </c>
      <c r="S847" s="156">
        <v>0</v>
      </c>
      <c r="T847" s="157">
        <f>S847*H847</f>
        <v>0</v>
      </c>
      <c r="AR847" s="158" t="s">
        <v>313</v>
      </c>
      <c r="AT847" s="158" t="s">
        <v>309</v>
      </c>
      <c r="AU847" s="158" t="s">
        <v>89</v>
      </c>
      <c r="AY847" s="17" t="s">
        <v>307</v>
      </c>
      <c r="BE847" s="159">
        <f>IF(N847="základná",J847,0)</f>
        <v>0</v>
      </c>
      <c r="BF847" s="159">
        <f>IF(N847="znížená",J847,0)</f>
        <v>0</v>
      </c>
      <c r="BG847" s="159">
        <f>IF(N847="zákl. prenesená",J847,0)</f>
        <v>0</v>
      </c>
      <c r="BH847" s="159">
        <f>IF(N847="zníž. prenesená",J847,0)</f>
        <v>0</v>
      </c>
      <c r="BI847" s="159">
        <f>IF(N847="nulová",J847,0)</f>
        <v>0</v>
      </c>
      <c r="BJ847" s="17" t="s">
        <v>89</v>
      </c>
      <c r="BK847" s="159">
        <f>ROUND(I847*H847,2)</f>
        <v>0</v>
      </c>
      <c r="BL847" s="17" t="s">
        <v>313</v>
      </c>
      <c r="BM847" s="158" t="s">
        <v>962</v>
      </c>
    </row>
    <row r="848" spans="2:65" s="12" customFormat="1">
      <c r="B848" s="160"/>
      <c r="D848" s="161" t="s">
        <v>315</v>
      </c>
      <c r="E848" s="162" t="s">
        <v>1</v>
      </c>
      <c r="F848" s="163" t="s">
        <v>963</v>
      </c>
      <c r="H848" s="162" t="s">
        <v>1</v>
      </c>
      <c r="I848" s="164"/>
      <c r="L848" s="160"/>
      <c r="M848" s="165"/>
      <c r="T848" s="166"/>
      <c r="AT848" s="162" t="s">
        <v>315</v>
      </c>
      <c r="AU848" s="162" t="s">
        <v>89</v>
      </c>
      <c r="AV848" s="12" t="s">
        <v>83</v>
      </c>
      <c r="AW848" s="12" t="s">
        <v>31</v>
      </c>
      <c r="AX848" s="12" t="s">
        <v>76</v>
      </c>
      <c r="AY848" s="162" t="s">
        <v>307</v>
      </c>
    </row>
    <row r="849" spans="2:65" s="13" customFormat="1">
      <c r="B849" s="167"/>
      <c r="D849" s="161" t="s">
        <v>315</v>
      </c>
      <c r="E849" s="168" t="s">
        <v>1</v>
      </c>
      <c r="F849" s="169" t="s">
        <v>964</v>
      </c>
      <c r="H849" s="170">
        <v>3.9849999999999999</v>
      </c>
      <c r="I849" s="171"/>
      <c r="L849" s="167"/>
      <c r="M849" s="172"/>
      <c r="T849" s="173"/>
      <c r="AT849" s="168" t="s">
        <v>315</v>
      </c>
      <c r="AU849" s="168" t="s">
        <v>89</v>
      </c>
      <c r="AV849" s="13" t="s">
        <v>89</v>
      </c>
      <c r="AW849" s="13" t="s">
        <v>31</v>
      </c>
      <c r="AX849" s="13" t="s">
        <v>83</v>
      </c>
      <c r="AY849" s="168" t="s">
        <v>307</v>
      </c>
    </row>
    <row r="850" spans="2:65" s="1" customFormat="1" ht="16.5" customHeight="1">
      <c r="B850" s="145"/>
      <c r="C850" s="146" t="s">
        <v>965</v>
      </c>
      <c r="D850" s="146" t="s">
        <v>309</v>
      </c>
      <c r="E850" s="147" t="s">
        <v>966</v>
      </c>
      <c r="F850" s="148" t="s">
        <v>967</v>
      </c>
      <c r="G850" s="149" t="s">
        <v>312</v>
      </c>
      <c r="H850" s="150">
        <v>10.336</v>
      </c>
      <c r="I850" s="151"/>
      <c r="J850" s="152">
        <f>ROUND(I850*H850,2)</f>
        <v>0</v>
      </c>
      <c r="K850" s="153"/>
      <c r="L850" s="32"/>
      <c r="M850" s="154" t="s">
        <v>1</v>
      </c>
      <c r="N850" s="155" t="s">
        <v>42</v>
      </c>
      <c r="P850" s="156">
        <f>O850*H850</f>
        <v>0</v>
      </c>
      <c r="Q850" s="156">
        <v>2.4018999999999999</v>
      </c>
      <c r="R850" s="156">
        <f>Q850*H850</f>
        <v>24.826038400000002</v>
      </c>
      <c r="S850" s="156">
        <v>0</v>
      </c>
      <c r="T850" s="157">
        <f>S850*H850</f>
        <v>0</v>
      </c>
      <c r="AR850" s="158" t="s">
        <v>313</v>
      </c>
      <c r="AT850" s="158" t="s">
        <v>309</v>
      </c>
      <c r="AU850" s="158" t="s">
        <v>89</v>
      </c>
      <c r="AY850" s="17" t="s">
        <v>307</v>
      </c>
      <c r="BE850" s="159">
        <f>IF(N850="základná",J850,0)</f>
        <v>0</v>
      </c>
      <c r="BF850" s="159">
        <f>IF(N850="znížená",J850,0)</f>
        <v>0</v>
      </c>
      <c r="BG850" s="159">
        <f>IF(N850="zákl. prenesená",J850,0)</f>
        <v>0</v>
      </c>
      <c r="BH850" s="159">
        <f>IF(N850="zníž. prenesená",J850,0)</f>
        <v>0</v>
      </c>
      <c r="BI850" s="159">
        <f>IF(N850="nulová",J850,0)</f>
        <v>0</v>
      </c>
      <c r="BJ850" s="17" t="s">
        <v>89</v>
      </c>
      <c r="BK850" s="159">
        <f>ROUND(I850*H850,2)</f>
        <v>0</v>
      </c>
      <c r="BL850" s="17" t="s">
        <v>313</v>
      </c>
      <c r="BM850" s="158" t="s">
        <v>968</v>
      </c>
    </row>
    <row r="851" spans="2:65" s="13" customFormat="1">
      <c r="B851" s="167"/>
      <c r="D851" s="161" t="s">
        <v>315</v>
      </c>
      <c r="E851" s="168" t="s">
        <v>1</v>
      </c>
      <c r="F851" s="169" t="s">
        <v>969</v>
      </c>
      <c r="H851" s="170">
        <v>0.41799999999999998</v>
      </c>
      <c r="I851" s="171"/>
      <c r="L851" s="167"/>
      <c r="M851" s="172"/>
      <c r="T851" s="173"/>
      <c r="AT851" s="168" t="s">
        <v>315</v>
      </c>
      <c r="AU851" s="168" t="s">
        <v>89</v>
      </c>
      <c r="AV851" s="13" t="s">
        <v>89</v>
      </c>
      <c r="AW851" s="13" t="s">
        <v>31</v>
      </c>
      <c r="AX851" s="13" t="s">
        <v>76</v>
      </c>
      <c r="AY851" s="168" t="s">
        <v>307</v>
      </c>
    </row>
    <row r="852" spans="2:65" s="13" customFormat="1">
      <c r="B852" s="167"/>
      <c r="D852" s="161" t="s">
        <v>315</v>
      </c>
      <c r="E852" s="168" t="s">
        <v>1</v>
      </c>
      <c r="F852" s="169" t="s">
        <v>970</v>
      </c>
      <c r="H852" s="170">
        <v>0.26300000000000001</v>
      </c>
      <c r="I852" s="171"/>
      <c r="L852" s="167"/>
      <c r="M852" s="172"/>
      <c r="T852" s="173"/>
      <c r="AT852" s="168" t="s">
        <v>315</v>
      </c>
      <c r="AU852" s="168" t="s">
        <v>89</v>
      </c>
      <c r="AV852" s="13" t="s">
        <v>89</v>
      </c>
      <c r="AW852" s="13" t="s">
        <v>31</v>
      </c>
      <c r="AX852" s="13" t="s">
        <v>76</v>
      </c>
      <c r="AY852" s="168" t="s">
        <v>307</v>
      </c>
    </row>
    <row r="853" spans="2:65" s="13" customFormat="1">
      <c r="B853" s="167"/>
      <c r="D853" s="161" t="s">
        <v>315</v>
      </c>
      <c r="E853" s="168" t="s">
        <v>1</v>
      </c>
      <c r="F853" s="169" t="s">
        <v>971</v>
      </c>
      <c r="H853" s="170">
        <v>2.6669999999999998</v>
      </c>
      <c r="I853" s="171"/>
      <c r="L853" s="167"/>
      <c r="M853" s="172"/>
      <c r="T853" s="173"/>
      <c r="AT853" s="168" t="s">
        <v>315</v>
      </c>
      <c r="AU853" s="168" t="s">
        <v>89</v>
      </c>
      <c r="AV853" s="13" t="s">
        <v>89</v>
      </c>
      <c r="AW853" s="13" t="s">
        <v>31</v>
      </c>
      <c r="AX853" s="13" t="s">
        <v>76</v>
      </c>
      <c r="AY853" s="168" t="s">
        <v>307</v>
      </c>
    </row>
    <row r="854" spans="2:65" s="13" customFormat="1">
      <c r="B854" s="167"/>
      <c r="D854" s="161" t="s">
        <v>315</v>
      </c>
      <c r="E854" s="168" t="s">
        <v>1</v>
      </c>
      <c r="F854" s="169" t="s">
        <v>972</v>
      </c>
      <c r="H854" s="170">
        <v>1.2589999999999999</v>
      </c>
      <c r="I854" s="171"/>
      <c r="L854" s="167"/>
      <c r="M854" s="172"/>
      <c r="T854" s="173"/>
      <c r="AT854" s="168" t="s">
        <v>315</v>
      </c>
      <c r="AU854" s="168" t="s">
        <v>89</v>
      </c>
      <c r="AV854" s="13" t="s">
        <v>89</v>
      </c>
      <c r="AW854" s="13" t="s">
        <v>31</v>
      </c>
      <c r="AX854" s="13" t="s">
        <v>76</v>
      </c>
      <c r="AY854" s="168" t="s">
        <v>307</v>
      </c>
    </row>
    <row r="855" spans="2:65" s="13" customFormat="1">
      <c r="B855" s="167"/>
      <c r="D855" s="161" t="s">
        <v>315</v>
      </c>
      <c r="E855" s="168" t="s">
        <v>1</v>
      </c>
      <c r="F855" s="169" t="s">
        <v>973</v>
      </c>
      <c r="H855" s="170">
        <v>1.3320000000000001</v>
      </c>
      <c r="I855" s="171"/>
      <c r="L855" s="167"/>
      <c r="M855" s="172"/>
      <c r="T855" s="173"/>
      <c r="AT855" s="168" t="s">
        <v>315</v>
      </c>
      <c r="AU855" s="168" t="s">
        <v>89</v>
      </c>
      <c r="AV855" s="13" t="s">
        <v>89</v>
      </c>
      <c r="AW855" s="13" t="s">
        <v>31</v>
      </c>
      <c r="AX855" s="13" t="s">
        <v>76</v>
      </c>
      <c r="AY855" s="168" t="s">
        <v>307</v>
      </c>
    </row>
    <row r="856" spans="2:65" s="13" customFormat="1">
      <c r="B856" s="167"/>
      <c r="D856" s="161" t="s">
        <v>315</v>
      </c>
      <c r="E856" s="168" t="s">
        <v>1</v>
      </c>
      <c r="F856" s="169" t="s">
        <v>974</v>
      </c>
      <c r="H856" s="170">
        <v>2.1760000000000002</v>
      </c>
      <c r="I856" s="171"/>
      <c r="L856" s="167"/>
      <c r="M856" s="172"/>
      <c r="T856" s="173"/>
      <c r="AT856" s="168" t="s">
        <v>315</v>
      </c>
      <c r="AU856" s="168" t="s">
        <v>89</v>
      </c>
      <c r="AV856" s="13" t="s">
        <v>89</v>
      </c>
      <c r="AW856" s="13" t="s">
        <v>31</v>
      </c>
      <c r="AX856" s="13" t="s">
        <v>76</v>
      </c>
      <c r="AY856" s="168" t="s">
        <v>307</v>
      </c>
    </row>
    <row r="857" spans="2:65" s="13" customFormat="1">
      <c r="B857" s="167"/>
      <c r="D857" s="161" t="s">
        <v>315</v>
      </c>
      <c r="E857" s="168" t="s">
        <v>1</v>
      </c>
      <c r="F857" s="169" t="s">
        <v>975</v>
      </c>
      <c r="H857" s="170">
        <v>2.2210000000000001</v>
      </c>
      <c r="I857" s="171"/>
      <c r="L857" s="167"/>
      <c r="M857" s="172"/>
      <c r="T857" s="173"/>
      <c r="AT857" s="168" t="s">
        <v>315</v>
      </c>
      <c r="AU857" s="168" t="s">
        <v>89</v>
      </c>
      <c r="AV857" s="13" t="s">
        <v>89</v>
      </c>
      <c r="AW857" s="13" t="s">
        <v>31</v>
      </c>
      <c r="AX857" s="13" t="s">
        <v>76</v>
      </c>
      <c r="AY857" s="168" t="s">
        <v>307</v>
      </c>
    </row>
    <row r="858" spans="2:65" s="14" customFormat="1">
      <c r="B858" s="174"/>
      <c r="D858" s="161" t="s">
        <v>315</v>
      </c>
      <c r="E858" s="175" t="s">
        <v>1</v>
      </c>
      <c r="F858" s="176" t="s">
        <v>415</v>
      </c>
      <c r="H858" s="177">
        <v>10.336</v>
      </c>
      <c r="I858" s="178"/>
      <c r="L858" s="174"/>
      <c r="M858" s="179"/>
      <c r="T858" s="180"/>
      <c r="AT858" s="175" t="s">
        <v>315</v>
      </c>
      <c r="AU858" s="175" t="s">
        <v>89</v>
      </c>
      <c r="AV858" s="14" t="s">
        <v>313</v>
      </c>
      <c r="AW858" s="14" t="s">
        <v>31</v>
      </c>
      <c r="AX858" s="14" t="s">
        <v>83</v>
      </c>
      <c r="AY858" s="175" t="s">
        <v>307</v>
      </c>
    </row>
    <row r="859" spans="2:65" s="1" customFormat="1" ht="16.5" customHeight="1">
      <c r="B859" s="145"/>
      <c r="C859" s="146" t="s">
        <v>976</v>
      </c>
      <c r="D859" s="146" t="s">
        <v>309</v>
      </c>
      <c r="E859" s="147" t="s">
        <v>977</v>
      </c>
      <c r="F859" s="148" t="s">
        <v>978</v>
      </c>
      <c r="G859" s="149" t="s">
        <v>517</v>
      </c>
      <c r="H859" s="150">
        <v>101.673</v>
      </c>
      <c r="I859" s="151"/>
      <c r="J859" s="152">
        <f>ROUND(I859*H859,2)</f>
        <v>0</v>
      </c>
      <c r="K859" s="153"/>
      <c r="L859" s="32"/>
      <c r="M859" s="154" t="s">
        <v>1</v>
      </c>
      <c r="N859" s="155" t="s">
        <v>42</v>
      </c>
      <c r="P859" s="156">
        <f>O859*H859</f>
        <v>0</v>
      </c>
      <c r="Q859" s="156">
        <v>1.09322E-3</v>
      </c>
      <c r="R859" s="156">
        <f>Q859*H859</f>
        <v>0.11115095706</v>
      </c>
      <c r="S859" s="156">
        <v>0</v>
      </c>
      <c r="T859" s="157">
        <f>S859*H859</f>
        <v>0</v>
      </c>
      <c r="AR859" s="158" t="s">
        <v>313</v>
      </c>
      <c r="AT859" s="158" t="s">
        <v>309</v>
      </c>
      <c r="AU859" s="158" t="s">
        <v>89</v>
      </c>
      <c r="AY859" s="17" t="s">
        <v>307</v>
      </c>
      <c r="BE859" s="159">
        <f>IF(N859="základná",J859,0)</f>
        <v>0</v>
      </c>
      <c r="BF859" s="159">
        <f>IF(N859="znížená",J859,0)</f>
        <v>0</v>
      </c>
      <c r="BG859" s="159">
        <f>IF(N859="zákl. prenesená",J859,0)</f>
        <v>0</v>
      </c>
      <c r="BH859" s="159">
        <f>IF(N859="zníž. prenesená",J859,0)</f>
        <v>0</v>
      </c>
      <c r="BI859" s="159">
        <f>IF(N859="nulová",J859,0)</f>
        <v>0</v>
      </c>
      <c r="BJ859" s="17" t="s">
        <v>89</v>
      </c>
      <c r="BK859" s="159">
        <f>ROUND(I859*H859,2)</f>
        <v>0</v>
      </c>
      <c r="BL859" s="17" t="s">
        <v>313</v>
      </c>
      <c r="BM859" s="158" t="s">
        <v>979</v>
      </c>
    </row>
    <row r="860" spans="2:65" s="13" customFormat="1">
      <c r="B860" s="167"/>
      <c r="D860" s="161" t="s">
        <v>315</v>
      </c>
      <c r="E860" s="168" t="s">
        <v>1</v>
      </c>
      <c r="F860" s="169" t="s">
        <v>980</v>
      </c>
      <c r="H860" s="170">
        <v>4.8680000000000003</v>
      </c>
      <c r="I860" s="171"/>
      <c r="L860" s="167"/>
      <c r="M860" s="172"/>
      <c r="T860" s="173"/>
      <c r="AT860" s="168" t="s">
        <v>315</v>
      </c>
      <c r="AU860" s="168" t="s">
        <v>89</v>
      </c>
      <c r="AV860" s="13" t="s">
        <v>89</v>
      </c>
      <c r="AW860" s="13" t="s">
        <v>31</v>
      </c>
      <c r="AX860" s="13" t="s">
        <v>76</v>
      </c>
      <c r="AY860" s="168" t="s">
        <v>307</v>
      </c>
    </row>
    <row r="861" spans="2:65" s="13" customFormat="1">
      <c r="B861" s="167"/>
      <c r="D861" s="161" t="s">
        <v>315</v>
      </c>
      <c r="E861" s="168" t="s">
        <v>1</v>
      </c>
      <c r="F861" s="169" t="s">
        <v>981</v>
      </c>
      <c r="H861" s="170">
        <v>3</v>
      </c>
      <c r="I861" s="171"/>
      <c r="L861" s="167"/>
      <c r="M861" s="172"/>
      <c r="T861" s="173"/>
      <c r="AT861" s="168" t="s">
        <v>315</v>
      </c>
      <c r="AU861" s="168" t="s">
        <v>89</v>
      </c>
      <c r="AV861" s="13" t="s">
        <v>89</v>
      </c>
      <c r="AW861" s="13" t="s">
        <v>31</v>
      </c>
      <c r="AX861" s="13" t="s">
        <v>76</v>
      </c>
      <c r="AY861" s="168" t="s">
        <v>307</v>
      </c>
    </row>
    <row r="862" spans="2:65" s="13" customFormat="1">
      <c r="B862" s="167"/>
      <c r="D862" s="161" t="s">
        <v>315</v>
      </c>
      <c r="E862" s="168" t="s">
        <v>1</v>
      </c>
      <c r="F862" s="169" t="s">
        <v>982</v>
      </c>
      <c r="H862" s="170">
        <v>25.43</v>
      </c>
      <c r="I862" s="171"/>
      <c r="L862" s="167"/>
      <c r="M862" s="172"/>
      <c r="T862" s="173"/>
      <c r="AT862" s="168" t="s">
        <v>315</v>
      </c>
      <c r="AU862" s="168" t="s">
        <v>89</v>
      </c>
      <c r="AV862" s="13" t="s">
        <v>89</v>
      </c>
      <c r="AW862" s="13" t="s">
        <v>31</v>
      </c>
      <c r="AX862" s="13" t="s">
        <v>76</v>
      </c>
      <c r="AY862" s="168" t="s">
        <v>307</v>
      </c>
    </row>
    <row r="863" spans="2:65" s="13" customFormat="1">
      <c r="B863" s="167"/>
      <c r="D863" s="161" t="s">
        <v>315</v>
      </c>
      <c r="E863" s="168" t="s">
        <v>1</v>
      </c>
      <c r="F863" s="169" t="s">
        <v>983</v>
      </c>
      <c r="H863" s="170">
        <v>11.885</v>
      </c>
      <c r="I863" s="171"/>
      <c r="L863" s="167"/>
      <c r="M863" s="172"/>
      <c r="T863" s="173"/>
      <c r="AT863" s="168" t="s">
        <v>315</v>
      </c>
      <c r="AU863" s="168" t="s">
        <v>89</v>
      </c>
      <c r="AV863" s="13" t="s">
        <v>89</v>
      </c>
      <c r="AW863" s="13" t="s">
        <v>31</v>
      </c>
      <c r="AX863" s="13" t="s">
        <v>76</v>
      </c>
      <c r="AY863" s="168" t="s">
        <v>307</v>
      </c>
    </row>
    <row r="864" spans="2:65" s="13" customFormat="1">
      <c r="B864" s="167"/>
      <c r="D864" s="161" t="s">
        <v>315</v>
      </c>
      <c r="E864" s="168" t="s">
        <v>1</v>
      </c>
      <c r="F864" s="169" t="s">
        <v>984</v>
      </c>
      <c r="H864" s="170">
        <v>15.12</v>
      </c>
      <c r="I864" s="171"/>
      <c r="L864" s="167"/>
      <c r="M864" s="172"/>
      <c r="T864" s="173"/>
      <c r="AT864" s="168" t="s">
        <v>315</v>
      </c>
      <c r="AU864" s="168" t="s">
        <v>89</v>
      </c>
      <c r="AV864" s="13" t="s">
        <v>89</v>
      </c>
      <c r="AW864" s="13" t="s">
        <v>31</v>
      </c>
      <c r="AX864" s="13" t="s">
        <v>76</v>
      </c>
      <c r="AY864" s="168" t="s">
        <v>307</v>
      </c>
    </row>
    <row r="865" spans="2:65" s="13" customFormat="1" ht="22.5">
      <c r="B865" s="167"/>
      <c r="D865" s="161" t="s">
        <v>315</v>
      </c>
      <c r="E865" s="168" t="s">
        <v>1</v>
      </c>
      <c r="F865" s="169" t="s">
        <v>985</v>
      </c>
      <c r="H865" s="170">
        <v>20.684999999999999</v>
      </c>
      <c r="I865" s="171"/>
      <c r="L865" s="167"/>
      <c r="M865" s="172"/>
      <c r="T865" s="173"/>
      <c r="AT865" s="168" t="s">
        <v>315</v>
      </c>
      <c r="AU865" s="168" t="s">
        <v>89</v>
      </c>
      <c r="AV865" s="13" t="s">
        <v>89</v>
      </c>
      <c r="AW865" s="13" t="s">
        <v>31</v>
      </c>
      <c r="AX865" s="13" t="s">
        <v>76</v>
      </c>
      <c r="AY865" s="168" t="s">
        <v>307</v>
      </c>
    </row>
    <row r="866" spans="2:65" s="13" customFormat="1" ht="22.5">
      <c r="B866" s="167"/>
      <c r="D866" s="161" t="s">
        <v>315</v>
      </c>
      <c r="E866" s="168" t="s">
        <v>1</v>
      </c>
      <c r="F866" s="169" t="s">
        <v>986</v>
      </c>
      <c r="H866" s="170">
        <v>20.684999999999999</v>
      </c>
      <c r="I866" s="171"/>
      <c r="L866" s="167"/>
      <c r="M866" s="172"/>
      <c r="T866" s="173"/>
      <c r="AT866" s="168" t="s">
        <v>315</v>
      </c>
      <c r="AU866" s="168" t="s">
        <v>89</v>
      </c>
      <c r="AV866" s="13" t="s">
        <v>89</v>
      </c>
      <c r="AW866" s="13" t="s">
        <v>31</v>
      </c>
      <c r="AX866" s="13" t="s">
        <v>76</v>
      </c>
      <c r="AY866" s="168" t="s">
        <v>307</v>
      </c>
    </row>
    <row r="867" spans="2:65" s="14" customFormat="1">
      <c r="B867" s="174"/>
      <c r="D867" s="161" t="s">
        <v>315</v>
      </c>
      <c r="E867" s="175" t="s">
        <v>157</v>
      </c>
      <c r="F867" s="176" t="s">
        <v>415</v>
      </c>
      <c r="H867" s="177">
        <v>101.673</v>
      </c>
      <c r="I867" s="178"/>
      <c r="L867" s="174"/>
      <c r="M867" s="179"/>
      <c r="T867" s="180"/>
      <c r="AT867" s="175" t="s">
        <v>315</v>
      </c>
      <c r="AU867" s="175" t="s">
        <v>89</v>
      </c>
      <c r="AV867" s="14" t="s">
        <v>313</v>
      </c>
      <c r="AW867" s="14" t="s">
        <v>31</v>
      </c>
      <c r="AX867" s="14" t="s">
        <v>83</v>
      </c>
      <c r="AY867" s="175" t="s">
        <v>307</v>
      </c>
    </row>
    <row r="868" spans="2:65" s="1" customFormat="1" ht="16.5" customHeight="1">
      <c r="B868" s="145"/>
      <c r="C868" s="146" t="s">
        <v>987</v>
      </c>
      <c r="D868" s="146" t="s">
        <v>309</v>
      </c>
      <c r="E868" s="147" t="s">
        <v>988</v>
      </c>
      <c r="F868" s="148" t="s">
        <v>989</v>
      </c>
      <c r="G868" s="149" t="s">
        <v>517</v>
      </c>
      <c r="H868" s="150">
        <v>101.673</v>
      </c>
      <c r="I868" s="151"/>
      <c r="J868" s="152">
        <f>ROUND(I868*H868,2)</f>
        <v>0</v>
      </c>
      <c r="K868" s="153"/>
      <c r="L868" s="32"/>
      <c r="M868" s="154" t="s">
        <v>1</v>
      </c>
      <c r="N868" s="155" t="s">
        <v>42</v>
      </c>
      <c r="P868" s="156">
        <f>O868*H868</f>
        <v>0</v>
      </c>
      <c r="Q868" s="156">
        <v>0</v>
      </c>
      <c r="R868" s="156">
        <f>Q868*H868</f>
        <v>0</v>
      </c>
      <c r="S868" s="156">
        <v>0</v>
      </c>
      <c r="T868" s="157">
        <f>S868*H868</f>
        <v>0</v>
      </c>
      <c r="AR868" s="158" t="s">
        <v>313</v>
      </c>
      <c r="AT868" s="158" t="s">
        <v>309</v>
      </c>
      <c r="AU868" s="158" t="s">
        <v>89</v>
      </c>
      <c r="AY868" s="17" t="s">
        <v>307</v>
      </c>
      <c r="BE868" s="159">
        <f>IF(N868="základná",J868,0)</f>
        <v>0</v>
      </c>
      <c r="BF868" s="159">
        <f>IF(N868="znížená",J868,0)</f>
        <v>0</v>
      </c>
      <c r="BG868" s="159">
        <f>IF(N868="zákl. prenesená",J868,0)</f>
        <v>0</v>
      </c>
      <c r="BH868" s="159">
        <f>IF(N868="zníž. prenesená",J868,0)</f>
        <v>0</v>
      </c>
      <c r="BI868" s="159">
        <f>IF(N868="nulová",J868,0)</f>
        <v>0</v>
      </c>
      <c r="BJ868" s="17" t="s">
        <v>89</v>
      </c>
      <c r="BK868" s="159">
        <f>ROUND(I868*H868,2)</f>
        <v>0</v>
      </c>
      <c r="BL868" s="17" t="s">
        <v>313</v>
      </c>
      <c r="BM868" s="158" t="s">
        <v>990</v>
      </c>
    </row>
    <row r="869" spans="2:65" s="13" customFormat="1">
      <c r="B869" s="167"/>
      <c r="D869" s="161" t="s">
        <v>315</v>
      </c>
      <c r="E869" s="168" t="s">
        <v>1</v>
      </c>
      <c r="F869" s="169" t="s">
        <v>157</v>
      </c>
      <c r="H869" s="170">
        <v>101.673</v>
      </c>
      <c r="I869" s="171"/>
      <c r="L869" s="167"/>
      <c r="M869" s="172"/>
      <c r="T869" s="173"/>
      <c r="AT869" s="168" t="s">
        <v>315</v>
      </c>
      <c r="AU869" s="168" t="s">
        <v>89</v>
      </c>
      <c r="AV869" s="13" t="s">
        <v>89</v>
      </c>
      <c r="AW869" s="13" t="s">
        <v>31</v>
      </c>
      <c r="AX869" s="13" t="s">
        <v>83</v>
      </c>
      <c r="AY869" s="168" t="s">
        <v>307</v>
      </c>
    </row>
    <row r="870" spans="2:65" s="1" customFormat="1" ht="24.2" customHeight="1">
      <c r="B870" s="145"/>
      <c r="C870" s="146" t="s">
        <v>991</v>
      </c>
      <c r="D870" s="146" t="s">
        <v>309</v>
      </c>
      <c r="E870" s="147" t="s">
        <v>992</v>
      </c>
      <c r="F870" s="148" t="s">
        <v>993</v>
      </c>
      <c r="G870" s="149" t="s">
        <v>517</v>
      </c>
      <c r="H870" s="150">
        <v>15.608000000000001</v>
      </c>
      <c r="I870" s="151"/>
      <c r="J870" s="152">
        <f>ROUND(I870*H870,2)</f>
        <v>0</v>
      </c>
      <c r="K870" s="153"/>
      <c r="L870" s="32"/>
      <c r="M870" s="154" t="s">
        <v>1</v>
      </c>
      <c r="N870" s="155" t="s">
        <v>42</v>
      </c>
      <c r="P870" s="156">
        <f>O870*H870</f>
        <v>0</v>
      </c>
      <c r="Q870" s="156">
        <v>8.3684999999999992E-3</v>
      </c>
      <c r="R870" s="156">
        <f>Q870*H870</f>
        <v>0.130615548</v>
      </c>
      <c r="S870" s="156">
        <v>0</v>
      </c>
      <c r="T870" s="157">
        <f>S870*H870</f>
        <v>0</v>
      </c>
      <c r="AR870" s="158" t="s">
        <v>313</v>
      </c>
      <c r="AT870" s="158" t="s">
        <v>309</v>
      </c>
      <c r="AU870" s="158" t="s">
        <v>89</v>
      </c>
      <c r="AY870" s="17" t="s">
        <v>307</v>
      </c>
      <c r="BE870" s="159">
        <f>IF(N870="základná",J870,0)</f>
        <v>0</v>
      </c>
      <c r="BF870" s="159">
        <f>IF(N870="znížená",J870,0)</f>
        <v>0</v>
      </c>
      <c r="BG870" s="159">
        <f>IF(N870="zákl. prenesená",J870,0)</f>
        <v>0</v>
      </c>
      <c r="BH870" s="159">
        <f>IF(N870="zníž. prenesená",J870,0)</f>
        <v>0</v>
      </c>
      <c r="BI870" s="159">
        <f>IF(N870="nulová",J870,0)</f>
        <v>0</v>
      </c>
      <c r="BJ870" s="17" t="s">
        <v>89</v>
      </c>
      <c r="BK870" s="159">
        <f>ROUND(I870*H870,2)</f>
        <v>0</v>
      </c>
      <c r="BL870" s="17" t="s">
        <v>313</v>
      </c>
      <c r="BM870" s="158" t="s">
        <v>994</v>
      </c>
    </row>
    <row r="871" spans="2:65" s="13" customFormat="1">
      <c r="B871" s="167"/>
      <c r="D871" s="161" t="s">
        <v>315</v>
      </c>
      <c r="E871" s="168" t="s">
        <v>1</v>
      </c>
      <c r="F871" s="169" t="s">
        <v>995</v>
      </c>
      <c r="H871" s="170">
        <v>1.5229999999999999</v>
      </c>
      <c r="I871" s="171"/>
      <c r="L871" s="167"/>
      <c r="M871" s="172"/>
      <c r="T871" s="173"/>
      <c r="AT871" s="168" t="s">
        <v>315</v>
      </c>
      <c r="AU871" s="168" t="s">
        <v>89</v>
      </c>
      <c r="AV871" s="13" t="s">
        <v>89</v>
      </c>
      <c r="AW871" s="13" t="s">
        <v>31</v>
      </c>
      <c r="AX871" s="13" t="s">
        <v>76</v>
      </c>
      <c r="AY871" s="168" t="s">
        <v>307</v>
      </c>
    </row>
    <row r="872" spans="2:65" s="13" customFormat="1">
      <c r="B872" s="167"/>
      <c r="D872" s="161" t="s">
        <v>315</v>
      </c>
      <c r="E872" s="168" t="s">
        <v>1</v>
      </c>
      <c r="F872" s="169" t="s">
        <v>996</v>
      </c>
      <c r="H872" s="170">
        <v>0.9</v>
      </c>
      <c r="I872" s="171"/>
      <c r="L872" s="167"/>
      <c r="M872" s="172"/>
      <c r="T872" s="173"/>
      <c r="AT872" s="168" t="s">
        <v>315</v>
      </c>
      <c r="AU872" s="168" t="s">
        <v>89</v>
      </c>
      <c r="AV872" s="13" t="s">
        <v>89</v>
      </c>
      <c r="AW872" s="13" t="s">
        <v>31</v>
      </c>
      <c r="AX872" s="13" t="s">
        <v>76</v>
      </c>
      <c r="AY872" s="168" t="s">
        <v>307</v>
      </c>
    </row>
    <row r="873" spans="2:65" s="13" customFormat="1">
      <c r="B873" s="167"/>
      <c r="D873" s="161" t="s">
        <v>315</v>
      </c>
      <c r="E873" s="168" t="s">
        <v>1</v>
      </c>
      <c r="F873" s="169" t="s">
        <v>997</v>
      </c>
      <c r="H873" s="170">
        <v>3.87</v>
      </c>
      <c r="I873" s="171"/>
      <c r="L873" s="167"/>
      <c r="M873" s="172"/>
      <c r="T873" s="173"/>
      <c r="AT873" s="168" t="s">
        <v>315</v>
      </c>
      <c r="AU873" s="168" t="s">
        <v>89</v>
      </c>
      <c r="AV873" s="13" t="s">
        <v>89</v>
      </c>
      <c r="AW873" s="13" t="s">
        <v>31</v>
      </c>
      <c r="AX873" s="13" t="s">
        <v>76</v>
      </c>
      <c r="AY873" s="168" t="s">
        <v>307</v>
      </c>
    </row>
    <row r="874" spans="2:65" s="13" customFormat="1">
      <c r="B874" s="167"/>
      <c r="D874" s="161" t="s">
        <v>315</v>
      </c>
      <c r="E874" s="168" t="s">
        <v>1</v>
      </c>
      <c r="F874" s="169" t="s">
        <v>998</v>
      </c>
      <c r="H874" s="170">
        <v>1.7549999999999999</v>
      </c>
      <c r="I874" s="171"/>
      <c r="L874" s="167"/>
      <c r="M874" s="172"/>
      <c r="T874" s="173"/>
      <c r="AT874" s="168" t="s">
        <v>315</v>
      </c>
      <c r="AU874" s="168" t="s">
        <v>89</v>
      </c>
      <c r="AV874" s="13" t="s">
        <v>89</v>
      </c>
      <c r="AW874" s="13" t="s">
        <v>31</v>
      </c>
      <c r="AX874" s="13" t="s">
        <v>76</v>
      </c>
      <c r="AY874" s="168" t="s">
        <v>307</v>
      </c>
    </row>
    <row r="875" spans="2:65" s="13" customFormat="1">
      <c r="B875" s="167"/>
      <c r="D875" s="161" t="s">
        <v>315</v>
      </c>
      <c r="E875" s="168" t="s">
        <v>1</v>
      </c>
      <c r="F875" s="169" t="s">
        <v>999</v>
      </c>
      <c r="H875" s="170">
        <v>2.76</v>
      </c>
      <c r="I875" s="171"/>
      <c r="L875" s="167"/>
      <c r="M875" s="172"/>
      <c r="T875" s="173"/>
      <c r="AT875" s="168" t="s">
        <v>315</v>
      </c>
      <c r="AU875" s="168" t="s">
        <v>89</v>
      </c>
      <c r="AV875" s="13" t="s">
        <v>89</v>
      </c>
      <c r="AW875" s="13" t="s">
        <v>31</v>
      </c>
      <c r="AX875" s="13" t="s">
        <v>76</v>
      </c>
      <c r="AY875" s="168" t="s">
        <v>307</v>
      </c>
    </row>
    <row r="876" spans="2:65" s="13" customFormat="1">
      <c r="B876" s="167"/>
      <c r="D876" s="161" t="s">
        <v>315</v>
      </c>
      <c r="E876" s="168" t="s">
        <v>1</v>
      </c>
      <c r="F876" s="169" t="s">
        <v>1000</v>
      </c>
      <c r="H876" s="170">
        <v>2.4</v>
      </c>
      <c r="I876" s="171"/>
      <c r="L876" s="167"/>
      <c r="M876" s="172"/>
      <c r="T876" s="173"/>
      <c r="AT876" s="168" t="s">
        <v>315</v>
      </c>
      <c r="AU876" s="168" t="s">
        <v>89</v>
      </c>
      <c r="AV876" s="13" t="s">
        <v>89</v>
      </c>
      <c r="AW876" s="13" t="s">
        <v>31</v>
      </c>
      <c r="AX876" s="13" t="s">
        <v>76</v>
      </c>
      <c r="AY876" s="168" t="s">
        <v>307</v>
      </c>
    </row>
    <row r="877" spans="2:65" s="13" customFormat="1">
      <c r="B877" s="167"/>
      <c r="D877" s="161" t="s">
        <v>315</v>
      </c>
      <c r="E877" s="168" t="s">
        <v>1</v>
      </c>
      <c r="F877" s="169" t="s">
        <v>1001</v>
      </c>
      <c r="H877" s="170">
        <v>2.4</v>
      </c>
      <c r="I877" s="171"/>
      <c r="L877" s="167"/>
      <c r="M877" s="172"/>
      <c r="T877" s="173"/>
      <c r="AT877" s="168" t="s">
        <v>315</v>
      </c>
      <c r="AU877" s="168" t="s">
        <v>89</v>
      </c>
      <c r="AV877" s="13" t="s">
        <v>89</v>
      </c>
      <c r="AW877" s="13" t="s">
        <v>31</v>
      </c>
      <c r="AX877" s="13" t="s">
        <v>76</v>
      </c>
      <c r="AY877" s="168" t="s">
        <v>307</v>
      </c>
    </row>
    <row r="878" spans="2:65" s="14" customFormat="1">
      <c r="B878" s="174"/>
      <c r="D878" s="161" t="s">
        <v>315</v>
      </c>
      <c r="E878" s="175" t="s">
        <v>175</v>
      </c>
      <c r="F878" s="176" t="s">
        <v>415</v>
      </c>
      <c r="H878" s="177">
        <v>15.608000000000001</v>
      </c>
      <c r="I878" s="178"/>
      <c r="L878" s="174"/>
      <c r="M878" s="179"/>
      <c r="T878" s="180"/>
      <c r="AT878" s="175" t="s">
        <v>315</v>
      </c>
      <c r="AU878" s="175" t="s">
        <v>89</v>
      </c>
      <c r="AV878" s="14" t="s">
        <v>313</v>
      </c>
      <c r="AW878" s="14" t="s">
        <v>31</v>
      </c>
      <c r="AX878" s="14" t="s">
        <v>83</v>
      </c>
      <c r="AY878" s="175" t="s">
        <v>307</v>
      </c>
    </row>
    <row r="879" spans="2:65" s="1" customFormat="1" ht="24.2" customHeight="1">
      <c r="B879" s="145"/>
      <c r="C879" s="146" t="s">
        <v>1002</v>
      </c>
      <c r="D879" s="146" t="s">
        <v>309</v>
      </c>
      <c r="E879" s="147" t="s">
        <v>1003</v>
      </c>
      <c r="F879" s="148" t="s">
        <v>1004</v>
      </c>
      <c r="G879" s="149" t="s">
        <v>517</v>
      </c>
      <c r="H879" s="150">
        <v>15.608000000000001</v>
      </c>
      <c r="I879" s="151"/>
      <c r="J879" s="152">
        <f>ROUND(I879*H879,2)</f>
        <v>0</v>
      </c>
      <c r="K879" s="153"/>
      <c r="L879" s="32"/>
      <c r="M879" s="154" t="s">
        <v>1</v>
      </c>
      <c r="N879" s="155" t="s">
        <v>42</v>
      </c>
      <c r="P879" s="156">
        <f>O879*H879</f>
        <v>0</v>
      </c>
      <c r="Q879" s="156">
        <v>0</v>
      </c>
      <c r="R879" s="156">
        <f>Q879*H879</f>
        <v>0</v>
      </c>
      <c r="S879" s="156">
        <v>0</v>
      </c>
      <c r="T879" s="157">
        <f>S879*H879</f>
        <v>0</v>
      </c>
      <c r="AR879" s="158" t="s">
        <v>313</v>
      </c>
      <c r="AT879" s="158" t="s">
        <v>309</v>
      </c>
      <c r="AU879" s="158" t="s">
        <v>89</v>
      </c>
      <c r="AY879" s="17" t="s">
        <v>307</v>
      </c>
      <c r="BE879" s="159">
        <f>IF(N879="základná",J879,0)</f>
        <v>0</v>
      </c>
      <c r="BF879" s="159">
        <f>IF(N879="znížená",J879,0)</f>
        <v>0</v>
      </c>
      <c r="BG879" s="159">
        <f>IF(N879="zákl. prenesená",J879,0)</f>
        <v>0</v>
      </c>
      <c r="BH879" s="159">
        <f>IF(N879="zníž. prenesená",J879,0)</f>
        <v>0</v>
      </c>
      <c r="BI879" s="159">
        <f>IF(N879="nulová",J879,0)</f>
        <v>0</v>
      </c>
      <c r="BJ879" s="17" t="s">
        <v>89</v>
      </c>
      <c r="BK879" s="159">
        <f>ROUND(I879*H879,2)</f>
        <v>0</v>
      </c>
      <c r="BL879" s="17" t="s">
        <v>313</v>
      </c>
      <c r="BM879" s="158" t="s">
        <v>1005</v>
      </c>
    </row>
    <row r="880" spans="2:65" s="13" customFormat="1">
      <c r="B880" s="167"/>
      <c r="D880" s="161" t="s">
        <v>315</v>
      </c>
      <c r="E880" s="168" t="s">
        <v>1</v>
      </c>
      <c r="F880" s="169" t="s">
        <v>175</v>
      </c>
      <c r="H880" s="170">
        <v>15.608000000000001</v>
      </c>
      <c r="I880" s="171"/>
      <c r="L880" s="167"/>
      <c r="M880" s="172"/>
      <c r="T880" s="173"/>
      <c r="AT880" s="168" t="s">
        <v>315</v>
      </c>
      <c r="AU880" s="168" t="s">
        <v>89</v>
      </c>
      <c r="AV880" s="13" t="s">
        <v>89</v>
      </c>
      <c r="AW880" s="13" t="s">
        <v>31</v>
      </c>
      <c r="AX880" s="13" t="s">
        <v>83</v>
      </c>
      <c r="AY880" s="168" t="s">
        <v>307</v>
      </c>
    </row>
    <row r="881" spans="2:65" s="1" customFormat="1" ht="24.2" customHeight="1">
      <c r="B881" s="145"/>
      <c r="C881" s="146" t="s">
        <v>1006</v>
      </c>
      <c r="D881" s="146" t="s">
        <v>309</v>
      </c>
      <c r="E881" s="147" t="s">
        <v>1007</v>
      </c>
      <c r="F881" s="148" t="s">
        <v>1008</v>
      </c>
      <c r="G881" s="149" t="s">
        <v>510</v>
      </c>
      <c r="H881" s="150">
        <v>0.83399999999999996</v>
      </c>
      <c r="I881" s="151"/>
      <c r="J881" s="152">
        <f>ROUND(I881*H881,2)</f>
        <v>0</v>
      </c>
      <c r="K881" s="153"/>
      <c r="L881" s="32"/>
      <c r="M881" s="154" t="s">
        <v>1</v>
      </c>
      <c r="N881" s="155" t="s">
        <v>42</v>
      </c>
      <c r="P881" s="156">
        <f>O881*H881</f>
        <v>0</v>
      </c>
      <c r="Q881" s="156">
        <v>1.0162800000000001</v>
      </c>
      <c r="R881" s="156">
        <f>Q881*H881</f>
        <v>0.84757751999999997</v>
      </c>
      <c r="S881" s="156">
        <v>0</v>
      </c>
      <c r="T881" s="157">
        <f>S881*H881</f>
        <v>0</v>
      </c>
      <c r="AR881" s="158" t="s">
        <v>313</v>
      </c>
      <c r="AT881" s="158" t="s">
        <v>309</v>
      </c>
      <c r="AU881" s="158" t="s">
        <v>89</v>
      </c>
      <c r="AY881" s="17" t="s">
        <v>307</v>
      </c>
      <c r="BE881" s="159">
        <f>IF(N881="základná",J881,0)</f>
        <v>0</v>
      </c>
      <c r="BF881" s="159">
        <f>IF(N881="znížená",J881,0)</f>
        <v>0</v>
      </c>
      <c r="BG881" s="159">
        <f>IF(N881="zákl. prenesená",J881,0)</f>
        <v>0</v>
      </c>
      <c r="BH881" s="159">
        <f>IF(N881="zníž. prenesená",J881,0)</f>
        <v>0</v>
      </c>
      <c r="BI881" s="159">
        <f>IF(N881="nulová",J881,0)</f>
        <v>0</v>
      </c>
      <c r="BJ881" s="17" t="s">
        <v>89</v>
      </c>
      <c r="BK881" s="159">
        <f>ROUND(I881*H881,2)</f>
        <v>0</v>
      </c>
      <c r="BL881" s="17" t="s">
        <v>313</v>
      </c>
      <c r="BM881" s="158" t="s">
        <v>1009</v>
      </c>
    </row>
    <row r="882" spans="2:65" s="13" customFormat="1">
      <c r="B882" s="167"/>
      <c r="D882" s="161" t="s">
        <v>315</v>
      </c>
      <c r="E882" s="168" t="s">
        <v>1</v>
      </c>
      <c r="F882" s="169" t="s">
        <v>1010</v>
      </c>
      <c r="H882" s="170">
        <v>0.83399999999999996</v>
      </c>
      <c r="I882" s="171"/>
      <c r="L882" s="167"/>
      <c r="M882" s="172"/>
      <c r="T882" s="173"/>
      <c r="AT882" s="168" t="s">
        <v>315</v>
      </c>
      <c r="AU882" s="168" t="s">
        <v>89</v>
      </c>
      <c r="AV882" s="13" t="s">
        <v>89</v>
      </c>
      <c r="AW882" s="13" t="s">
        <v>31</v>
      </c>
      <c r="AX882" s="13" t="s">
        <v>83</v>
      </c>
      <c r="AY882" s="168" t="s">
        <v>307</v>
      </c>
    </row>
    <row r="883" spans="2:65" s="1" customFormat="1" ht="21.75" customHeight="1">
      <c r="B883" s="145"/>
      <c r="C883" s="146" t="s">
        <v>1011</v>
      </c>
      <c r="D883" s="146" t="s">
        <v>309</v>
      </c>
      <c r="E883" s="147" t="s">
        <v>1012</v>
      </c>
      <c r="F883" s="148" t="s">
        <v>1013</v>
      </c>
      <c r="G883" s="149" t="s">
        <v>312</v>
      </c>
      <c r="H883" s="150">
        <v>44.994</v>
      </c>
      <c r="I883" s="151"/>
      <c r="J883" s="152">
        <f>ROUND(I883*H883,2)</f>
        <v>0</v>
      </c>
      <c r="K883" s="153"/>
      <c r="L883" s="32"/>
      <c r="M883" s="154" t="s">
        <v>1</v>
      </c>
      <c r="N883" s="155" t="s">
        <v>42</v>
      </c>
      <c r="P883" s="156">
        <f>O883*H883</f>
        <v>0</v>
      </c>
      <c r="Q883" s="156">
        <v>2.4018600000000001</v>
      </c>
      <c r="R883" s="156">
        <f>Q883*H883</f>
        <v>108.06928884</v>
      </c>
      <c r="S883" s="156">
        <v>0</v>
      </c>
      <c r="T883" s="157">
        <f>S883*H883</f>
        <v>0</v>
      </c>
      <c r="AR883" s="158" t="s">
        <v>313</v>
      </c>
      <c r="AT883" s="158" t="s">
        <v>309</v>
      </c>
      <c r="AU883" s="158" t="s">
        <v>89</v>
      </c>
      <c r="AY883" s="17" t="s">
        <v>307</v>
      </c>
      <c r="BE883" s="159">
        <f>IF(N883="základná",J883,0)</f>
        <v>0</v>
      </c>
      <c r="BF883" s="159">
        <f>IF(N883="znížená",J883,0)</f>
        <v>0</v>
      </c>
      <c r="BG883" s="159">
        <f>IF(N883="zákl. prenesená",J883,0)</f>
        <v>0</v>
      </c>
      <c r="BH883" s="159">
        <f>IF(N883="zníž. prenesená",J883,0)</f>
        <v>0</v>
      </c>
      <c r="BI883" s="159">
        <f>IF(N883="nulová",J883,0)</f>
        <v>0</v>
      </c>
      <c r="BJ883" s="17" t="s">
        <v>89</v>
      </c>
      <c r="BK883" s="159">
        <f>ROUND(I883*H883,2)</f>
        <v>0</v>
      </c>
      <c r="BL883" s="17" t="s">
        <v>313</v>
      </c>
      <c r="BM883" s="158" t="s">
        <v>1014</v>
      </c>
    </row>
    <row r="884" spans="2:65" s="13" customFormat="1">
      <c r="B884" s="167"/>
      <c r="D884" s="161" t="s">
        <v>315</v>
      </c>
      <c r="E884" s="168" t="s">
        <v>1</v>
      </c>
      <c r="F884" s="169" t="s">
        <v>1015</v>
      </c>
      <c r="H884" s="170">
        <v>7.2960000000000003</v>
      </c>
      <c r="I884" s="171"/>
      <c r="L884" s="167"/>
      <c r="M884" s="172"/>
      <c r="T884" s="173"/>
      <c r="AT884" s="168" t="s">
        <v>315</v>
      </c>
      <c r="AU884" s="168" t="s">
        <v>89</v>
      </c>
      <c r="AV884" s="13" t="s">
        <v>89</v>
      </c>
      <c r="AW884" s="13" t="s">
        <v>31</v>
      </c>
      <c r="AX884" s="13" t="s">
        <v>76</v>
      </c>
      <c r="AY884" s="168" t="s">
        <v>307</v>
      </c>
    </row>
    <row r="885" spans="2:65" s="13" customFormat="1">
      <c r="B885" s="167"/>
      <c r="D885" s="161" t="s">
        <v>315</v>
      </c>
      <c r="E885" s="168" t="s">
        <v>1</v>
      </c>
      <c r="F885" s="169" t="s">
        <v>1016</v>
      </c>
      <c r="H885" s="170">
        <v>13.845000000000001</v>
      </c>
      <c r="I885" s="171"/>
      <c r="L885" s="167"/>
      <c r="M885" s="172"/>
      <c r="T885" s="173"/>
      <c r="AT885" s="168" t="s">
        <v>315</v>
      </c>
      <c r="AU885" s="168" t="s">
        <v>89</v>
      </c>
      <c r="AV885" s="13" t="s">
        <v>89</v>
      </c>
      <c r="AW885" s="13" t="s">
        <v>31</v>
      </c>
      <c r="AX885" s="13" t="s">
        <v>76</v>
      </c>
      <c r="AY885" s="168" t="s">
        <v>307</v>
      </c>
    </row>
    <row r="886" spans="2:65" s="13" customFormat="1">
      <c r="B886" s="167"/>
      <c r="D886" s="161" t="s">
        <v>315</v>
      </c>
      <c r="E886" s="168" t="s">
        <v>1</v>
      </c>
      <c r="F886" s="169" t="s">
        <v>1017</v>
      </c>
      <c r="H886" s="170">
        <v>1.6819999999999999</v>
      </c>
      <c r="I886" s="171"/>
      <c r="L886" s="167"/>
      <c r="M886" s="172"/>
      <c r="T886" s="173"/>
      <c r="AT886" s="168" t="s">
        <v>315</v>
      </c>
      <c r="AU886" s="168" t="s">
        <v>89</v>
      </c>
      <c r="AV886" s="13" t="s">
        <v>89</v>
      </c>
      <c r="AW886" s="13" t="s">
        <v>31</v>
      </c>
      <c r="AX886" s="13" t="s">
        <v>76</v>
      </c>
      <c r="AY886" s="168" t="s">
        <v>307</v>
      </c>
    </row>
    <row r="887" spans="2:65" s="13" customFormat="1">
      <c r="B887" s="167"/>
      <c r="D887" s="161" t="s">
        <v>315</v>
      </c>
      <c r="E887" s="168" t="s">
        <v>1</v>
      </c>
      <c r="F887" s="169" t="s">
        <v>1018</v>
      </c>
      <c r="H887" s="170">
        <v>1.77</v>
      </c>
      <c r="I887" s="171"/>
      <c r="L887" s="167"/>
      <c r="M887" s="172"/>
      <c r="T887" s="173"/>
      <c r="AT887" s="168" t="s">
        <v>315</v>
      </c>
      <c r="AU887" s="168" t="s">
        <v>89</v>
      </c>
      <c r="AV887" s="13" t="s">
        <v>89</v>
      </c>
      <c r="AW887" s="13" t="s">
        <v>31</v>
      </c>
      <c r="AX887" s="13" t="s">
        <v>76</v>
      </c>
      <c r="AY887" s="168" t="s">
        <v>307</v>
      </c>
    </row>
    <row r="888" spans="2:65" s="13" customFormat="1">
      <c r="B888" s="167"/>
      <c r="D888" s="161" t="s">
        <v>315</v>
      </c>
      <c r="E888" s="168" t="s">
        <v>1</v>
      </c>
      <c r="F888" s="169" t="s">
        <v>1019</v>
      </c>
      <c r="H888" s="170">
        <v>3.9830000000000001</v>
      </c>
      <c r="I888" s="171"/>
      <c r="L888" s="167"/>
      <c r="M888" s="172"/>
      <c r="T888" s="173"/>
      <c r="AT888" s="168" t="s">
        <v>315</v>
      </c>
      <c r="AU888" s="168" t="s">
        <v>89</v>
      </c>
      <c r="AV888" s="13" t="s">
        <v>89</v>
      </c>
      <c r="AW888" s="13" t="s">
        <v>31</v>
      </c>
      <c r="AX888" s="13" t="s">
        <v>76</v>
      </c>
      <c r="AY888" s="168" t="s">
        <v>307</v>
      </c>
    </row>
    <row r="889" spans="2:65" s="13" customFormat="1">
      <c r="B889" s="167"/>
      <c r="D889" s="161" t="s">
        <v>315</v>
      </c>
      <c r="E889" s="168" t="s">
        <v>1</v>
      </c>
      <c r="F889" s="169" t="s">
        <v>1020</v>
      </c>
      <c r="H889" s="170">
        <v>0.94499999999999995</v>
      </c>
      <c r="I889" s="171"/>
      <c r="L889" s="167"/>
      <c r="M889" s="172"/>
      <c r="T889" s="173"/>
      <c r="AT889" s="168" t="s">
        <v>315</v>
      </c>
      <c r="AU889" s="168" t="s">
        <v>89</v>
      </c>
      <c r="AV889" s="13" t="s">
        <v>89</v>
      </c>
      <c r="AW889" s="13" t="s">
        <v>31</v>
      </c>
      <c r="AX889" s="13" t="s">
        <v>76</v>
      </c>
      <c r="AY889" s="168" t="s">
        <v>307</v>
      </c>
    </row>
    <row r="890" spans="2:65" s="13" customFormat="1">
      <c r="B890" s="167"/>
      <c r="D890" s="161" t="s">
        <v>315</v>
      </c>
      <c r="E890" s="168" t="s">
        <v>1</v>
      </c>
      <c r="F890" s="169" t="s">
        <v>1021</v>
      </c>
      <c r="H890" s="170">
        <v>4.9320000000000004</v>
      </c>
      <c r="I890" s="171"/>
      <c r="L890" s="167"/>
      <c r="M890" s="172"/>
      <c r="T890" s="173"/>
      <c r="AT890" s="168" t="s">
        <v>315</v>
      </c>
      <c r="AU890" s="168" t="s">
        <v>89</v>
      </c>
      <c r="AV890" s="13" t="s">
        <v>89</v>
      </c>
      <c r="AW890" s="13" t="s">
        <v>31</v>
      </c>
      <c r="AX890" s="13" t="s">
        <v>76</v>
      </c>
      <c r="AY890" s="168" t="s">
        <v>307</v>
      </c>
    </row>
    <row r="891" spans="2:65" s="13" customFormat="1">
      <c r="B891" s="167"/>
      <c r="D891" s="161" t="s">
        <v>315</v>
      </c>
      <c r="E891" s="168" t="s">
        <v>1</v>
      </c>
      <c r="F891" s="169" t="s">
        <v>1022</v>
      </c>
      <c r="H891" s="170">
        <v>1.4870000000000001</v>
      </c>
      <c r="I891" s="171"/>
      <c r="L891" s="167"/>
      <c r="M891" s="172"/>
      <c r="T891" s="173"/>
      <c r="AT891" s="168" t="s">
        <v>315</v>
      </c>
      <c r="AU891" s="168" t="s">
        <v>89</v>
      </c>
      <c r="AV891" s="13" t="s">
        <v>89</v>
      </c>
      <c r="AW891" s="13" t="s">
        <v>31</v>
      </c>
      <c r="AX891" s="13" t="s">
        <v>76</v>
      </c>
      <c r="AY891" s="168" t="s">
        <v>307</v>
      </c>
    </row>
    <row r="892" spans="2:65" s="13" customFormat="1">
      <c r="B892" s="167"/>
      <c r="D892" s="161" t="s">
        <v>315</v>
      </c>
      <c r="E892" s="168" t="s">
        <v>1</v>
      </c>
      <c r="F892" s="169" t="s">
        <v>1023</v>
      </c>
      <c r="H892" s="170">
        <v>3.9529999999999998</v>
      </c>
      <c r="I892" s="171"/>
      <c r="L892" s="167"/>
      <c r="M892" s="172"/>
      <c r="T892" s="173"/>
      <c r="AT892" s="168" t="s">
        <v>315</v>
      </c>
      <c r="AU892" s="168" t="s">
        <v>89</v>
      </c>
      <c r="AV892" s="13" t="s">
        <v>89</v>
      </c>
      <c r="AW892" s="13" t="s">
        <v>31</v>
      </c>
      <c r="AX892" s="13" t="s">
        <v>76</v>
      </c>
      <c r="AY892" s="168" t="s">
        <v>307</v>
      </c>
    </row>
    <row r="893" spans="2:65" s="13" customFormat="1">
      <c r="B893" s="167"/>
      <c r="D893" s="161" t="s">
        <v>315</v>
      </c>
      <c r="E893" s="168" t="s">
        <v>1</v>
      </c>
      <c r="F893" s="169" t="s">
        <v>1024</v>
      </c>
      <c r="H893" s="170">
        <v>3.9830000000000001</v>
      </c>
      <c r="I893" s="171"/>
      <c r="L893" s="167"/>
      <c r="M893" s="172"/>
      <c r="T893" s="173"/>
      <c r="AT893" s="168" t="s">
        <v>315</v>
      </c>
      <c r="AU893" s="168" t="s">
        <v>89</v>
      </c>
      <c r="AV893" s="13" t="s">
        <v>89</v>
      </c>
      <c r="AW893" s="13" t="s">
        <v>31</v>
      </c>
      <c r="AX893" s="13" t="s">
        <v>76</v>
      </c>
      <c r="AY893" s="168" t="s">
        <v>307</v>
      </c>
    </row>
    <row r="894" spans="2:65" s="13" customFormat="1">
      <c r="B894" s="167"/>
      <c r="D894" s="161" t="s">
        <v>315</v>
      </c>
      <c r="E894" s="168" t="s">
        <v>1</v>
      </c>
      <c r="F894" s="169" t="s">
        <v>1025</v>
      </c>
      <c r="H894" s="170">
        <v>1.1180000000000001</v>
      </c>
      <c r="I894" s="171"/>
      <c r="L894" s="167"/>
      <c r="M894" s="172"/>
      <c r="T894" s="173"/>
      <c r="AT894" s="168" t="s">
        <v>315</v>
      </c>
      <c r="AU894" s="168" t="s">
        <v>89</v>
      </c>
      <c r="AV894" s="13" t="s">
        <v>89</v>
      </c>
      <c r="AW894" s="13" t="s">
        <v>31</v>
      </c>
      <c r="AX894" s="13" t="s">
        <v>76</v>
      </c>
      <c r="AY894" s="168" t="s">
        <v>307</v>
      </c>
    </row>
    <row r="895" spans="2:65" s="14" customFormat="1">
      <c r="B895" s="174"/>
      <c r="D895" s="161" t="s">
        <v>315</v>
      </c>
      <c r="E895" s="175" t="s">
        <v>1</v>
      </c>
      <c r="F895" s="176" t="s">
        <v>415</v>
      </c>
      <c r="H895" s="177">
        <v>44.994</v>
      </c>
      <c r="I895" s="178"/>
      <c r="L895" s="174"/>
      <c r="M895" s="179"/>
      <c r="T895" s="180"/>
      <c r="AT895" s="175" t="s">
        <v>315</v>
      </c>
      <c r="AU895" s="175" t="s">
        <v>89</v>
      </c>
      <c r="AV895" s="14" t="s">
        <v>313</v>
      </c>
      <c r="AW895" s="14" t="s">
        <v>31</v>
      </c>
      <c r="AX895" s="14" t="s">
        <v>83</v>
      </c>
      <c r="AY895" s="175" t="s">
        <v>307</v>
      </c>
    </row>
    <row r="896" spans="2:65" s="1" customFormat="1" ht="24.2" customHeight="1">
      <c r="B896" s="145"/>
      <c r="C896" s="146" t="s">
        <v>1026</v>
      </c>
      <c r="D896" s="146" t="s">
        <v>309</v>
      </c>
      <c r="E896" s="147" t="s">
        <v>1027</v>
      </c>
      <c r="F896" s="148" t="s">
        <v>1028</v>
      </c>
      <c r="G896" s="149" t="s">
        <v>517</v>
      </c>
      <c r="H896" s="150">
        <v>292.05</v>
      </c>
      <c r="I896" s="151"/>
      <c r="J896" s="152">
        <f>ROUND(I896*H896,2)</f>
        <v>0</v>
      </c>
      <c r="K896" s="153"/>
      <c r="L896" s="32"/>
      <c r="M896" s="154" t="s">
        <v>1</v>
      </c>
      <c r="N896" s="155" t="s">
        <v>42</v>
      </c>
      <c r="P896" s="156">
        <f>O896*H896</f>
        <v>0</v>
      </c>
      <c r="Q896" s="156">
        <v>3.14E-3</v>
      </c>
      <c r="R896" s="156">
        <f>Q896*H896</f>
        <v>0.91703699999999999</v>
      </c>
      <c r="S896" s="156">
        <v>0</v>
      </c>
      <c r="T896" s="157">
        <f>S896*H896</f>
        <v>0</v>
      </c>
      <c r="AR896" s="158" t="s">
        <v>313</v>
      </c>
      <c r="AT896" s="158" t="s">
        <v>309</v>
      </c>
      <c r="AU896" s="158" t="s">
        <v>89</v>
      </c>
      <c r="AY896" s="17" t="s">
        <v>307</v>
      </c>
      <c r="BE896" s="159">
        <f>IF(N896="základná",J896,0)</f>
        <v>0</v>
      </c>
      <c r="BF896" s="159">
        <f>IF(N896="znížená",J896,0)</f>
        <v>0</v>
      </c>
      <c r="BG896" s="159">
        <f>IF(N896="zákl. prenesená",J896,0)</f>
        <v>0</v>
      </c>
      <c r="BH896" s="159">
        <f>IF(N896="zníž. prenesená",J896,0)</f>
        <v>0</v>
      </c>
      <c r="BI896" s="159">
        <f>IF(N896="nulová",J896,0)</f>
        <v>0</v>
      </c>
      <c r="BJ896" s="17" t="s">
        <v>89</v>
      </c>
      <c r="BK896" s="159">
        <f>ROUND(I896*H896,2)</f>
        <v>0</v>
      </c>
      <c r="BL896" s="17" t="s">
        <v>313</v>
      </c>
      <c r="BM896" s="158" t="s">
        <v>1029</v>
      </c>
    </row>
    <row r="897" spans="2:65" s="13" customFormat="1">
      <c r="B897" s="167"/>
      <c r="D897" s="161" t="s">
        <v>315</v>
      </c>
      <c r="E897" s="168" t="s">
        <v>1</v>
      </c>
      <c r="F897" s="169" t="s">
        <v>1030</v>
      </c>
      <c r="H897" s="170">
        <v>44.9</v>
      </c>
      <c r="I897" s="171"/>
      <c r="L897" s="167"/>
      <c r="M897" s="172"/>
      <c r="T897" s="173"/>
      <c r="AT897" s="168" t="s">
        <v>315</v>
      </c>
      <c r="AU897" s="168" t="s">
        <v>89</v>
      </c>
      <c r="AV897" s="13" t="s">
        <v>89</v>
      </c>
      <c r="AW897" s="13" t="s">
        <v>31</v>
      </c>
      <c r="AX897" s="13" t="s">
        <v>76</v>
      </c>
      <c r="AY897" s="168" t="s">
        <v>307</v>
      </c>
    </row>
    <row r="898" spans="2:65" s="13" customFormat="1">
      <c r="B898" s="167"/>
      <c r="D898" s="161" t="s">
        <v>315</v>
      </c>
      <c r="E898" s="168" t="s">
        <v>1</v>
      </c>
      <c r="F898" s="169" t="s">
        <v>1031</v>
      </c>
      <c r="H898" s="170">
        <v>92.3</v>
      </c>
      <c r="I898" s="171"/>
      <c r="L898" s="167"/>
      <c r="M898" s="172"/>
      <c r="T898" s="173"/>
      <c r="AT898" s="168" t="s">
        <v>315</v>
      </c>
      <c r="AU898" s="168" t="s">
        <v>89</v>
      </c>
      <c r="AV898" s="13" t="s">
        <v>89</v>
      </c>
      <c r="AW898" s="13" t="s">
        <v>31</v>
      </c>
      <c r="AX898" s="13" t="s">
        <v>76</v>
      </c>
      <c r="AY898" s="168" t="s">
        <v>307</v>
      </c>
    </row>
    <row r="899" spans="2:65" s="13" customFormat="1">
      <c r="B899" s="167"/>
      <c r="D899" s="161" t="s">
        <v>315</v>
      </c>
      <c r="E899" s="168" t="s">
        <v>1</v>
      </c>
      <c r="F899" s="169" t="s">
        <v>1032</v>
      </c>
      <c r="H899" s="170">
        <v>10.35</v>
      </c>
      <c r="I899" s="171"/>
      <c r="L899" s="167"/>
      <c r="M899" s="172"/>
      <c r="T899" s="173"/>
      <c r="AT899" s="168" t="s">
        <v>315</v>
      </c>
      <c r="AU899" s="168" t="s">
        <v>89</v>
      </c>
      <c r="AV899" s="13" t="s">
        <v>89</v>
      </c>
      <c r="AW899" s="13" t="s">
        <v>31</v>
      </c>
      <c r="AX899" s="13" t="s">
        <v>76</v>
      </c>
      <c r="AY899" s="168" t="s">
        <v>307</v>
      </c>
    </row>
    <row r="900" spans="2:65" s="13" customFormat="1">
      <c r="B900" s="167"/>
      <c r="D900" s="161" t="s">
        <v>315</v>
      </c>
      <c r="E900" s="168" t="s">
        <v>1</v>
      </c>
      <c r="F900" s="169" t="s">
        <v>1033</v>
      </c>
      <c r="H900" s="170">
        <v>11.8</v>
      </c>
      <c r="I900" s="171"/>
      <c r="L900" s="167"/>
      <c r="M900" s="172"/>
      <c r="T900" s="173"/>
      <c r="AT900" s="168" t="s">
        <v>315</v>
      </c>
      <c r="AU900" s="168" t="s">
        <v>89</v>
      </c>
      <c r="AV900" s="13" t="s">
        <v>89</v>
      </c>
      <c r="AW900" s="13" t="s">
        <v>31</v>
      </c>
      <c r="AX900" s="13" t="s">
        <v>76</v>
      </c>
      <c r="AY900" s="168" t="s">
        <v>307</v>
      </c>
    </row>
    <row r="901" spans="2:65" s="13" customFormat="1">
      <c r="B901" s="167"/>
      <c r="D901" s="161" t="s">
        <v>315</v>
      </c>
      <c r="E901" s="168" t="s">
        <v>1</v>
      </c>
      <c r="F901" s="169" t="s">
        <v>1034</v>
      </c>
      <c r="H901" s="170">
        <v>26.55</v>
      </c>
      <c r="I901" s="171"/>
      <c r="L901" s="167"/>
      <c r="M901" s="172"/>
      <c r="T901" s="173"/>
      <c r="AT901" s="168" t="s">
        <v>315</v>
      </c>
      <c r="AU901" s="168" t="s">
        <v>89</v>
      </c>
      <c r="AV901" s="13" t="s">
        <v>89</v>
      </c>
      <c r="AW901" s="13" t="s">
        <v>31</v>
      </c>
      <c r="AX901" s="13" t="s">
        <v>76</v>
      </c>
      <c r="AY901" s="168" t="s">
        <v>307</v>
      </c>
    </row>
    <row r="902" spans="2:65" s="13" customFormat="1">
      <c r="B902" s="167"/>
      <c r="D902" s="161" t="s">
        <v>315</v>
      </c>
      <c r="E902" s="168" t="s">
        <v>1</v>
      </c>
      <c r="F902" s="169" t="s">
        <v>1035</v>
      </c>
      <c r="H902" s="170">
        <v>6.3</v>
      </c>
      <c r="I902" s="171"/>
      <c r="L902" s="167"/>
      <c r="M902" s="172"/>
      <c r="T902" s="173"/>
      <c r="AT902" s="168" t="s">
        <v>315</v>
      </c>
      <c r="AU902" s="168" t="s">
        <v>89</v>
      </c>
      <c r="AV902" s="13" t="s">
        <v>89</v>
      </c>
      <c r="AW902" s="13" t="s">
        <v>31</v>
      </c>
      <c r="AX902" s="13" t="s">
        <v>76</v>
      </c>
      <c r="AY902" s="168" t="s">
        <v>307</v>
      </c>
    </row>
    <row r="903" spans="2:65" s="13" customFormat="1">
      <c r="B903" s="167"/>
      <c r="D903" s="161" t="s">
        <v>315</v>
      </c>
      <c r="E903" s="168" t="s">
        <v>1</v>
      </c>
      <c r="F903" s="169" t="s">
        <v>1036</v>
      </c>
      <c r="H903" s="170">
        <v>30.35</v>
      </c>
      <c r="I903" s="171"/>
      <c r="L903" s="167"/>
      <c r="M903" s="172"/>
      <c r="T903" s="173"/>
      <c r="AT903" s="168" t="s">
        <v>315</v>
      </c>
      <c r="AU903" s="168" t="s">
        <v>89</v>
      </c>
      <c r="AV903" s="13" t="s">
        <v>89</v>
      </c>
      <c r="AW903" s="13" t="s">
        <v>31</v>
      </c>
      <c r="AX903" s="13" t="s">
        <v>76</v>
      </c>
      <c r="AY903" s="168" t="s">
        <v>307</v>
      </c>
    </row>
    <row r="904" spans="2:65" s="13" customFormat="1">
      <c r="B904" s="167"/>
      <c r="D904" s="161" t="s">
        <v>315</v>
      </c>
      <c r="E904" s="168" t="s">
        <v>1</v>
      </c>
      <c r="F904" s="169" t="s">
        <v>1037</v>
      </c>
      <c r="H904" s="170">
        <v>9.15</v>
      </c>
      <c r="I904" s="171"/>
      <c r="L904" s="167"/>
      <c r="M904" s="172"/>
      <c r="T904" s="173"/>
      <c r="AT904" s="168" t="s">
        <v>315</v>
      </c>
      <c r="AU904" s="168" t="s">
        <v>89</v>
      </c>
      <c r="AV904" s="13" t="s">
        <v>89</v>
      </c>
      <c r="AW904" s="13" t="s">
        <v>31</v>
      </c>
      <c r="AX904" s="13" t="s">
        <v>76</v>
      </c>
      <c r="AY904" s="168" t="s">
        <v>307</v>
      </c>
    </row>
    <row r="905" spans="2:65" s="13" customFormat="1">
      <c r="B905" s="167"/>
      <c r="D905" s="161" t="s">
        <v>315</v>
      </c>
      <c r="E905" s="168" t="s">
        <v>1</v>
      </c>
      <c r="F905" s="169" t="s">
        <v>1038</v>
      </c>
      <c r="H905" s="170">
        <v>26.35</v>
      </c>
      <c r="I905" s="171"/>
      <c r="L905" s="167"/>
      <c r="M905" s="172"/>
      <c r="T905" s="173"/>
      <c r="AT905" s="168" t="s">
        <v>315</v>
      </c>
      <c r="AU905" s="168" t="s">
        <v>89</v>
      </c>
      <c r="AV905" s="13" t="s">
        <v>89</v>
      </c>
      <c r="AW905" s="13" t="s">
        <v>31</v>
      </c>
      <c r="AX905" s="13" t="s">
        <v>76</v>
      </c>
      <c r="AY905" s="168" t="s">
        <v>307</v>
      </c>
    </row>
    <row r="906" spans="2:65" s="13" customFormat="1">
      <c r="B906" s="167"/>
      <c r="D906" s="161" t="s">
        <v>315</v>
      </c>
      <c r="E906" s="168" t="s">
        <v>1</v>
      </c>
      <c r="F906" s="169" t="s">
        <v>1039</v>
      </c>
      <c r="H906" s="170">
        <v>26.55</v>
      </c>
      <c r="I906" s="171"/>
      <c r="L906" s="167"/>
      <c r="M906" s="172"/>
      <c r="T906" s="173"/>
      <c r="AT906" s="168" t="s">
        <v>315</v>
      </c>
      <c r="AU906" s="168" t="s">
        <v>89</v>
      </c>
      <c r="AV906" s="13" t="s">
        <v>89</v>
      </c>
      <c r="AW906" s="13" t="s">
        <v>31</v>
      </c>
      <c r="AX906" s="13" t="s">
        <v>76</v>
      </c>
      <c r="AY906" s="168" t="s">
        <v>307</v>
      </c>
    </row>
    <row r="907" spans="2:65" s="13" customFormat="1">
      <c r="B907" s="167"/>
      <c r="D907" s="161" t="s">
        <v>315</v>
      </c>
      <c r="E907" s="168" t="s">
        <v>1</v>
      </c>
      <c r="F907" s="169" t="s">
        <v>1040</v>
      </c>
      <c r="H907" s="170">
        <v>7.45</v>
      </c>
      <c r="I907" s="171"/>
      <c r="L907" s="167"/>
      <c r="M907" s="172"/>
      <c r="T907" s="173"/>
      <c r="AT907" s="168" t="s">
        <v>315</v>
      </c>
      <c r="AU907" s="168" t="s">
        <v>89</v>
      </c>
      <c r="AV907" s="13" t="s">
        <v>89</v>
      </c>
      <c r="AW907" s="13" t="s">
        <v>31</v>
      </c>
      <c r="AX907" s="13" t="s">
        <v>76</v>
      </c>
      <c r="AY907" s="168" t="s">
        <v>307</v>
      </c>
    </row>
    <row r="908" spans="2:65" s="14" customFormat="1">
      <c r="B908" s="174"/>
      <c r="D908" s="161" t="s">
        <v>315</v>
      </c>
      <c r="E908" s="175" t="s">
        <v>181</v>
      </c>
      <c r="F908" s="176" t="s">
        <v>415</v>
      </c>
      <c r="H908" s="177">
        <v>292.05</v>
      </c>
      <c r="I908" s="178"/>
      <c r="L908" s="174"/>
      <c r="M908" s="179"/>
      <c r="T908" s="180"/>
      <c r="AT908" s="175" t="s">
        <v>315</v>
      </c>
      <c r="AU908" s="175" t="s">
        <v>89</v>
      </c>
      <c r="AV908" s="14" t="s">
        <v>313</v>
      </c>
      <c r="AW908" s="14" t="s">
        <v>31</v>
      </c>
      <c r="AX908" s="14" t="s">
        <v>83</v>
      </c>
      <c r="AY908" s="175" t="s">
        <v>307</v>
      </c>
    </row>
    <row r="909" spans="2:65" s="1" customFormat="1" ht="24.2" customHeight="1">
      <c r="B909" s="145"/>
      <c r="C909" s="146" t="s">
        <v>1041</v>
      </c>
      <c r="D909" s="146" t="s">
        <v>309</v>
      </c>
      <c r="E909" s="147" t="s">
        <v>1042</v>
      </c>
      <c r="F909" s="148" t="s">
        <v>1043</v>
      </c>
      <c r="G909" s="149" t="s">
        <v>517</v>
      </c>
      <c r="H909" s="150">
        <v>292.05</v>
      </c>
      <c r="I909" s="151"/>
      <c r="J909" s="152">
        <f>ROUND(I909*H909,2)</f>
        <v>0</v>
      </c>
      <c r="K909" s="153"/>
      <c r="L909" s="32"/>
      <c r="M909" s="154" t="s">
        <v>1</v>
      </c>
      <c r="N909" s="155" t="s">
        <v>42</v>
      </c>
      <c r="P909" s="156">
        <f>O909*H909</f>
        <v>0</v>
      </c>
      <c r="Q909" s="156">
        <v>0</v>
      </c>
      <c r="R909" s="156">
        <f>Q909*H909</f>
        <v>0</v>
      </c>
      <c r="S909" s="156">
        <v>0</v>
      </c>
      <c r="T909" s="157">
        <f>S909*H909</f>
        <v>0</v>
      </c>
      <c r="AR909" s="158" t="s">
        <v>313</v>
      </c>
      <c r="AT909" s="158" t="s">
        <v>309</v>
      </c>
      <c r="AU909" s="158" t="s">
        <v>89</v>
      </c>
      <c r="AY909" s="17" t="s">
        <v>307</v>
      </c>
      <c r="BE909" s="159">
        <f>IF(N909="základná",J909,0)</f>
        <v>0</v>
      </c>
      <c r="BF909" s="159">
        <f>IF(N909="znížená",J909,0)</f>
        <v>0</v>
      </c>
      <c r="BG909" s="159">
        <f>IF(N909="zákl. prenesená",J909,0)</f>
        <v>0</v>
      </c>
      <c r="BH909" s="159">
        <f>IF(N909="zníž. prenesená",J909,0)</f>
        <v>0</v>
      </c>
      <c r="BI909" s="159">
        <f>IF(N909="nulová",J909,0)</f>
        <v>0</v>
      </c>
      <c r="BJ909" s="17" t="s">
        <v>89</v>
      </c>
      <c r="BK909" s="159">
        <f>ROUND(I909*H909,2)</f>
        <v>0</v>
      </c>
      <c r="BL909" s="17" t="s">
        <v>313</v>
      </c>
      <c r="BM909" s="158" t="s">
        <v>1044</v>
      </c>
    </row>
    <row r="910" spans="2:65" s="13" customFormat="1">
      <c r="B910" s="167"/>
      <c r="D910" s="161" t="s">
        <v>315</v>
      </c>
      <c r="E910" s="168" t="s">
        <v>1</v>
      </c>
      <c r="F910" s="169" t="s">
        <v>181</v>
      </c>
      <c r="H910" s="170">
        <v>292.05</v>
      </c>
      <c r="I910" s="171"/>
      <c r="L910" s="167"/>
      <c r="M910" s="172"/>
      <c r="T910" s="173"/>
      <c r="AT910" s="168" t="s">
        <v>315</v>
      </c>
      <c r="AU910" s="168" t="s">
        <v>89</v>
      </c>
      <c r="AV910" s="13" t="s">
        <v>89</v>
      </c>
      <c r="AW910" s="13" t="s">
        <v>31</v>
      </c>
      <c r="AX910" s="13" t="s">
        <v>83</v>
      </c>
      <c r="AY910" s="168" t="s">
        <v>307</v>
      </c>
    </row>
    <row r="911" spans="2:65" s="1" customFormat="1" ht="24.2" customHeight="1">
      <c r="B911" s="145"/>
      <c r="C911" s="146" t="s">
        <v>1045</v>
      </c>
      <c r="D911" s="146" t="s">
        <v>309</v>
      </c>
      <c r="E911" s="147" t="s">
        <v>1046</v>
      </c>
      <c r="F911" s="148" t="s">
        <v>1047</v>
      </c>
      <c r="G911" s="149" t="s">
        <v>510</v>
      </c>
      <c r="H911" s="150">
        <v>2.7360000000000002</v>
      </c>
      <c r="I911" s="151"/>
      <c r="J911" s="152">
        <f>ROUND(I911*H911,2)</f>
        <v>0</v>
      </c>
      <c r="K911" s="153"/>
      <c r="L911" s="32"/>
      <c r="M911" s="154" t="s">
        <v>1</v>
      </c>
      <c r="N911" s="155" t="s">
        <v>42</v>
      </c>
      <c r="P911" s="156">
        <f>O911*H911</f>
        <v>0</v>
      </c>
      <c r="Q911" s="156">
        <v>1.0165904100000001</v>
      </c>
      <c r="R911" s="156">
        <f>Q911*H911</f>
        <v>2.7813913617600003</v>
      </c>
      <c r="S911" s="156">
        <v>0</v>
      </c>
      <c r="T911" s="157">
        <f>S911*H911</f>
        <v>0</v>
      </c>
      <c r="AR911" s="158" t="s">
        <v>313</v>
      </c>
      <c r="AT911" s="158" t="s">
        <v>309</v>
      </c>
      <c r="AU911" s="158" t="s">
        <v>89</v>
      </c>
      <c r="AY911" s="17" t="s">
        <v>307</v>
      </c>
      <c r="BE911" s="159">
        <f>IF(N911="základná",J911,0)</f>
        <v>0</v>
      </c>
      <c r="BF911" s="159">
        <f>IF(N911="znížená",J911,0)</f>
        <v>0</v>
      </c>
      <c r="BG911" s="159">
        <f>IF(N911="zákl. prenesená",J911,0)</f>
        <v>0</v>
      </c>
      <c r="BH911" s="159">
        <f>IF(N911="zníž. prenesená",J911,0)</f>
        <v>0</v>
      </c>
      <c r="BI911" s="159">
        <f>IF(N911="nulová",J911,0)</f>
        <v>0</v>
      </c>
      <c r="BJ911" s="17" t="s">
        <v>89</v>
      </c>
      <c r="BK911" s="159">
        <f>ROUND(I911*H911,2)</f>
        <v>0</v>
      </c>
      <c r="BL911" s="17" t="s">
        <v>313</v>
      </c>
      <c r="BM911" s="158" t="s">
        <v>1048</v>
      </c>
    </row>
    <row r="912" spans="2:65" s="13" customFormat="1">
      <c r="B912" s="167"/>
      <c r="D912" s="161" t="s">
        <v>315</v>
      </c>
      <c r="E912" s="168" t="s">
        <v>1</v>
      </c>
      <c r="F912" s="169" t="s">
        <v>1049</v>
      </c>
      <c r="H912" s="170">
        <v>2.7360000000000002</v>
      </c>
      <c r="I912" s="171"/>
      <c r="L912" s="167"/>
      <c r="M912" s="172"/>
      <c r="T912" s="173"/>
      <c r="AT912" s="168" t="s">
        <v>315</v>
      </c>
      <c r="AU912" s="168" t="s">
        <v>89</v>
      </c>
      <c r="AV912" s="13" t="s">
        <v>89</v>
      </c>
      <c r="AW912" s="13" t="s">
        <v>31</v>
      </c>
      <c r="AX912" s="13" t="s">
        <v>83</v>
      </c>
      <c r="AY912" s="168" t="s">
        <v>307</v>
      </c>
    </row>
    <row r="913" spans="2:65" s="1" customFormat="1" ht="37.9" customHeight="1">
      <c r="B913" s="145"/>
      <c r="C913" s="146" t="s">
        <v>1050</v>
      </c>
      <c r="D913" s="146" t="s">
        <v>309</v>
      </c>
      <c r="E913" s="147" t="s">
        <v>1051</v>
      </c>
      <c r="F913" s="148" t="s">
        <v>1052</v>
      </c>
      <c r="G913" s="149" t="s">
        <v>517</v>
      </c>
      <c r="H913" s="150">
        <v>43.674999999999997</v>
      </c>
      <c r="I913" s="151"/>
      <c r="J913" s="152">
        <f>ROUND(I913*H913,2)</f>
        <v>0</v>
      </c>
      <c r="K913" s="153"/>
      <c r="L913" s="32"/>
      <c r="M913" s="154" t="s">
        <v>1</v>
      </c>
      <c r="N913" s="155" t="s">
        <v>42</v>
      </c>
      <c r="P913" s="156">
        <f>O913*H913</f>
        <v>0</v>
      </c>
      <c r="Q913" s="156">
        <v>1.4999999999999999E-4</v>
      </c>
      <c r="R913" s="156">
        <f>Q913*H913</f>
        <v>6.5512499999999989E-3</v>
      </c>
      <c r="S913" s="156">
        <v>0</v>
      </c>
      <c r="T913" s="157">
        <f>S913*H913</f>
        <v>0</v>
      </c>
      <c r="AR913" s="158" t="s">
        <v>313</v>
      </c>
      <c r="AT913" s="158" t="s">
        <v>309</v>
      </c>
      <c r="AU913" s="158" t="s">
        <v>89</v>
      </c>
      <c r="AY913" s="17" t="s">
        <v>307</v>
      </c>
      <c r="BE913" s="159">
        <f>IF(N913="základná",J913,0)</f>
        <v>0</v>
      </c>
      <c r="BF913" s="159">
        <f>IF(N913="znížená",J913,0)</f>
        <v>0</v>
      </c>
      <c r="BG913" s="159">
        <f>IF(N913="zákl. prenesená",J913,0)</f>
        <v>0</v>
      </c>
      <c r="BH913" s="159">
        <f>IF(N913="zníž. prenesená",J913,0)</f>
        <v>0</v>
      </c>
      <c r="BI913" s="159">
        <f>IF(N913="nulová",J913,0)</f>
        <v>0</v>
      </c>
      <c r="BJ913" s="17" t="s">
        <v>89</v>
      </c>
      <c r="BK913" s="159">
        <f>ROUND(I913*H913,2)</f>
        <v>0</v>
      </c>
      <c r="BL913" s="17" t="s">
        <v>313</v>
      </c>
      <c r="BM913" s="158" t="s">
        <v>1053</v>
      </c>
    </row>
    <row r="914" spans="2:65" s="13" customFormat="1">
      <c r="B914" s="167"/>
      <c r="D914" s="161" t="s">
        <v>315</v>
      </c>
      <c r="E914" s="168" t="s">
        <v>1</v>
      </c>
      <c r="F914" s="169" t="s">
        <v>1054</v>
      </c>
      <c r="H914" s="170">
        <v>0.875</v>
      </c>
      <c r="I914" s="171"/>
      <c r="L914" s="167"/>
      <c r="M914" s="172"/>
      <c r="T914" s="173"/>
      <c r="AT914" s="168" t="s">
        <v>315</v>
      </c>
      <c r="AU914" s="168" t="s">
        <v>89</v>
      </c>
      <c r="AV914" s="13" t="s">
        <v>89</v>
      </c>
      <c r="AW914" s="13" t="s">
        <v>31</v>
      </c>
      <c r="AX914" s="13" t="s">
        <v>76</v>
      </c>
      <c r="AY914" s="168" t="s">
        <v>307</v>
      </c>
    </row>
    <row r="915" spans="2:65" s="15" customFormat="1">
      <c r="B915" s="181"/>
      <c r="D915" s="161" t="s">
        <v>315</v>
      </c>
      <c r="E915" s="182" t="s">
        <v>189</v>
      </c>
      <c r="F915" s="183" t="s">
        <v>478</v>
      </c>
      <c r="H915" s="184">
        <v>0.875</v>
      </c>
      <c r="I915" s="185"/>
      <c r="L915" s="181"/>
      <c r="M915" s="186"/>
      <c r="T915" s="187"/>
      <c r="AT915" s="182" t="s">
        <v>315</v>
      </c>
      <c r="AU915" s="182" t="s">
        <v>89</v>
      </c>
      <c r="AV915" s="15" t="s">
        <v>107</v>
      </c>
      <c r="AW915" s="15" t="s">
        <v>31</v>
      </c>
      <c r="AX915" s="15" t="s">
        <v>76</v>
      </c>
      <c r="AY915" s="182" t="s">
        <v>307</v>
      </c>
    </row>
    <row r="916" spans="2:65" s="13" customFormat="1">
      <c r="B916" s="167"/>
      <c r="D916" s="161" t="s">
        <v>315</v>
      </c>
      <c r="E916" s="168" t="s">
        <v>1</v>
      </c>
      <c r="F916" s="169" t="s">
        <v>1055</v>
      </c>
      <c r="H916" s="170">
        <v>22.45</v>
      </c>
      <c r="I916" s="171"/>
      <c r="L916" s="167"/>
      <c r="M916" s="172"/>
      <c r="T916" s="173"/>
      <c r="AT916" s="168" t="s">
        <v>315</v>
      </c>
      <c r="AU916" s="168" t="s">
        <v>89</v>
      </c>
      <c r="AV916" s="13" t="s">
        <v>89</v>
      </c>
      <c r="AW916" s="13" t="s">
        <v>31</v>
      </c>
      <c r="AX916" s="13" t="s">
        <v>76</v>
      </c>
      <c r="AY916" s="168" t="s">
        <v>307</v>
      </c>
    </row>
    <row r="917" spans="2:65" s="13" customFormat="1">
      <c r="B917" s="167"/>
      <c r="D917" s="161" t="s">
        <v>315</v>
      </c>
      <c r="E917" s="168" t="s">
        <v>1</v>
      </c>
      <c r="F917" s="169" t="s">
        <v>1056</v>
      </c>
      <c r="H917" s="170">
        <v>5.1749999999999998</v>
      </c>
      <c r="I917" s="171"/>
      <c r="L917" s="167"/>
      <c r="M917" s="172"/>
      <c r="T917" s="173"/>
      <c r="AT917" s="168" t="s">
        <v>315</v>
      </c>
      <c r="AU917" s="168" t="s">
        <v>89</v>
      </c>
      <c r="AV917" s="13" t="s">
        <v>89</v>
      </c>
      <c r="AW917" s="13" t="s">
        <v>31</v>
      </c>
      <c r="AX917" s="13" t="s">
        <v>76</v>
      </c>
      <c r="AY917" s="168" t="s">
        <v>307</v>
      </c>
    </row>
    <row r="918" spans="2:65" s="13" customFormat="1">
      <c r="B918" s="167"/>
      <c r="D918" s="161" t="s">
        <v>315</v>
      </c>
      <c r="E918" s="168" t="s">
        <v>1</v>
      </c>
      <c r="F918" s="169" t="s">
        <v>1057</v>
      </c>
      <c r="H918" s="170">
        <v>15.175000000000001</v>
      </c>
      <c r="I918" s="171"/>
      <c r="L918" s="167"/>
      <c r="M918" s="172"/>
      <c r="T918" s="173"/>
      <c r="AT918" s="168" t="s">
        <v>315</v>
      </c>
      <c r="AU918" s="168" t="s">
        <v>89</v>
      </c>
      <c r="AV918" s="13" t="s">
        <v>89</v>
      </c>
      <c r="AW918" s="13" t="s">
        <v>31</v>
      </c>
      <c r="AX918" s="13" t="s">
        <v>76</v>
      </c>
      <c r="AY918" s="168" t="s">
        <v>307</v>
      </c>
    </row>
    <row r="919" spans="2:65" s="15" customFormat="1">
      <c r="B919" s="181"/>
      <c r="D919" s="161" t="s">
        <v>315</v>
      </c>
      <c r="E919" s="182" t="s">
        <v>187</v>
      </c>
      <c r="F919" s="183" t="s">
        <v>478</v>
      </c>
      <c r="H919" s="184">
        <v>42.8</v>
      </c>
      <c r="I919" s="185"/>
      <c r="L919" s="181"/>
      <c r="M919" s="186"/>
      <c r="T919" s="187"/>
      <c r="AT919" s="182" t="s">
        <v>315</v>
      </c>
      <c r="AU919" s="182" t="s">
        <v>89</v>
      </c>
      <c r="AV919" s="15" t="s">
        <v>107</v>
      </c>
      <c r="AW919" s="15" t="s">
        <v>31</v>
      </c>
      <c r="AX919" s="15" t="s">
        <v>76</v>
      </c>
      <c r="AY919" s="182" t="s">
        <v>307</v>
      </c>
    </row>
    <row r="920" spans="2:65" s="14" customFormat="1">
      <c r="B920" s="174"/>
      <c r="D920" s="161" t="s">
        <v>315</v>
      </c>
      <c r="E920" s="175" t="s">
        <v>1</v>
      </c>
      <c r="F920" s="176" t="s">
        <v>415</v>
      </c>
      <c r="H920" s="177">
        <v>43.674999999999997</v>
      </c>
      <c r="I920" s="178"/>
      <c r="L920" s="174"/>
      <c r="M920" s="179"/>
      <c r="T920" s="180"/>
      <c r="AT920" s="175" t="s">
        <v>315</v>
      </c>
      <c r="AU920" s="175" t="s">
        <v>89</v>
      </c>
      <c r="AV920" s="14" t="s">
        <v>313</v>
      </c>
      <c r="AW920" s="14" t="s">
        <v>31</v>
      </c>
      <c r="AX920" s="14" t="s">
        <v>83</v>
      </c>
      <c r="AY920" s="175" t="s">
        <v>307</v>
      </c>
    </row>
    <row r="921" spans="2:65" s="1" customFormat="1" ht="24.2" customHeight="1">
      <c r="B921" s="145"/>
      <c r="C921" s="188" t="s">
        <v>1058</v>
      </c>
      <c r="D921" s="188" t="s">
        <v>507</v>
      </c>
      <c r="E921" s="189" t="s">
        <v>1059</v>
      </c>
      <c r="F921" s="190" t="s">
        <v>1060</v>
      </c>
      <c r="G921" s="191" t="s">
        <v>517</v>
      </c>
      <c r="H921" s="192">
        <v>0.91900000000000004</v>
      </c>
      <c r="I921" s="193"/>
      <c r="J921" s="194">
        <f>ROUND(I921*H921,2)</f>
        <v>0</v>
      </c>
      <c r="K921" s="195"/>
      <c r="L921" s="196"/>
      <c r="M921" s="197" t="s">
        <v>1</v>
      </c>
      <c r="N921" s="198" t="s">
        <v>42</v>
      </c>
      <c r="P921" s="156">
        <f>O921*H921</f>
        <v>0</v>
      </c>
      <c r="Q921" s="156">
        <v>1.9E-2</v>
      </c>
      <c r="R921" s="156">
        <f>Q921*H921</f>
        <v>1.7461000000000001E-2</v>
      </c>
      <c r="S921" s="156">
        <v>0</v>
      </c>
      <c r="T921" s="157">
        <f>S921*H921</f>
        <v>0</v>
      </c>
      <c r="AR921" s="158" t="s">
        <v>449</v>
      </c>
      <c r="AT921" s="158" t="s">
        <v>507</v>
      </c>
      <c r="AU921" s="158" t="s">
        <v>89</v>
      </c>
      <c r="AY921" s="17" t="s">
        <v>307</v>
      </c>
      <c r="BE921" s="159">
        <f>IF(N921="základná",J921,0)</f>
        <v>0</v>
      </c>
      <c r="BF921" s="159">
        <f>IF(N921="znížená",J921,0)</f>
        <v>0</v>
      </c>
      <c r="BG921" s="159">
        <f>IF(N921="zákl. prenesená",J921,0)</f>
        <v>0</v>
      </c>
      <c r="BH921" s="159">
        <f>IF(N921="zníž. prenesená",J921,0)</f>
        <v>0</v>
      </c>
      <c r="BI921" s="159">
        <f>IF(N921="nulová",J921,0)</f>
        <v>0</v>
      </c>
      <c r="BJ921" s="17" t="s">
        <v>89</v>
      </c>
      <c r="BK921" s="159">
        <f>ROUND(I921*H921,2)</f>
        <v>0</v>
      </c>
      <c r="BL921" s="17" t="s">
        <v>313</v>
      </c>
      <c r="BM921" s="158" t="s">
        <v>1061</v>
      </c>
    </row>
    <row r="922" spans="2:65" s="13" customFormat="1">
      <c r="B922" s="167"/>
      <c r="D922" s="161" t="s">
        <v>315</v>
      </c>
      <c r="E922" s="168" t="s">
        <v>1</v>
      </c>
      <c r="F922" s="169" t="s">
        <v>189</v>
      </c>
      <c r="H922" s="170">
        <v>0.875</v>
      </c>
      <c r="I922" s="171"/>
      <c r="L922" s="167"/>
      <c r="M922" s="172"/>
      <c r="T922" s="173"/>
      <c r="AT922" s="168" t="s">
        <v>315</v>
      </c>
      <c r="AU922" s="168" t="s">
        <v>89</v>
      </c>
      <c r="AV922" s="13" t="s">
        <v>89</v>
      </c>
      <c r="AW922" s="13" t="s">
        <v>31</v>
      </c>
      <c r="AX922" s="13" t="s">
        <v>83</v>
      </c>
      <c r="AY922" s="168" t="s">
        <v>307</v>
      </c>
    </row>
    <row r="923" spans="2:65" s="13" customFormat="1">
      <c r="B923" s="167"/>
      <c r="D923" s="161" t="s">
        <v>315</v>
      </c>
      <c r="F923" s="169" t="s">
        <v>1062</v>
      </c>
      <c r="H923" s="170">
        <v>0.91900000000000004</v>
      </c>
      <c r="I923" s="171"/>
      <c r="L923" s="167"/>
      <c r="M923" s="172"/>
      <c r="T923" s="173"/>
      <c r="AT923" s="168" t="s">
        <v>315</v>
      </c>
      <c r="AU923" s="168" t="s">
        <v>89</v>
      </c>
      <c r="AV923" s="13" t="s">
        <v>89</v>
      </c>
      <c r="AW923" s="13" t="s">
        <v>3</v>
      </c>
      <c r="AX923" s="13" t="s">
        <v>83</v>
      </c>
      <c r="AY923" s="168" t="s">
        <v>307</v>
      </c>
    </row>
    <row r="924" spans="2:65" s="1" customFormat="1" ht="24.2" customHeight="1">
      <c r="B924" s="145"/>
      <c r="C924" s="188" t="s">
        <v>1063</v>
      </c>
      <c r="D924" s="188" t="s">
        <v>507</v>
      </c>
      <c r="E924" s="189" t="s">
        <v>1064</v>
      </c>
      <c r="F924" s="190" t="s">
        <v>1065</v>
      </c>
      <c r="G924" s="191" t="s">
        <v>517</v>
      </c>
      <c r="H924" s="192">
        <v>44.94</v>
      </c>
      <c r="I924" s="193"/>
      <c r="J924" s="194">
        <f>ROUND(I924*H924,2)</f>
        <v>0</v>
      </c>
      <c r="K924" s="195"/>
      <c r="L924" s="196"/>
      <c r="M924" s="197" t="s">
        <v>1</v>
      </c>
      <c r="N924" s="198" t="s">
        <v>42</v>
      </c>
      <c r="P924" s="156">
        <f>O924*H924</f>
        <v>0</v>
      </c>
      <c r="Q924" s="156">
        <v>1.9E-2</v>
      </c>
      <c r="R924" s="156">
        <f>Q924*H924</f>
        <v>0.85385999999999995</v>
      </c>
      <c r="S924" s="156">
        <v>0</v>
      </c>
      <c r="T924" s="157">
        <f>S924*H924</f>
        <v>0</v>
      </c>
      <c r="AR924" s="158" t="s">
        <v>449</v>
      </c>
      <c r="AT924" s="158" t="s">
        <v>507</v>
      </c>
      <c r="AU924" s="158" t="s">
        <v>89</v>
      </c>
      <c r="AY924" s="17" t="s">
        <v>307</v>
      </c>
      <c r="BE924" s="159">
        <f>IF(N924="základná",J924,0)</f>
        <v>0</v>
      </c>
      <c r="BF924" s="159">
        <f>IF(N924="znížená",J924,0)</f>
        <v>0</v>
      </c>
      <c r="BG924" s="159">
        <f>IF(N924="zákl. prenesená",J924,0)</f>
        <v>0</v>
      </c>
      <c r="BH924" s="159">
        <f>IF(N924="zníž. prenesená",J924,0)</f>
        <v>0</v>
      </c>
      <c r="BI924" s="159">
        <f>IF(N924="nulová",J924,0)</f>
        <v>0</v>
      </c>
      <c r="BJ924" s="17" t="s">
        <v>89</v>
      </c>
      <c r="BK924" s="159">
        <f>ROUND(I924*H924,2)</f>
        <v>0</v>
      </c>
      <c r="BL924" s="17" t="s">
        <v>313</v>
      </c>
      <c r="BM924" s="158" t="s">
        <v>1066</v>
      </c>
    </row>
    <row r="925" spans="2:65" s="13" customFormat="1">
      <c r="B925" s="167"/>
      <c r="D925" s="161" t="s">
        <v>315</v>
      </c>
      <c r="E925" s="168" t="s">
        <v>1</v>
      </c>
      <c r="F925" s="169" t="s">
        <v>187</v>
      </c>
      <c r="H925" s="170">
        <v>42.8</v>
      </c>
      <c r="I925" s="171"/>
      <c r="L925" s="167"/>
      <c r="M925" s="172"/>
      <c r="T925" s="173"/>
      <c r="AT925" s="168" t="s">
        <v>315</v>
      </c>
      <c r="AU925" s="168" t="s">
        <v>89</v>
      </c>
      <c r="AV925" s="13" t="s">
        <v>89</v>
      </c>
      <c r="AW925" s="13" t="s">
        <v>31</v>
      </c>
      <c r="AX925" s="13" t="s">
        <v>83</v>
      </c>
      <c r="AY925" s="168" t="s">
        <v>307</v>
      </c>
    </row>
    <row r="926" spans="2:65" s="13" customFormat="1">
      <c r="B926" s="167"/>
      <c r="D926" s="161" t="s">
        <v>315</v>
      </c>
      <c r="F926" s="169" t="s">
        <v>1067</v>
      </c>
      <c r="H926" s="170">
        <v>44.94</v>
      </c>
      <c r="I926" s="171"/>
      <c r="L926" s="167"/>
      <c r="M926" s="172"/>
      <c r="T926" s="173"/>
      <c r="AT926" s="168" t="s">
        <v>315</v>
      </c>
      <c r="AU926" s="168" t="s">
        <v>89</v>
      </c>
      <c r="AV926" s="13" t="s">
        <v>89</v>
      </c>
      <c r="AW926" s="13" t="s">
        <v>3</v>
      </c>
      <c r="AX926" s="13" t="s">
        <v>83</v>
      </c>
      <c r="AY926" s="168" t="s">
        <v>307</v>
      </c>
    </row>
    <row r="927" spans="2:65" s="1" customFormat="1" ht="24.2" customHeight="1">
      <c r="B927" s="145"/>
      <c r="C927" s="146" t="s">
        <v>1068</v>
      </c>
      <c r="D927" s="146" t="s">
        <v>309</v>
      </c>
      <c r="E927" s="147" t="s">
        <v>1069</v>
      </c>
      <c r="F927" s="148" t="s">
        <v>1070</v>
      </c>
      <c r="G927" s="149" t="s">
        <v>1071</v>
      </c>
      <c r="H927" s="150">
        <v>8.4</v>
      </c>
      <c r="I927" s="151"/>
      <c r="J927" s="152">
        <f>ROUND(I927*H927,2)</f>
        <v>0</v>
      </c>
      <c r="K927" s="153"/>
      <c r="L927" s="32"/>
      <c r="M927" s="154" t="s">
        <v>1</v>
      </c>
      <c r="N927" s="155" t="s">
        <v>42</v>
      </c>
      <c r="P927" s="156">
        <f>O927*H927</f>
        <v>0</v>
      </c>
      <c r="Q927" s="156">
        <v>9.9599999999999994E-2</v>
      </c>
      <c r="R927" s="156">
        <f>Q927*H927</f>
        <v>0.83663999999999994</v>
      </c>
      <c r="S927" s="156">
        <v>0</v>
      </c>
      <c r="T927" s="157">
        <f>S927*H927</f>
        <v>0</v>
      </c>
      <c r="AR927" s="158" t="s">
        <v>313</v>
      </c>
      <c r="AT927" s="158" t="s">
        <v>309</v>
      </c>
      <c r="AU927" s="158" t="s">
        <v>89</v>
      </c>
      <c r="AY927" s="17" t="s">
        <v>307</v>
      </c>
      <c r="BE927" s="159">
        <f>IF(N927="základná",J927,0)</f>
        <v>0</v>
      </c>
      <c r="BF927" s="159">
        <f>IF(N927="znížená",J927,0)</f>
        <v>0</v>
      </c>
      <c r="BG927" s="159">
        <f>IF(N927="zákl. prenesená",J927,0)</f>
        <v>0</v>
      </c>
      <c r="BH927" s="159">
        <f>IF(N927="zníž. prenesená",J927,0)</f>
        <v>0</v>
      </c>
      <c r="BI927" s="159">
        <f>IF(N927="nulová",J927,0)</f>
        <v>0</v>
      </c>
      <c r="BJ927" s="17" t="s">
        <v>89</v>
      </c>
      <c r="BK927" s="159">
        <f>ROUND(I927*H927,2)</f>
        <v>0</v>
      </c>
      <c r="BL927" s="17" t="s">
        <v>313</v>
      </c>
      <c r="BM927" s="158" t="s">
        <v>1072</v>
      </c>
    </row>
    <row r="928" spans="2:65" s="13" customFormat="1">
      <c r="B928" s="167"/>
      <c r="D928" s="161" t="s">
        <v>315</v>
      </c>
      <c r="E928" s="168" t="s">
        <v>1</v>
      </c>
      <c r="F928" s="169" t="s">
        <v>1073</v>
      </c>
      <c r="H928" s="170">
        <v>8.4</v>
      </c>
      <c r="I928" s="171"/>
      <c r="L928" s="167"/>
      <c r="M928" s="172"/>
      <c r="T928" s="173"/>
      <c r="AT928" s="168" t="s">
        <v>315</v>
      </c>
      <c r="AU928" s="168" t="s">
        <v>89</v>
      </c>
      <c r="AV928" s="13" t="s">
        <v>89</v>
      </c>
      <c r="AW928" s="13" t="s">
        <v>31</v>
      </c>
      <c r="AX928" s="13" t="s">
        <v>83</v>
      </c>
      <c r="AY928" s="168" t="s">
        <v>307</v>
      </c>
    </row>
    <row r="929" spans="2:65" s="1" customFormat="1" ht="24.2" customHeight="1">
      <c r="B929" s="145"/>
      <c r="C929" s="146" t="s">
        <v>1074</v>
      </c>
      <c r="D929" s="146" t="s">
        <v>309</v>
      </c>
      <c r="E929" s="147" t="s">
        <v>1075</v>
      </c>
      <c r="F929" s="148" t="s">
        <v>1076</v>
      </c>
      <c r="G929" s="149" t="s">
        <v>517</v>
      </c>
      <c r="H929" s="150">
        <v>3.99</v>
      </c>
      <c r="I929" s="151"/>
      <c r="J929" s="152">
        <f>ROUND(I929*H929,2)</f>
        <v>0</v>
      </c>
      <c r="K929" s="153"/>
      <c r="L929" s="32"/>
      <c r="M929" s="154" t="s">
        <v>1</v>
      </c>
      <c r="N929" s="155" t="s">
        <v>42</v>
      </c>
      <c r="P929" s="156">
        <f>O929*H929</f>
        <v>0</v>
      </c>
      <c r="Q929" s="156">
        <v>3.96E-3</v>
      </c>
      <c r="R929" s="156">
        <f>Q929*H929</f>
        <v>1.5800399999999999E-2</v>
      </c>
      <c r="S929" s="156">
        <v>0</v>
      </c>
      <c r="T929" s="157">
        <f>S929*H929</f>
        <v>0</v>
      </c>
      <c r="AR929" s="158" t="s">
        <v>313</v>
      </c>
      <c r="AT929" s="158" t="s">
        <v>309</v>
      </c>
      <c r="AU929" s="158" t="s">
        <v>89</v>
      </c>
      <c r="AY929" s="17" t="s">
        <v>307</v>
      </c>
      <c r="BE929" s="159">
        <f>IF(N929="základná",J929,0)</f>
        <v>0</v>
      </c>
      <c r="BF929" s="159">
        <f>IF(N929="znížená",J929,0)</f>
        <v>0</v>
      </c>
      <c r="BG929" s="159">
        <f>IF(N929="zákl. prenesená",J929,0)</f>
        <v>0</v>
      </c>
      <c r="BH929" s="159">
        <f>IF(N929="zníž. prenesená",J929,0)</f>
        <v>0</v>
      </c>
      <c r="BI929" s="159">
        <f>IF(N929="nulová",J929,0)</f>
        <v>0</v>
      </c>
      <c r="BJ929" s="17" t="s">
        <v>89</v>
      </c>
      <c r="BK929" s="159">
        <f>ROUND(I929*H929,2)</f>
        <v>0</v>
      </c>
      <c r="BL929" s="17" t="s">
        <v>313</v>
      </c>
      <c r="BM929" s="158" t="s">
        <v>1077</v>
      </c>
    </row>
    <row r="930" spans="2:65" s="13" customFormat="1">
      <c r="B930" s="167"/>
      <c r="D930" s="161" t="s">
        <v>315</v>
      </c>
      <c r="E930" s="168" t="s">
        <v>1</v>
      </c>
      <c r="F930" s="169" t="s">
        <v>1078</v>
      </c>
      <c r="H930" s="170">
        <v>3.99</v>
      </c>
      <c r="I930" s="171"/>
      <c r="L930" s="167"/>
      <c r="M930" s="172"/>
      <c r="T930" s="173"/>
      <c r="AT930" s="168" t="s">
        <v>315</v>
      </c>
      <c r="AU930" s="168" t="s">
        <v>89</v>
      </c>
      <c r="AV930" s="13" t="s">
        <v>89</v>
      </c>
      <c r="AW930" s="13" t="s">
        <v>31</v>
      </c>
      <c r="AX930" s="13" t="s">
        <v>76</v>
      </c>
      <c r="AY930" s="168" t="s">
        <v>307</v>
      </c>
    </row>
    <row r="931" spans="2:65" s="14" customFormat="1">
      <c r="B931" s="174"/>
      <c r="D931" s="161" t="s">
        <v>315</v>
      </c>
      <c r="E931" s="175" t="s">
        <v>1</v>
      </c>
      <c r="F931" s="176" t="s">
        <v>415</v>
      </c>
      <c r="H931" s="177">
        <v>3.99</v>
      </c>
      <c r="I931" s="178"/>
      <c r="L931" s="174"/>
      <c r="M931" s="179"/>
      <c r="T931" s="180"/>
      <c r="AT931" s="175" t="s">
        <v>315</v>
      </c>
      <c r="AU931" s="175" t="s">
        <v>89</v>
      </c>
      <c r="AV931" s="14" t="s">
        <v>313</v>
      </c>
      <c r="AW931" s="14" t="s">
        <v>31</v>
      </c>
      <c r="AX931" s="14" t="s">
        <v>83</v>
      </c>
      <c r="AY931" s="175" t="s">
        <v>307</v>
      </c>
    </row>
    <row r="932" spans="2:65" s="1" customFormat="1" ht="24.2" customHeight="1">
      <c r="B932" s="145"/>
      <c r="C932" s="146" t="s">
        <v>1079</v>
      </c>
      <c r="D932" s="146" t="s">
        <v>309</v>
      </c>
      <c r="E932" s="147" t="s">
        <v>1080</v>
      </c>
      <c r="F932" s="148" t="s">
        <v>1081</v>
      </c>
      <c r="G932" s="149" t="s">
        <v>517</v>
      </c>
      <c r="H932" s="150">
        <v>3.99</v>
      </c>
      <c r="I932" s="151"/>
      <c r="J932" s="152">
        <f>ROUND(I932*H932,2)</f>
        <v>0</v>
      </c>
      <c r="K932" s="153"/>
      <c r="L932" s="32"/>
      <c r="M932" s="154" t="s">
        <v>1</v>
      </c>
      <c r="N932" s="155" t="s">
        <v>42</v>
      </c>
      <c r="P932" s="156">
        <f>O932*H932</f>
        <v>0</v>
      </c>
      <c r="Q932" s="156">
        <v>0</v>
      </c>
      <c r="R932" s="156">
        <f>Q932*H932</f>
        <v>0</v>
      </c>
      <c r="S932" s="156">
        <v>0</v>
      </c>
      <c r="T932" s="157">
        <f>S932*H932</f>
        <v>0</v>
      </c>
      <c r="AR932" s="158" t="s">
        <v>313</v>
      </c>
      <c r="AT932" s="158" t="s">
        <v>309</v>
      </c>
      <c r="AU932" s="158" t="s">
        <v>89</v>
      </c>
      <c r="AY932" s="17" t="s">
        <v>307</v>
      </c>
      <c r="BE932" s="159">
        <f>IF(N932="základná",J932,0)</f>
        <v>0</v>
      </c>
      <c r="BF932" s="159">
        <f>IF(N932="znížená",J932,0)</f>
        <v>0</v>
      </c>
      <c r="BG932" s="159">
        <f>IF(N932="zákl. prenesená",J932,0)</f>
        <v>0</v>
      </c>
      <c r="BH932" s="159">
        <f>IF(N932="zníž. prenesená",J932,0)</f>
        <v>0</v>
      </c>
      <c r="BI932" s="159">
        <f>IF(N932="nulová",J932,0)</f>
        <v>0</v>
      </c>
      <c r="BJ932" s="17" t="s">
        <v>89</v>
      </c>
      <c r="BK932" s="159">
        <f>ROUND(I932*H932,2)</f>
        <v>0</v>
      </c>
      <c r="BL932" s="17" t="s">
        <v>313</v>
      </c>
      <c r="BM932" s="158" t="s">
        <v>1082</v>
      </c>
    </row>
    <row r="933" spans="2:65" s="1" customFormat="1" ht="33" customHeight="1">
      <c r="B933" s="145"/>
      <c r="C933" s="146" t="s">
        <v>1083</v>
      </c>
      <c r="D933" s="146" t="s">
        <v>309</v>
      </c>
      <c r="E933" s="147" t="s">
        <v>1084</v>
      </c>
      <c r="F933" s="148" t="s">
        <v>1085</v>
      </c>
      <c r="G933" s="149" t="s">
        <v>517</v>
      </c>
      <c r="H933" s="150">
        <v>54.371000000000002</v>
      </c>
      <c r="I933" s="151"/>
      <c r="J933" s="152">
        <f>ROUND(I933*H933,2)</f>
        <v>0</v>
      </c>
      <c r="K933" s="153"/>
      <c r="L933" s="32"/>
      <c r="M933" s="154" t="s">
        <v>1</v>
      </c>
      <c r="N933" s="155" t="s">
        <v>42</v>
      </c>
      <c r="P933" s="156">
        <f>O933*H933</f>
        <v>0</v>
      </c>
      <c r="Q933" s="156">
        <v>0.16192000000000001</v>
      </c>
      <c r="R933" s="156">
        <f>Q933*H933</f>
        <v>8.803752320000001</v>
      </c>
      <c r="S933" s="156">
        <v>0</v>
      </c>
      <c r="T933" s="157">
        <f>S933*H933</f>
        <v>0</v>
      </c>
      <c r="AR933" s="158" t="s">
        <v>313</v>
      </c>
      <c r="AT933" s="158" t="s">
        <v>309</v>
      </c>
      <c r="AU933" s="158" t="s">
        <v>89</v>
      </c>
      <c r="AY933" s="17" t="s">
        <v>307</v>
      </c>
      <c r="BE933" s="159">
        <f>IF(N933="základná",J933,0)</f>
        <v>0</v>
      </c>
      <c r="BF933" s="159">
        <f>IF(N933="znížená",J933,0)</f>
        <v>0</v>
      </c>
      <c r="BG933" s="159">
        <f>IF(N933="zákl. prenesená",J933,0)</f>
        <v>0</v>
      </c>
      <c r="BH933" s="159">
        <f>IF(N933="zníž. prenesená",J933,0)</f>
        <v>0</v>
      </c>
      <c r="BI933" s="159">
        <f>IF(N933="nulová",J933,0)</f>
        <v>0</v>
      </c>
      <c r="BJ933" s="17" t="s">
        <v>89</v>
      </c>
      <c r="BK933" s="159">
        <f>ROUND(I933*H933,2)</f>
        <v>0</v>
      </c>
      <c r="BL933" s="17" t="s">
        <v>313</v>
      </c>
      <c r="BM933" s="158" t="s">
        <v>1086</v>
      </c>
    </row>
    <row r="934" spans="2:65" s="13" customFormat="1">
      <c r="B934" s="167"/>
      <c r="D934" s="161" t="s">
        <v>315</v>
      </c>
      <c r="E934" s="168" t="s">
        <v>1</v>
      </c>
      <c r="F934" s="169" t="s">
        <v>1087</v>
      </c>
      <c r="H934" s="170">
        <v>52.295999999999999</v>
      </c>
      <c r="I934" s="171"/>
      <c r="L934" s="167"/>
      <c r="M934" s="172"/>
      <c r="T934" s="173"/>
      <c r="AT934" s="168" t="s">
        <v>315</v>
      </c>
      <c r="AU934" s="168" t="s">
        <v>89</v>
      </c>
      <c r="AV934" s="13" t="s">
        <v>89</v>
      </c>
      <c r="AW934" s="13" t="s">
        <v>31</v>
      </c>
      <c r="AX934" s="13" t="s">
        <v>76</v>
      </c>
      <c r="AY934" s="168" t="s">
        <v>307</v>
      </c>
    </row>
    <row r="935" spans="2:65" s="13" customFormat="1">
      <c r="B935" s="167"/>
      <c r="D935" s="161" t="s">
        <v>315</v>
      </c>
      <c r="E935" s="168" t="s">
        <v>1</v>
      </c>
      <c r="F935" s="169" t="s">
        <v>1088</v>
      </c>
      <c r="H935" s="170">
        <v>2.0750000000000002</v>
      </c>
      <c r="I935" s="171"/>
      <c r="L935" s="167"/>
      <c r="M935" s="172"/>
      <c r="T935" s="173"/>
      <c r="AT935" s="168" t="s">
        <v>315</v>
      </c>
      <c r="AU935" s="168" t="s">
        <v>89</v>
      </c>
      <c r="AV935" s="13" t="s">
        <v>89</v>
      </c>
      <c r="AW935" s="13" t="s">
        <v>31</v>
      </c>
      <c r="AX935" s="13" t="s">
        <v>76</v>
      </c>
      <c r="AY935" s="168" t="s">
        <v>307</v>
      </c>
    </row>
    <row r="936" spans="2:65" s="14" customFormat="1">
      <c r="B936" s="174"/>
      <c r="D936" s="161" t="s">
        <v>315</v>
      </c>
      <c r="E936" s="175" t="s">
        <v>1</v>
      </c>
      <c r="F936" s="176" t="s">
        <v>415</v>
      </c>
      <c r="H936" s="177">
        <v>54.371000000000002</v>
      </c>
      <c r="I936" s="178"/>
      <c r="L936" s="174"/>
      <c r="M936" s="179"/>
      <c r="T936" s="180"/>
      <c r="AT936" s="175" t="s">
        <v>315</v>
      </c>
      <c r="AU936" s="175" t="s">
        <v>89</v>
      </c>
      <c r="AV936" s="14" t="s">
        <v>313</v>
      </c>
      <c r="AW936" s="14" t="s">
        <v>31</v>
      </c>
      <c r="AX936" s="14" t="s">
        <v>83</v>
      </c>
      <c r="AY936" s="175" t="s">
        <v>307</v>
      </c>
    </row>
    <row r="937" spans="2:65" s="11" customFormat="1" ht="22.9" customHeight="1">
      <c r="B937" s="133"/>
      <c r="D937" s="134" t="s">
        <v>75</v>
      </c>
      <c r="E937" s="143" t="s">
        <v>433</v>
      </c>
      <c r="F937" s="143" t="s">
        <v>1089</v>
      </c>
      <c r="I937" s="136"/>
      <c r="J937" s="144">
        <f>BK937</f>
        <v>0</v>
      </c>
      <c r="L937" s="133"/>
      <c r="M937" s="138"/>
      <c r="P937" s="139">
        <f>SUM(P938:P968)</f>
        <v>0</v>
      </c>
      <c r="R937" s="139">
        <f>SUM(R938:R968)</f>
        <v>214.66306591999998</v>
      </c>
      <c r="T937" s="140">
        <f>SUM(T938:T968)</f>
        <v>0</v>
      </c>
      <c r="AR937" s="134" t="s">
        <v>83</v>
      </c>
      <c r="AT937" s="141" t="s">
        <v>75</v>
      </c>
      <c r="AU937" s="141" t="s">
        <v>83</v>
      </c>
      <c r="AY937" s="134" t="s">
        <v>307</v>
      </c>
      <c r="BK937" s="142">
        <f>SUM(BK938:BK968)</f>
        <v>0</v>
      </c>
    </row>
    <row r="938" spans="2:65" s="1" customFormat="1" ht="24.2" customHeight="1">
      <c r="B938" s="145"/>
      <c r="C938" s="146" t="s">
        <v>1090</v>
      </c>
      <c r="D938" s="146" t="s">
        <v>309</v>
      </c>
      <c r="E938" s="147" t="s">
        <v>1091</v>
      </c>
      <c r="F938" s="148" t="s">
        <v>1092</v>
      </c>
      <c r="G938" s="149" t="s">
        <v>517</v>
      </c>
      <c r="H938" s="150">
        <v>339.66199999999998</v>
      </c>
      <c r="I938" s="151"/>
      <c r="J938" s="152">
        <f>ROUND(I938*H938,2)</f>
        <v>0</v>
      </c>
      <c r="K938" s="153"/>
      <c r="L938" s="32"/>
      <c r="M938" s="154" t="s">
        <v>1</v>
      </c>
      <c r="N938" s="155" t="s">
        <v>42</v>
      </c>
      <c r="P938" s="156">
        <f>O938*H938</f>
        <v>0</v>
      </c>
      <c r="Q938" s="156">
        <v>0.46166000000000001</v>
      </c>
      <c r="R938" s="156">
        <f>Q938*H938</f>
        <v>156.80835891999999</v>
      </c>
      <c r="S938" s="156">
        <v>0</v>
      </c>
      <c r="T938" s="157">
        <f>S938*H938</f>
        <v>0</v>
      </c>
      <c r="AR938" s="158" t="s">
        <v>313</v>
      </c>
      <c r="AT938" s="158" t="s">
        <v>309</v>
      </c>
      <c r="AU938" s="158" t="s">
        <v>89</v>
      </c>
      <c r="AY938" s="17" t="s">
        <v>307</v>
      </c>
      <c r="BE938" s="159">
        <f>IF(N938="základná",J938,0)</f>
        <v>0</v>
      </c>
      <c r="BF938" s="159">
        <f>IF(N938="znížená",J938,0)</f>
        <v>0</v>
      </c>
      <c r="BG938" s="159">
        <f>IF(N938="zákl. prenesená",J938,0)</f>
        <v>0</v>
      </c>
      <c r="BH938" s="159">
        <f>IF(N938="zníž. prenesená",J938,0)</f>
        <v>0</v>
      </c>
      <c r="BI938" s="159">
        <f>IF(N938="nulová",J938,0)</f>
        <v>0</v>
      </c>
      <c r="BJ938" s="17" t="s">
        <v>89</v>
      </c>
      <c r="BK938" s="159">
        <f>ROUND(I938*H938,2)</f>
        <v>0</v>
      </c>
      <c r="BL938" s="17" t="s">
        <v>313</v>
      </c>
      <c r="BM938" s="158" t="s">
        <v>1093</v>
      </c>
    </row>
    <row r="939" spans="2:65" s="13" customFormat="1">
      <c r="B939" s="167"/>
      <c r="D939" s="161" t="s">
        <v>315</v>
      </c>
      <c r="E939" s="168" t="s">
        <v>1</v>
      </c>
      <c r="F939" s="169" t="s">
        <v>519</v>
      </c>
      <c r="H939" s="170">
        <v>339.66199999999998</v>
      </c>
      <c r="I939" s="171"/>
      <c r="L939" s="167"/>
      <c r="M939" s="172"/>
      <c r="T939" s="173"/>
      <c r="AT939" s="168" t="s">
        <v>315</v>
      </c>
      <c r="AU939" s="168" t="s">
        <v>89</v>
      </c>
      <c r="AV939" s="13" t="s">
        <v>89</v>
      </c>
      <c r="AW939" s="13" t="s">
        <v>31</v>
      </c>
      <c r="AX939" s="13" t="s">
        <v>83</v>
      </c>
      <c r="AY939" s="168" t="s">
        <v>307</v>
      </c>
    </row>
    <row r="940" spans="2:65" s="1" customFormat="1" ht="37.9" customHeight="1">
      <c r="B940" s="145"/>
      <c r="C940" s="146" t="s">
        <v>1094</v>
      </c>
      <c r="D940" s="146" t="s">
        <v>309</v>
      </c>
      <c r="E940" s="147" t="s">
        <v>1095</v>
      </c>
      <c r="F940" s="148" t="s">
        <v>1096</v>
      </c>
      <c r="G940" s="149" t="s">
        <v>517</v>
      </c>
      <c r="H940" s="150">
        <v>318.11200000000002</v>
      </c>
      <c r="I940" s="151"/>
      <c r="J940" s="152">
        <f>ROUND(I940*H940,2)</f>
        <v>0</v>
      </c>
      <c r="K940" s="153"/>
      <c r="L940" s="32"/>
      <c r="M940" s="154" t="s">
        <v>1</v>
      </c>
      <c r="N940" s="155" t="s">
        <v>42</v>
      </c>
      <c r="P940" s="156">
        <f>O940*H940</f>
        <v>0</v>
      </c>
      <c r="Q940" s="156">
        <v>8.4000000000000005E-2</v>
      </c>
      <c r="R940" s="156">
        <f>Q940*H940</f>
        <v>26.721408000000004</v>
      </c>
      <c r="S940" s="156">
        <v>0</v>
      </c>
      <c r="T940" s="157">
        <f>S940*H940</f>
        <v>0</v>
      </c>
      <c r="AR940" s="158" t="s">
        <v>313</v>
      </c>
      <c r="AT940" s="158" t="s">
        <v>309</v>
      </c>
      <c r="AU940" s="158" t="s">
        <v>89</v>
      </c>
      <c r="AY940" s="17" t="s">
        <v>307</v>
      </c>
      <c r="BE940" s="159">
        <f>IF(N940="základná",J940,0)</f>
        <v>0</v>
      </c>
      <c r="BF940" s="159">
        <f>IF(N940="znížená",J940,0)</f>
        <v>0</v>
      </c>
      <c r="BG940" s="159">
        <f>IF(N940="zákl. prenesená",J940,0)</f>
        <v>0</v>
      </c>
      <c r="BH940" s="159">
        <f>IF(N940="zníž. prenesená",J940,0)</f>
        <v>0</v>
      </c>
      <c r="BI940" s="159">
        <f>IF(N940="nulová",J940,0)</f>
        <v>0</v>
      </c>
      <c r="BJ940" s="17" t="s">
        <v>89</v>
      </c>
      <c r="BK940" s="159">
        <f>ROUND(I940*H940,2)</f>
        <v>0</v>
      </c>
      <c r="BL940" s="17" t="s">
        <v>313</v>
      </c>
      <c r="BM940" s="158" t="s">
        <v>1097</v>
      </c>
    </row>
    <row r="941" spans="2:65" s="12" customFormat="1">
      <c r="B941" s="160"/>
      <c r="D941" s="161" t="s">
        <v>315</v>
      </c>
      <c r="E941" s="162" t="s">
        <v>1</v>
      </c>
      <c r="F941" s="163" t="s">
        <v>1098</v>
      </c>
      <c r="H941" s="162" t="s">
        <v>1</v>
      </c>
      <c r="I941" s="164"/>
      <c r="L941" s="160"/>
      <c r="M941" s="165"/>
      <c r="T941" s="166"/>
      <c r="AT941" s="162" t="s">
        <v>315</v>
      </c>
      <c r="AU941" s="162" t="s">
        <v>89</v>
      </c>
      <c r="AV941" s="12" t="s">
        <v>83</v>
      </c>
      <c r="AW941" s="12" t="s">
        <v>31</v>
      </c>
      <c r="AX941" s="12" t="s">
        <v>76</v>
      </c>
      <c r="AY941" s="162" t="s">
        <v>307</v>
      </c>
    </row>
    <row r="942" spans="2:65" s="12" customFormat="1">
      <c r="B942" s="160"/>
      <c r="D942" s="161" t="s">
        <v>315</v>
      </c>
      <c r="E942" s="162" t="s">
        <v>1</v>
      </c>
      <c r="F942" s="163" t="s">
        <v>1099</v>
      </c>
      <c r="H942" s="162" t="s">
        <v>1</v>
      </c>
      <c r="I942" s="164"/>
      <c r="L942" s="160"/>
      <c r="M942" s="165"/>
      <c r="T942" s="166"/>
      <c r="AT942" s="162" t="s">
        <v>315</v>
      </c>
      <c r="AU942" s="162" t="s">
        <v>89</v>
      </c>
      <c r="AV942" s="12" t="s">
        <v>83</v>
      </c>
      <c r="AW942" s="12" t="s">
        <v>31</v>
      </c>
      <c r="AX942" s="12" t="s">
        <v>76</v>
      </c>
      <c r="AY942" s="162" t="s">
        <v>307</v>
      </c>
    </row>
    <row r="943" spans="2:65" s="13" customFormat="1">
      <c r="B943" s="167"/>
      <c r="D943" s="161" t="s">
        <v>315</v>
      </c>
      <c r="E943" s="168" t="s">
        <v>1</v>
      </c>
      <c r="F943" s="169" t="s">
        <v>1100</v>
      </c>
      <c r="H943" s="170">
        <v>27.72</v>
      </c>
      <c r="I943" s="171"/>
      <c r="L943" s="167"/>
      <c r="M943" s="172"/>
      <c r="T943" s="173"/>
      <c r="AT943" s="168" t="s">
        <v>315</v>
      </c>
      <c r="AU943" s="168" t="s">
        <v>89</v>
      </c>
      <c r="AV943" s="13" t="s">
        <v>89</v>
      </c>
      <c r="AW943" s="13" t="s">
        <v>31</v>
      </c>
      <c r="AX943" s="13" t="s">
        <v>76</v>
      </c>
      <c r="AY943" s="168" t="s">
        <v>307</v>
      </c>
    </row>
    <row r="944" spans="2:65" s="13" customFormat="1">
      <c r="B944" s="167"/>
      <c r="D944" s="161" t="s">
        <v>315</v>
      </c>
      <c r="E944" s="168" t="s">
        <v>1</v>
      </c>
      <c r="F944" s="169" t="s">
        <v>1101</v>
      </c>
      <c r="H944" s="170">
        <v>21.501000000000001</v>
      </c>
      <c r="I944" s="171"/>
      <c r="L944" s="167"/>
      <c r="M944" s="172"/>
      <c r="T944" s="173"/>
      <c r="AT944" s="168" t="s">
        <v>315</v>
      </c>
      <c r="AU944" s="168" t="s">
        <v>89</v>
      </c>
      <c r="AV944" s="13" t="s">
        <v>89</v>
      </c>
      <c r="AW944" s="13" t="s">
        <v>31</v>
      </c>
      <c r="AX944" s="13" t="s">
        <v>76</v>
      </c>
      <c r="AY944" s="168" t="s">
        <v>307</v>
      </c>
    </row>
    <row r="945" spans="2:65" s="13" customFormat="1">
      <c r="B945" s="167"/>
      <c r="D945" s="161" t="s">
        <v>315</v>
      </c>
      <c r="E945" s="168" t="s">
        <v>1</v>
      </c>
      <c r="F945" s="169" t="s">
        <v>1102</v>
      </c>
      <c r="H945" s="170">
        <v>9.5739999999999998</v>
      </c>
      <c r="I945" s="171"/>
      <c r="L945" s="167"/>
      <c r="M945" s="172"/>
      <c r="T945" s="173"/>
      <c r="AT945" s="168" t="s">
        <v>315</v>
      </c>
      <c r="AU945" s="168" t="s">
        <v>89</v>
      </c>
      <c r="AV945" s="13" t="s">
        <v>89</v>
      </c>
      <c r="AW945" s="13" t="s">
        <v>31</v>
      </c>
      <c r="AX945" s="13" t="s">
        <v>76</v>
      </c>
      <c r="AY945" s="168" t="s">
        <v>307</v>
      </c>
    </row>
    <row r="946" spans="2:65" s="13" customFormat="1">
      <c r="B946" s="167"/>
      <c r="D946" s="161" t="s">
        <v>315</v>
      </c>
      <c r="E946" s="168" t="s">
        <v>1</v>
      </c>
      <c r="F946" s="169" t="s">
        <v>1103</v>
      </c>
      <c r="H946" s="170">
        <v>3.8250000000000002</v>
      </c>
      <c r="I946" s="171"/>
      <c r="L946" s="167"/>
      <c r="M946" s="172"/>
      <c r="T946" s="173"/>
      <c r="AT946" s="168" t="s">
        <v>315</v>
      </c>
      <c r="AU946" s="168" t="s">
        <v>89</v>
      </c>
      <c r="AV946" s="13" t="s">
        <v>89</v>
      </c>
      <c r="AW946" s="13" t="s">
        <v>31</v>
      </c>
      <c r="AX946" s="13" t="s">
        <v>76</v>
      </c>
      <c r="AY946" s="168" t="s">
        <v>307</v>
      </c>
    </row>
    <row r="947" spans="2:65" s="13" customFormat="1">
      <c r="B947" s="167"/>
      <c r="D947" s="161" t="s">
        <v>315</v>
      </c>
      <c r="E947" s="168" t="s">
        <v>1</v>
      </c>
      <c r="F947" s="169" t="s">
        <v>1104</v>
      </c>
      <c r="H947" s="170">
        <v>6.39</v>
      </c>
      <c r="I947" s="171"/>
      <c r="L947" s="167"/>
      <c r="M947" s="172"/>
      <c r="T947" s="173"/>
      <c r="AT947" s="168" t="s">
        <v>315</v>
      </c>
      <c r="AU947" s="168" t="s">
        <v>89</v>
      </c>
      <c r="AV947" s="13" t="s">
        <v>89</v>
      </c>
      <c r="AW947" s="13" t="s">
        <v>31</v>
      </c>
      <c r="AX947" s="13" t="s">
        <v>76</v>
      </c>
      <c r="AY947" s="168" t="s">
        <v>307</v>
      </c>
    </row>
    <row r="948" spans="2:65" s="13" customFormat="1">
      <c r="B948" s="167"/>
      <c r="D948" s="161" t="s">
        <v>315</v>
      </c>
      <c r="E948" s="168" t="s">
        <v>1</v>
      </c>
      <c r="F948" s="169" t="s">
        <v>1105</v>
      </c>
      <c r="H948" s="170">
        <v>110.01</v>
      </c>
      <c r="I948" s="171"/>
      <c r="L948" s="167"/>
      <c r="M948" s="172"/>
      <c r="T948" s="173"/>
      <c r="AT948" s="168" t="s">
        <v>315</v>
      </c>
      <c r="AU948" s="168" t="s">
        <v>89</v>
      </c>
      <c r="AV948" s="13" t="s">
        <v>89</v>
      </c>
      <c r="AW948" s="13" t="s">
        <v>31</v>
      </c>
      <c r="AX948" s="13" t="s">
        <v>76</v>
      </c>
      <c r="AY948" s="168" t="s">
        <v>307</v>
      </c>
    </row>
    <row r="949" spans="2:65" s="13" customFormat="1">
      <c r="B949" s="167"/>
      <c r="D949" s="161" t="s">
        <v>315</v>
      </c>
      <c r="E949" s="168" t="s">
        <v>1</v>
      </c>
      <c r="F949" s="169" t="s">
        <v>1106</v>
      </c>
      <c r="H949" s="170">
        <v>35.171999999999997</v>
      </c>
      <c r="I949" s="171"/>
      <c r="L949" s="167"/>
      <c r="M949" s="172"/>
      <c r="T949" s="173"/>
      <c r="AT949" s="168" t="s">
        <v>315</v>
      </c>
      <c r="AU949" s="168" t="s">
        <v>89</v>
      </c>
      <c r="AV949" s="13" t="s">
        <v>89</v>
      </c>
      <c r="AW949" s="13" t="s">
        <v>31</v>
      </c>
      <c r="AX949" s="13" t="s">
        <v>76</v>
      </c>
      <c r="AY949" s="168" t="s">
        <v>307</v>
      </c>
    </row>
    <row r="950" spans="2:65" s="13" customFormat="1">
      <c r="B950" s="167"/>
      <c r="D950" s="161" t="s">
        <v>315</v>
      </c>
      <c r="E950" s="168" t="s">
        <v>1</v>
      </c>
      <c r="F950" s="169" t="s">
        <v>1107</v>
      </c>
      <c r="H950" s="170">
        <v>11.7</v>
      </c>
      <c r="I950" s="171"/>
      <c r="L950" s="167"/>
      <c r="M950" s="172"/>
      <c r="T950" s="173"/>
      <c r="AT950" s="168" t="s">
        <v>315</v>
      </c>
      <c r="AU950" s="168" t="s">
        <v>89</v>
      </c>
      <c r="AV950" s="13" t="s">
        <v>89</v>
      </c>
      <c r="AW950" s="13" t="s">
        <v>31</v>
      </c>
      <c r="AX950" s="13" t="s">
        <v>76</v>
      </c>
      <c r="AY950" s="168" t="s">
        <v>307</v>
      </c>
    </row>
    <row r="951" spans="2:65" s="13" customFormat="1">
      <c r="B951" s="167"/>
      <c r="D951" s="161" t="s">
        <v>315</v>
      </c>
      <c r="E951" s="168" t="s">
        <v>1</v>
      </c>
      <c r="F951" s="169" t="s">
        <v>1108</v>
      </c>
      <c r="H951" s="170">
        <v>4.2</v>
      </c>
      <c r="I951" s="171"/>
      <c r="L951" s="167"/>
      <c r="M951" s="172"/>
      <c r="T951" s="173"/>
      <c r="AT951" s="168" t="s">
        <v>315</v>
      </c>
      <c r="AU951" s="168" t="s">
        <v>89</v>
      </c>
      <c r="AV951" s="13" t="s">
        <v>89</v>
      </c>
      <c r="AW951" s="13" t="s">
        <v>31</v>
      </c>
      <c r="AX951" s="13" t="s">
        <v>76</v>
      </c>
      <c r="AY951" s="168" t="s">
        <v>307</v>
      </c>
    </row>
    <row r="952" spans="2:65" s="13" customFormat="1">
      <c r="B952" s="167"/>
      <c r="D952" s="161" t="s">
        <v>315</v>
      </c>
      <c r="E952" s="168" t="s">
        <v>1</v>
      </c>
      <c r="F952" s="169" t="s">
        <v>1109</v>
      </c>
      <c r="H952" s="170">
        <v>4.0949999999999998</v>
      </c>
      <c r="I952" s="171"/>
      <c r="L952" s="167"/>
      <c r="M952" s="172"/>
      <c r="T952" s="173"/>
      <c r="AT952" s="168" t="s">
        <v>315</v>
      </c>
      <c r="AU952" s="168" t="s">
        <v>89</v>
      </c>
      <c r="AV952" s="13" t="s">
        <v>89</v>
      </c>
      <c r="AW952" s="13" t="s">
        <v>31</v>
      </c>
      <c r="AX952" s="13" t="s">
        <v>76</v>
      </c>
      <c r="AY952" s="168" t="s">
        <v>307</v>
      </c>
    </row>
    <row r="953" spans="2:65" s="13" customFormat="1">
      <c r="B953" s="167"/>
      <c r="D953" s="161" t="s">
        <v>315</v>
      </c>
      <c r="E953" s="168" t="s">
        <v>1</v>
      </c>
      <c r="F953" s="169" t="s">
        <v>1110</v>
      </c>
      <c r="H953" s="170">
        <v>5.6849999999999996</v>
      </c>
      <c r="I953" s="171"/>
      <c r="L953" s="167"/>
      <c r="M953" s="172"/>
      <c r="T953" s="173"/>
      <c r="AT953" s="168" t="s">
        <v>315</v>
      </c>
      <c r="AU953" s="168" t="s">
        <v>89</v>
      </c>
      <c r="AV953" s="13" t="s">
        <v>89</v>
      </c>
      <c r="AW953" s="13" t="s">
        <v>31</v>
      </c>
      <c r="AX953" s="13" t="s">
        <v>76</v>
      </c>
      <c r="AY953" s="168" t="s">
        <v>307</v>
      </c>
    </row>
    <row r="954" spans="2:65" s="13" customFormat="1">
      <c r="B954" s="167"/>
      <c r="D954" s="161" t="s">
        <v>315</v>
      </c>
      <c r="E954" s="168" t="s">
        <v>1</v>
      </c>
      <c r="F954" s="169" t="s">
        <v>1111</v>
      </c>
      <c r="H954" s="170">
        <v>15.12</v>
      </c>
      <c r="I954" s="171"/>
      <c r="L954" s="167"/>
      <c r="M954" s="172"/>
      <c r="T954" s="173"/>
      <c r="AT954" s="168" t="s">
        <v>315</v>
      </c>
      <c r="AU954" s="168" t="s">
        <v>89</v>
      </c>
      <c r="AV954" s="13" t="s">
        <v>89</v>
      </c>
      <c r="AW954" s="13" t="s">
        <v>31</v>
      </c>
      <c r="AX954" s="13" t="s">
        <v>76</v>
      </c>
      <c r="AY954" s="168" t="s">
        <v>307</v>
      </c>
    </row>
    <row r="955" spans="2:65" s="13" customFormat="1">
      <c r="B955" s="167"/>
      <c r="D955" s="161" t="s">
        <v>315</v>
      </c>
      <c r="E955" s="168" t="s">
        <v>1</v>
      </c>
      <c r="F955" s="169" t="s">
        <v>1112</v>
      </c>
      <c r="H955" s="170">
        <v>25.47</v>
      </c>
      <c r="I955" s="171"/>
      <c r="L955" s="167"/>
      <c r="M955" s="172"/>
      <c r="T955" s="173"/>
      <c r="AT955" s="168" t="s">
        <v>315</v>
      </c>
      <c r="AU955" s="168" t="s">
        <v>89</v>
      </c>
      <c r="AV955" s="13" t="s">
        <v>89</v>
      </c>
      <c r="AW955" s="13" t="s">
        <v>31</v>
      </c>
      <c r="AX955" s="13" t="s">
        <v>76</v>
      </c>
      <c r="AY955" s="168" t="s">
        <v>307</v>
      </c>
    </row>
    <row r="956" spans="2:65" s="13" customFormat="1">
      <c r="B956" s="167"/>
      <c r="D956" s="161" t="s">
        <v>315</v>
      </c>
      <c r="E956" s="168" t="s">
        <v>1</v>
      </c>
      <c r="F956" s="169" t="s">
        <v>1113</v>
      </c>
      <c r="H956" s="170">
        <v>29.1</v>
      </c>
      <c r="I956" s="171"/>
      <c r="L956" s="167"/>
      <c r="M956" s="172"/>
      <c r="T956" s="173"/>
      <c r="AT956" s="168" t="s">
        <v>315</v>
      </c>
      <c r="AU956" s="168" t="s">
        <v>89</v>
      </c>
      <c r="AV956" s="13" t="s">
        <v>89</v>
      </c>
      <c r="AW956" s="13" t="s">
        <v>31</v>
      </c>
      <c r="AX956" s="13" t="s">
        <v>76</v>
      </c>
      <c r="AY956" s="168" t="s">
        <v>307</v>
      </c>
    </row>
    <row r="957" spans="2:65" s="13" customFormat="1">
      <c r="B957" s="167"/>
      <c r="D957" s="161" t="s">
        <v>315</v>
      </c>
      <c r="E957" s="168" t="s">
        <v>1</v>
      </c>
      <c r="F957" s="169" t="s">
        <v>1114</v>
      </c>
      <c r="H957" s="170">
        <v>8.5500000000000007</v>
      </c>
      <c r="I957" s="171"/>
      <c r="L957" s="167"/>
      <c r="M957" s="172"/>
      <c r="T957" s="173"/>
      <c r="AT957" s="168" t="s">
        <v>315</v>
      </c>
      <c r="AU957" s="168" t="s">
        <v>89</v>
      </c>
      <c r="AV957" s="13" t="s">
        <v>89</v>
      </c>
      <c r="AW957" s="13" t="s">
        <v>31</v>
      </c>
      <c r="AX957" s="13" t="s">
        <v>76</v>
      </c>
      <c r="AY957" s="168" t="s">
        <v>307</v>
      </c>
    </row>
    <row r="958" spans="2:65" s="14" customFormat="1">
      <c r="B958" s="174"/>
      <c r="D958" s="161" t="s">
        <v>315</v>
      </c>
      <c r="E958" s="175" t="s">
        <v>239</v>
      </c>
      <c r="F958" s="176" t="s">
        <v>415</v>
      </c>
      <c r="H958" s="177">
        <v>318.11200000000002</v>
      </c>
      <c r="I958" s="178"/>
      <c r="L958" s="174"/>
      <c r="M958" s="179"/>
      <c r="T958" s="180"/>
      <c r="AT958" s="175" t="s">
        <v>315</v>
      </c>
      <c r="AU958" s="175" t="s">
        <v>89</v>
      </c>
      <c r="AV958" s="14" t="s">
        <v>313</v>
      </c>
      <c r="AW958" s="14" t="s">
        <v>31</v>
      </c>
      <c r="AX958" s="14" t="s">
        <v>83</v>
      </c>
      <c r="AY958" s="175" t="s">
        <v>307</v>
      </c>
    </row>
    <row r="959" spans="2:65" s="1" customFormat="1" ht="16.5" customHeight="1">
      <c r="B959" s="145"/>
      <c r="C959" s="188" t="s">
        <v>1115</v>
      </c>
      <c r="D959" s="188" t="s">
        <v>507</v>
      </c>
      <c r="E959" s="189" t="s">
        <v>1116</v>
      </c>
      <c r="F959" s="190" t="s">
        <v>1117</v>
      </c>
      <c r="G959" s="191" t="s">
        <v>517</v>
      </c>
      <c r="H959" s="192">
        <v>324.47399999999999</v>
      </c>
      <c r="I959" s="193"/>
      <c r="J959" s="194">
        <f>ROUND(I959*H959,2)</f>
        <v>0</v>
      </c>
      <c r="K959" s="195"/>
      <c r="L959" s="196"/>
      <c r="M959" s="197" t="s">
        <v>1</v>
      </c>
      <c r="N959" s="198" t="s">
        <v>42</v>
      </c>
      <c r="P959" s="156">
        <f>O959*H959</f>
        <v>0</v>
      </c>
      <c r="Q959" s="156">
        <v>8.1000000000000003E-2</v>
      </c>
      <c r="R959" s="156">
        <f>Q959*H959</f>
        <v>26.282394</v>
      </c>
      <c r="S959" s="156">
        <v>0</v>
      </c>
      <c r="T959" s="157">
        <f>S959*H959</f>
        <v>0</v>
      </c>
      <c r="AR959" s="158" t="s">
        <v>449</v>
      </c>
      <c r="AT959" s="158" t="s">
        <v>507</v>
      </c>
      <c r="AU959" s="158" t="s">
        <v>89</v>
      </c>
      <c r="AY959" s="17" t="s">
        <v>307</v>
      </c>
      <c r="BE959" s="159">
        <f>IF(N959="základná",J959,0)</f>
        <v>0</v>
      </c>
      <c r="BF959" s="159">
        <f>IF(N959="znížená",J959,0)</f>
        <v>0</v>
      </c>
      <c r="BG959" s="159">
        <f>IF(N959="zákl. prenesená",J959,0)</f>
        <v>0</v>
      </c>
      <c r="BH959" s="159">
        <f>IF(N959="zníž. prenesená",J959,0)</f>
        <v>0</v>
      </c>
      <c r="BI959" s="159">
        <f>IF(N959="nulová",J959,0)</f>
        <v>0</v>
      </c>
      <c r="BJ959" s="17" t="s">
        <v>89</v>
      </c>
      <c r="BK959" s="159">
        <f>ROUND(I959*H959,2)</f>
        <v>0</v>
      </c>
      <c r="BL959" s="17" t="s">
        <v>313</v>
      </c>
      <c r="BM959" s="158" t="s">
        <v>1118</v>
      </c>
    </row>
    <row r="960" spans="2:65" s="13" customFormat="1">
      <c r="B960" s="167"/>
      <c r="D960" s="161" t="s">
        <v>315</v>
      </c>
      <c r="E960" s="168" t="s">
        <v>1</v>
      </c>
      <c r="F960" s="169" t="s">
        <v>239</v>
      </c>
      <c r="H960" s="170">
        <v>318.11200000000002</v>
      </c>
      <c r="I960" s="171"/>
      <c r="L960" s="167"/>
      <c r="M960" s="172"/>
      <c r="T960" s="173"/>
      <c r="AT960" s="168" t="s">
        <v>315</v>
      </c>
      <c r="AU960" s="168" t="s">
        <v>89</v>
      </c>
      <c r="AV960" s="13" t="s">
        <v>89</v>
      </c>
      <c r="AW960" s="13" t="s">
        <v>31</v>
      </c>
      <c r="AX960" s="13" t="s">
        <v>83</v>
      </c>
      <c r="AY960" s="168" t="s">
        <v>307</v>
      </c>
    </row>
    <row r="961" spans="2:65" s="13" customFormat="1">
      <c r="B961" s="167"/>
      <c r="D961" s="161" t="s">
        <v>315</v>
      </c>
      <c r="F961" s="169" t="s">
        <v>1119</v>
      </c>
      <c r="H961" s="170">
        <v>324.47399999999999</v>
      </c>
      <c r="I961" s="171"/>
      <c r="L961" s="167"/>
      <c r="M961" s="172"/>
      <c r="T961" s="173"/>
      <c r="AT961" s="168" t="s">
        <v>315</v>
      </c>
      <c r="AU961" s="168" t="s">
        <v>89</v>
      </c>
      <c r="AV961" s="13" t="s">
        <v>89</v>
      </c>
      <c r="AW961" s="13" t="s">
        <v>3</v>
      </c>
      <c r="AX961" s="13" t="s">
        <v>83</v>
      </c>
      <c r="AY961" s="168" t="s">
        <v>307</v>
      </c>
    </row>
    <row r="962" spans="2:65" s="1" customFormat="1" ht="37.9" customHeight="1">
      <c r="B962" s="145"/>
      <c r="C962" s="146" t="s">
        <v>1120</v>
      </c>
      <c r="D962" s="146" t="s">
        <v>309</v>
      </c>
      <c r="E962" s="147" t="s">
        <v>1121</v>
      </c>
      <c r="F962" s="148" t="s">
        <v>1122</v>
      </c>
      <c r="G962" s="149" t="s">
        <v>517</v>
      </c>
      <c r="H962" s="150">
        <v>21.55</v>
      </c>
      <c r="I962" s="151"/>
      <c r="J962" s="152">
        <f>ROUND(I962*H962,2)</f>
        <v>0</v>
      </c>
      <c r="K962" s="153"/>
      <c r="L962" s="32"/>
      <c r="M962" s="154" t="s">
        <v>1</v>
      </c>
      <c r="N962" s="155" t="s">
        <v>42</v>
      </c>
      <c r="P962" s="156">
        <f>O962*H962</f>
        <v>0</v>
      </c>
      <c r="Q962" s="156">
        <v>9.2499999999999999E-2</v>
      </c>
      <c r="R962" s="156">
        <f>Q962*H962</f>
        <v>1.9933750000000001</v>
      </c>
      <c r="S962" s="156">
        <v>0</v>
      </c>
      <c r="T962" s="157">
        <f>S962*H962</f>
        <v>0</v>
      </c>
      <c r="AR962" s="158" t="s">
        <v>313</v>
      </c>
      <c r="AT962" s="158" t="s">
        <v>309</v>
      </c>
      <c r="AU962" s="158" t="s">
        <v>89</v>
      </c>
      <c r="AY962" s="17" t="s">
        <v>307</v>
      </c>
      <c r="BE962" s="159">
        <f>IF(N962="základná",J962,0)</f>
        <v>0</v>
      </c>
      <c r="BF962" s="159">
        <f>IF(N962="znížená",J962,0)</f>
        <v>0</v>
      </c>
      <c r="BG962" s="159">
        <f>IF(N962="zákl. prenesená",J962,0)</f>
        <v>0</v>
      </c>
      <c r="BH962" s="159">
        <f>IF(N962="zníž. prenesená",J962,0)</f>
        <v>0</v>
      </c>
      <c r="BI962" s="159">
        <f>IF(N962="nulová",J962,0)</f>
        <v>0</v>
      </c>
      <c r="BJ962" s="17" t="s">
        <v>89</v>
      </c>
      <c r="BK962" s="159">
        <f>ROUND(I962*H962,2)</f>
        <v>0</v>
      </c>
      <c r="BL962" s="17" t="s">
        <v>313</v>
      </c>
      <c r="BM962" s="158" t="s">
        <v>1123</v>
      </c>
    </row>
    <row r="963" spans="2:65" s="12" customFormat="1">
      <c r="B963" s="160"/>
      <c r="D963" s="161" t="s">
        <v>315</v>
      </c>
      <c r="E963" s="162" t="s">
        <v>1</v>
      </c>
      <c r="F963" s="163" t="s">
        <v>1124</v>
      </c>
      <c r="H963" s="162" t="s">
        <v>1</v>
      </c>
      <c r="I963" s="164"/>
      <c r="L963" s="160"/>
      <c r="M963" s="165"/>
      <c r="T963" s="166"/>
      <c r="AT963" s="162" t="s">
        <v>315</v>
      </c>
      <c r="AU963" s="162" t="s">
        <v>89</v>
      </c>
      <c r="AV963" s="12" t="s">
        <v>83</v>
      </c>
      <c r="AW963" s="12" t="s">
        <v>31</v>
      </c>
      <c r="AX963" s="12" t="s">
        <v>76</v>
      </c>
      <c r="AY963" s="162" t="s">
        <v>307</v>
      </c>
    </row>
    <row r="964" spans="2:65" s="13" customFormat="1">
      <c r="B964" s="167"/>
      <c r="D964" s="161" t="s">
        <v>315</v>
      </c>
      <c r="E964" s="168" t="s">
        <v>1</v>
      </c>
      <c r="F964" s="169" t="s">
        <v>242</v>
      </c>
      <c r="H964" s="170">
        <v>21.55</v>
      </c>
      <c r="I964" s="171"/>
      <c r="L964" s="167"/>
      <c r="M964" s="172"/>
      <c r="T964" s="173"/>
      <c r="AT964" s="168" t="s">
        <v>315</v>
      </c>
      <c r="AU964" s="168" t="s">
        <v>89</v>
      </c>
      <c r="AV964" s="13" t="s">
        <v>89</v>
      </c>
      <c r="AW964" s="13" t="s">
        <v>31</v>
      </c>
      <c r="AX964" s="13" t="s">
        <v>76</v>
      </c>
      <c r="AY964" s="168" t="s">
        <v>307</v>
      </c>
    </row>
    <row r="965" spans="2:65" s="15" customFormat="1">
      <c r="B965" s="181"/>
      <c r="D965" s="161" t="s">
        <v>315</v>
      </c>
      <c r="E965" s="182" t="s">
        <v>241</v>
      </c>
      <c r="F965" s="183" t="s">
        <v>478</v>
      </c>
      <c r="H965" s="184">
        <v>21.55</v>
      </c>
      <c r="I965" s="185"/>
      <c r="L965" s="181"/>
      <c r="M965" s="186"/>
      <c r="T965" s="187"/>
      <c r="AT965" s="182" t="s">
        <v>315</v>
      </c>
      <c r="AU965" s="182" t="s">
        <v>89</v>
      </c>
      <c r="AV965" s="15" t="s">
        <v>107</v>
      </c>
      <c r="AW965" s="15" t="s">
        <v>31</v>
      </c>
      <c r="AX965" s="15" t="s">
        <v>83</v>
      </c>
      <c r="AY965" s="182" t="s">
        <v>307</v>
      </c>
    </row>
    <row r="966" spans="2:65" s="1" customFormat="1" ht="21.75" customHeight="1">
      <c r="B966" s="145"/>
      <c r="C966" s="188" t="s">
        <v>1125</v>
      </c>
      <c r="D966" s="188" t="s">
        <v>507</v>
      </c>
      <c r="E966" s="189" t="s">
        <v>1126</v>
      </c>
      <c r="F966" s="190" t="s">
        <v>1127</v>
      </c>
      <c r="G966" s="191" t="s">
        <v>517</v>
      </c>
      <c r="H966" s="192">
        <v>21.981000000000002</v>
      </c>
      <c r="I966" s="193"/>
      <c r="J966" s="194">
        <f>ROUND(I966*H966,2)</f>
        <v>0</v>
      </c>
      <c r="K966" s="195"/>
      <c r="L966" s="196"/>
      <c r="M966" s="197" t="s">
        <v>1</v>
      </c>
      <c r="N966" s="198" t="s">
        <v>42</v>
      </c>
      <c r="P966" s="156">
        <f>O966*H966</f>
        <v>0</v>
      </c>
      <c r="Q966" s="156">
        <v>0.13</v>
      </c>
      <c r="R966" s="156">
        <f>Q966*H966</f>
        <v>2.8575300000000001</v>
      </c>
      <c r="S966" s="156">
        <v>0</v>
      </c>
      <c r="T966" s="157">
        <f>S966*H966</f>
        <v>0</v>
      </c>
      <c r="AR966" s="158" t="s">
        <v>449</v>
      </c>
      <c r="AT966" s="158" t="s">
        <v>507</v>
      </c>
      <c r="AU966" s="158" t="s">
        <v>89</v>
      </c>
      <c r="AY966" s="17" t="s">
        <v>307</v>
      </c>
      <c r="BE966" s="159">
        <f>IF(N966="základná",J966,0)</f>
        <v>0</v>
      </c>
      <c r="BF966" s="159">
        <f>IF(N966="znížená",J966,0)</f>
        <v>0</v>
      </c>
      <c r="BG966" s="159">
        <f>IF(N966="zákl. prenesená",J966,0)</f>
        <v>0</v>
      </c>
      <c r="BH966" s="159">
        <f>IF(N966="zníž. prenesená",J966,0)</f>
        <v>0</v>
      </c>
      <c r="BI966" s="159">
        <f>IF(N966="nulová",J966,0)</f>
        <v>0</v>
      </c>
      <c r="BJ966" s="17" t="s">
        <v>89</v>
      </c>
      <c r="BK966" s="159">
        <f>ROUND(I966*H966,2)</f>
        <v>0</v>
      </c>
      <c r="BL966" s="17" t="s">
        <v>313</v>
      </c>
      <c r="BM966" s="158" t="s">
        <v>1128</v>
      </c>
    </row>
    <row r="967" spans="2:65" s="13" customFormat="1">
      <c r="B967" s="167"/>
      <c r="D967" s="161" t="s">
        <v>315</v>
      </c>
      <c r="E967" s="168" t="s">
        <v>1</v>
      </c>
      <c r="F967" s="169" t="s">
        <v>241</v>
      </c>
      <c r="H967" s="170">
        <v>21.55</v>
      </c>
      <c r="I967" s="171"/>
      <c r="L967" s="167"/>
      <c r="M967" s="172"/>
      <c r="T967" s="173"/>
      <c r="AT967" s="168" t="s">
        <v>315</v>
      </c>
      <c r="AU967" s="168" t="s">
        <v>89</v>
      </c>
      <c r="AV967" s="13" t="s">
        <v>89</v>
      </c>
      <c r="AW967" s="13" t="s">
        <v>31</v>
      </c>
      <c r="AX967" s="13" t="s">
        <v>83</v>
      </c>
      <c r="AY967" s="168" t="s">
        <v>307</v>
      </c>
    </row>
    <row r="968" spans="2:65" s="13" customFormat="1">
      <c r="B968" s="167"/>
      <c r="D968" s="161" t="s">
        <v>315</v>
      </c>
      <c r="F968" s="169" t="s">
        <v>1129</v>
      </c>
      <c r="H968" s="170">
        <v>21.981000000000002</v>
      </c>
      <c r="I968" s="171"/>
      <c r="L968" s="167"/>
      <c r="M968" s="172"/>
      <c r="T968" s="173"/>
      <c r="AT968" s="168" t="s">
        <v>315</v>
      </c>
      <c r="AU968" s="168" t="s">
        <v>89</v>
      </c>
      <c r="AV968" s="13" t="s">
        <v>89</v>
      </c>
      <c r="AW968" s="13" t="s">
        <v>3</v>
      </c>
      <c r="AX968" s="13" t="s">
        <v>83</v>
      </c>
      <c r="AY968" s="168" t="s">
        <v>307</v>
      </c>
    </row>
    <row r="969" spans="2:65" s="11" customFormat="1" ht="22.9" customHeight="1">
      <c r="B969" s="133"/>
      <c r="D969" s="134" t="s">
        <v>75</v>
      </c>
      <c r="E969" s="143" t="s">
        <v>439</v>
      </c>
      <c r="F969" s="143" t="s">
        <v>1130</v>
      </c>
      <c r="I969" s="136"/>
      <c r="J969" s="144">
        <f>BK969</f>
        <v>0</v>
      </c>
      <c r="L969" s="133"/>
      <c r="M969" s="138"/>
      <c r="P969" s="139">
        <f>SUM(P970:P1655)</f>
        <v>0</v>
      </c>
      <c r="R969" s="139">
        <f>SUM(R970:R1655)</f>
        <v>483.31437459999978</v>
      </c>
      <c r="T969" s="140">
        <f>SUM(T970:T1655)</f>
        <v>0</v>
      </c>
      <c r="AR969" s="134" t="s">
        <v>83</v>
      </c>
      <c r="AT969" s="141" t="s">
        <v>75</v>
      </c>
      <c r="AU969" s="141" t="s">
        <v>83</v>
      </c>
      <c r="AY969" s="134" t="s">
        <v>307</v>
      </c>
      <c r="BK969" s="142">
        <f>SUM(BK970:BK1655)</f>
        <v>0</v>
      </c>
    </row>
    <row r="970" spans="2:65" s="1" customFormat="1" ht="24.2" customHeight="1">
      <c r="B970" s="145"/>
      <c r="C970" s="146" t="s">
        <v>1131</v>
      </c>
      <c r="D970" s="146" t="s">
        <v>309</v>
      </c>
      <c r="E970" s="147" t="s">
        <v>1132</v>
      </c>
      <c r="F970" s="148" t="s">
        <v>1133</v>
      </c>
      <c r="G970" s="149" t="s">
        <v>517</v>
      </c>
      <c r="H970" s="150">
        <v>360.2</v>
      </c>
      <c r="I970" s="151"/>
      <c r="J970" s="152">
        <f>ROUND(I970*H970,2)</f>
        <v>0</v>
      </c>
      <c r="K970" s="153"/>
      <c r="L970" s="32"/>
      <c r="M970" s="154" t="s">
        <v>1</v>
      </c>
      <c r="N970" s="155" t="s">
        <v>42</v>
      </c>
      <c r="P970" s="156">
        <f>O970*H970</f>
        <v>0</v>
      </c>
      <c r="Q970" s="156">
        <v>4.0000000000000002E-4</v>
      </c>
      <c r="R970" s="156">
        <f>Q970*H970</f>
        <v>0.14408000000000001</v>
      </c>
      <c r="S970" s="156">
        <v>0</v>
      </c>
      <c r="T970" s="157">
        <f>S970*H970</f>
        <v>0</v>
      </c>
      <c r="AR970" s="158" t="s">
        <v>313</v>
      </c>
      <c r="AT970" s="158" t="s">
        <v>309</v>
      </c>
      <c r="AU970" s="158" t="s">
        <v>89</v>
      </c>
      <c r="AY970" s="17" t="s">
        <v>307</v>
      </c>
      <c r="BE970" s="159">
        <f>IF(N970="základná",J970,0)</f>
        <v>0</v>
      </c>
      <c r="BF970" s="159">
        <f>IF(N970="znížená",J970,0)</f>
        <v>0</v>
      </c>
      <c r="BG970" s="159">
        <f>IF(N970="zákl. prenesená",J970,0)</f>
        <v>0</v>
      </c>
      <c r="BH970" s="159">
        <f>IF(N970="zníž. prenesená",J970,0)</f>
        <v>0</v>
      </c>
      <c r="BI970" s="159">
        <f>IF(N970="nulová",J970,0)</f>
        <v>0</v>
      </c>
      <c r="BJ970" s="17" t="s">
        <v>89</v>
      </c>
      <c r="BK970" s="159">
        <f>ROUND(I970*H970,2)</f>
        <v>0</v>
      </c>
      <c r="BL970" s="17" t="s">
        <v>313</v>
      </c>
      <c r="BM970" s="158" t="s">
        <v>1134</v>
      </c>
    </row>
    <row r="971" spans="2:65" s="13" customFormat="1">
      <c r="B971" s="167"/>
      <c r="D971" s="161" t="s">
        <v>315</v>
      </c>
      <c r="E971" s="168" t="s">
        <v>1</v>
      </c>
      <c r="F971" s="169" t="s">
        <v>1135</v>
      </c>
      <c r="H971" s="170">
        <v>360.2</v>
      </c>
      <c r="I971" s="171"/>
      <c r="L971" s="167"/>
      <c r="M971" s="172"/>
      <c r="T971" s="173"/>
      <c r="AT971" s="168" t="s">
        <v>315</v>
      </c>
      <c r="AU971" s="168" t="s">
        <v>89</v>
      </c>
      <c r="AV971" s="13" t="s">
        <v>89</v>
      </c>
      <c r="AW971" s="13" t="s">
        <v>31</v>
      </c>
      <c r="AX971" s="13" t="s">
        <v>83</v>
      </c>
      <c r="AY971" s="168" t="s">
        <v>307</v>
      </c>
    </row>
    <row r="972" spans="2:65" s="1" customFormat="1" ht="21.75" customHeight="1">
      <c r="B972" s="145"/>
      <c r="C972" s="146" t="s">
        <v>1136</v>
      </c>
      <c r="D972" s="146" t="s">
        <v>309</v>
      </c>
      <c r="E972" s="147" t="s">
        <v>1137</v>
      </c>
      <c r="F972" s="148" t="s">
        <v>1138</v>
      </c>
      <c r="G972" s="149" t="s">
        <v>517</v>
      </c>
      <c r="H972" s="150">
        <v>360.2</v>
      </c>
      <c r="I972" s="151"/>
      <c r="J972" s="152">
        <f>ROUND(I972*H972,2)</f>
        <v>0</v>
      </c>
      <c r="K972" s="153"/>
      <c r="L972" s="32"/>
      <c r="M972" s="154" t="s">
        <v>1</v>
      </c>
      <c r="N972" s="155" t="s">
        <v>42</v>
      </c>
      <c r="P972" s="156">
        <f>O972*H972</f>
        <v>0</v>
      </c>
      <c r="Q972" s="156">
        <v>4.4000000000000003E-3</v>
      </c>
      <c r="R972" s="156">
        <f>Q972*H972</f>
        <v>1.5848800000000001</v>
      </c>
      <c r="S972" s="156">
        <v>0</v>
      </c>
      <c r="T972" s="157">
        <f>S972*H972</f>
        <v>0</v>
      </c>
      <c r="AR972" s="158" t="s">
        <v>313</v>
      </c>
      <c r="AT972" s="158" t="s">
        <v>309</v>
      </c>
      <c r="AU972" s="158" t="s">
        <v>89</v>
      </c>
      <c r="AY972" s="17" t="s">
        <v>307</v>
      </c>
      <c r="BE972" s="159">
        <f>IF(N972="základná",J972,0)</f>
        <v>0</v>
      </c>
      <c r="BF972" s="159">
        <f>IF(N972="znížená",J972,0)</f>
        <v>0</v>
      </c>
      <c r="BG972" s="159">
        <f>IF(N972="zákl. prenesená",J972,0)</f>
        <v>0</v>
      </c>
      <c r="BH972" s="159">
        <f>IF(N972="zníž. prenesená",J972,0)</f>
        <v>0</v>
      </c>
      <c r="BI972" s="159">
        <f>IF(N972="nulová",J972,0)</f>
        <v>0</v>
      </c>
      <c r="BJ972" s="17" t="s">
        <v>89</v>
      </c>
      <c r="BK972" s="159">
        <f>ROUND(I972*H972,2)</f>
        <v>0</v>
      </c>
      <c r="BL972" s="17" t="s">
        <v>313</v>
      </c>
      <c r="BM972" s="158" t="s">
        <v>1139</v>
      </c>
    </row>
    <row r="973" spans="2:65" s="13" customFormat="1">
      <c r="B973" s="167"/>
      <c r="D973" s="161" t="s">
        <v>315</v>
      </c>
      <c r="E973" s="168" t="s">
        <v>1</v>
      </c>
      <c r="F973" s="169" t="s">
        <v>1135</v>
      </c>
      <c r="H973" s="170">
        <v>360.2</v>
      </c>
      <c r="I973" s="171"/>
      <c r="L973" s="167"/>
      <c r="M973" s="172"/>
      <c r="T973" s="173"/>
      <c r="AT973" s="168" t="s">
        <v>315</v>
      </c>
      <c r="AU973" s="168" t="s">
        <v>89</v>
      </c>
      <c r="AV973" s="13" t="s">
        <v>89</v>
      </c>
      <c r="AW973" s="13" t="s">
        <v>31</v>
      </c>
      <c r="AX973" s="13" t="s">
        <v>83</v>
      </c>
      <c r="AY973" s="168" t="s">
        <v>307</v>
      </c>
    </row>
    <row r="974" spans="2:65" s="1" customFormat="1" ht="24.2" customHeight="1">
      <c r="B974" s="145"/>
      <c r="C974" s="146" t="s">
        <v>1140</v>
      </c>
      <c r="D974" s="146" t="s">
        <v>309</v>
      </c>
      <c r="E974" s="147" t="s">
        <v>1141</v>
      </c>
      <c r="F974" s="148" t="s">
        <v>1142</v>
      </c>
      <c r="G974" s="149" t="s">
        <v>517</v>
      </c>
      <c r="H974" s="150">
        <v>360.2</v>
      </c>
      <c r="I974" s="151"/>
      <c r="J974" s="152">
        <f>ROUND(I974*H974,2)</f>
        <v>0</v>
      </c>
      <c r="K974" s="153"/>
      <c r="L974" s="32"/>
      <c r="M974" s="154" t="s">
        <v>1</v>
      </c>
      <c r="N974" s="155" t="s">
        <v>42</v>
      </c>
      <c r="P974" s="156">
        <f>O974*H974</f>
        <v>0</v>
      </c>
      <c r="Q974" s="156">
        <v>4.9500000000000004E-3</v>
      </c>
      <c r="R974" s="156">
        <f>Q974*H974</f>
        <v>1.7829900000000001</v>
      </c>
      <c r="S974" s="156">
        <v>0</v>
      </c>
      <c r="T974" s="157">
        <f>S974*H974</f>
        <v>0</v>
      </c>
      <c r="AR974" s="158" t="s">
        <v>313</v>
      </c>
      <c r="AT974" s="158" t="s">
        <v>309</v>
      </c>
      <c r="AU974" s="158" t="s">
        <v>89</v>
      </c>
      <c r="AY974" s="17" t="s">
        <v>307</v>
      </c>
      <c r="BE974" s="159">
        <f>IF(N974="základná",J974,0)</f>
        <v>0</v>
      </c>
      <c r="BF974" s="159">
        <f>IF(N974="znížená",J974,0)</f>
        <v>0</v>
      </c>
      <c r="BG974" s="159">
        <f>IF(N974="zákl. prenesená",J974,0)</f>
        <v>0</v>
      </c>
      <c r="BH974" s="159">
        <f>IF(N974="zníž. prenesená",J974,0)</f>
        <v>0</v>
      </c>
      <c r="BI974" s="159">
        <f>IF(N974="nulová",J974,0)</f>
        <v>0</v>
      </c>
      <c r="BJ974" s="17" t="s">
        <v>89</v>
      </c>
      <c r="BK974" s="159">
        <f>ROUND(I974*H974,2)</f>
        <v>0</v>
      </c>
      <c r="BL974" s="17" t="s">
        <v>313</v>
      </c>
      <c r="BM974" s="158" t="s">
        <v>1143</v>
      </c>
    </row>
    <row r="975" spans="2:65" s="12" customFormat="1">
      <c r="B975" s="160"/>
      <c r="D975" s="161" t="s">
        <v>315</v>
      </c>
      <c r="E975" s="162" t="s">
        <v>1</v>
      </c>
      <c r="F975" s="163" t="s">
        <v>1144</v>
      </c>
      <c r="H975" s="162" t="s">
        <v>1</v>
      </c>
      <c r="I975" s="164"/>
      <c r="L975" s="160"/>
      <c r="M975" s="165"/>
      <c r="T975" s="166"/>
      <c r="AT975" s="162" t="s">
        <v>315</v>
      </c>
      <c r="AU975" s="162" t="s">
        <v>89</v>
      </c>
      <c r="AV975" s="12" t="s">
        <v>83</v>
      </c>
      <c r="AW975" s="12" t="s">
        <v>31</v>
      </c>
      <c r="AX975" s="12" t="s">
        <v>76</v>
      </c>
      <c r="AY975" s="162" t="s">
        <v>307</v>
      </c>
    </row>
    <row r="976" spans="2:65" s="12" customFormat="1">
      <c r="B976" s="160"/>
      <c r="D976" s="161" t="s">
        <v>315</v>
      </c>
      <c r="E976" s="162" t="s">
        <v>1</v>
      </c>
      <c r="F976" s="163" t="s">
        <v>1145</v>
      </c>
      <c r="H976" s="162" t="s">
        <v>1</v>
      </c>
      <c r="I976" s="164"/>
      <c r="L976" s="160"/>
      <c r="M976" s="165"/>
      <c r="T976" s="166"/>
      <c r="AT976" s="162" t="s">
        <v>315</v>
      </c>
      <c r="AU976" s="162" t="s">
        <v>89</v>
      </c>
      <c r="AV976" s="12" t="s">
        <v>83</v>
      </c>
      <c r="AW976" s="12" t="s">
        <v>31</v>
      </c>
      <c r="AX976" s="12" t="s">
        <v>76</v>
      </c>
      <c r="AY976" s="162" t="s">
        <v>307</v>
      </c>
    </row>
    <row r="977" spans="2:51" s="13" customFormat="1">
      <c r="B977" s="167"/>
      <c r="D977" s="161" t="s">
        <v>315</v>
      </c>
      <c r="E977" s="168" t="s">
        <v>1</v>
      </c>
      <c r="F977" s="169" t="s">
        <v>1146</v>
      </c>
      <c r="H977" s="170">
        <v>16.899999999999999</v>
      </c>
      <c r="I977" s="171"/>
      <c r="L977" s="167"/>
      <c r="M977" s="172"/>
      <c r="T977" s="173"/>
      <c r="AT977" s="168" t="s">
        <v>315</v>
      </c>
      <c r="AU977" s="168" t="s">
        <v>89</v>
      </c>
      <c r="AV977" s="13" t="s">
        <v>89</v>
      </c>
      <c r="AW977" s="13" t="s">
        <v>31</v>
      </c>
      <c r="AX977" s="13" t="s">
        <v>76</v>
      </c>
      <c r="AY977" s="168" t="s">
        <v>307</v>
      </c>
    </row>
    <row r="978" spans="2:51" s="12" customFormat="1">
      <c r="B978" s="160"/>
      <c r="D978" s="161" t="s">
        <v>315</v>
      </c>
      <c r="E978" s="162" t="s">
        <v>1</v>
      </c>
      <c r="F978" s="163" t="s">
        <v>1147</v>
      </c>
      <c r="H978" s="162" t="s">
        <v>1</v>
      </c>
      <c r="I978" s="164"/>
      <c r="L978" s="160"/>
      <c r="M978" s="165"/>
      <c r="T978" s="166"/>
      <c r="AT978" s="162" t="s">
        <v>315</v>
      </c>
      <c r="AU978" s="162" t="s">
        <v>89</v>
      </c>
      <c r="AV978" s="12" t="s">
        <v>83</v>
      </c>
      <c r="AW978" s="12" t="s">
        <v>31</v>
      </c>
      <c r="AX978" s="12" t="s">
        <v>76</v>
      </c>
      <c r="AY978" s="162" t="s">
        <v>307</v>
      </c>
    </row>
    <row r="979" spans="2:51" s="13" customFormat="1">
      <c r="B979" s="167"/>
      <c r="D979" s="161" t="s">
        <v>315</v>
      </c>
      <c r="E979" s="168" t="s">
        <v>1</v>
      </c>
      <c r="F979" s="169" t="s">
        <v>1148</v>
      </c>
      <c r="H979" s="170">
        <v>25.1</v>
      </c>
      <c r="I979" s="171"/>
      <c r="L979" s="167"/>
      <c r="M979" s="172"/>
      <c r="T979" s="173"/>
      <c r="AT979" s="168" t="s">
        <v>315</v>
      </c>
      <c r="AU979" s="168" t="s">
        <v>89</v>
      </c>
      <c r="AV979" s="13" t="s">
        <v>89</v>
      </c>
      <c r="AW979" s="13" t="s">
        <v>31</v>
      </c>
      <c r="AX979" s="13" t="s">
        <v>76</v>
      </c>
      <c r="AY979" s="168" t="s">
        <v>307</v>
      </c>
    </row>
    <row r="980" spans="2:51" s="12" customFormat="1">
      <c r="B980" s="160"/>
      <c r="D980" s="161" t="s">
        <v>315</v>
      </c>
      <c r="E980" s="162" t="s">
        <v>1</v>
      </c>
      <c r="F980" s="163" t="s">
        <v>774</v>
      </c>
      <c r="H980" s="162" t="s">
        <v>1</v>
      </c>
      <c r="I980" s="164"/>
      <c r="L980" s="160"/>
      <c r="M980" s="165"/>
      <c r="T980" s="166"/>
      <c r="AT980" s="162" t="s">
        <v>315</v>
      </c>
      <c r="AU980" s="162" t="s">
        <v>89</v>
      </c>
      <c r="AV980" s="12" t="s">
        <v>83</v>
      </c>
      <c r="AW980" s="12" t="s">
        <v>31</v>
      </c>
      <c r="AX980" s="12" t="s">
        <v>76</v>
      </c>
      <c r="AY980" s="162" t="s">
        <v>307</v>
      </c>
    </row>
    <row r="981" spans="2:51" s="13" customFormat="1">
      <c r="B981" s="167"/>
      <c r="D981" s="161" t="s">
        <v>315</v>
      </c>
      <c r="E981" s="168" t="s">
        <v>1</v>
      </c>
      <c r="F981" s="169" t="s">
        <v>1149</v>
      </c>
      <c r="H981" s="170">
        <v>19.25</v>
      </c>
      <c r="I981" s="171"/>
      <c r="L981" s="167"/>
      <c r="M981" s="172"/>
      <c r="T981" s="173"/>
      <c r="AT981" s="168" t="s">
        <v>315</v>
      </c>
      <c r="AU981" s="168" t="s">
        <v>89</v>
      </c>
      <c r="AV981" s="13" t="s">
        <v>89</v>
      </c>
      <c r="AW981" s="13" t="s">
        <v>31</v>
      </c>
      <c r="AX981" s="13" t="s">
        <v>76</v>
      </c>
      <c r="AY981" s="168" t="s">
        <v>307</v>
      </c>
    </row>
    <row r="982" spans="2:51" s="12" customFormat="1">
      <c r="B982" s="160"/>
      <c r="D982" s="161" t="s">
        <v>315</v>
      </c>
      <c r="E982" s="162" t="s">
        <v>1</v>
      </c>
      <c r="F982" s="163" t="s">
        <v>773</v>
      </c>
      <c r="H982" s="162" t="s">
        <v>1</v>
      </c>
      <c r="I982" s="164"/>
      <c r="L982" s="160"/>
      <c r="M982" s="165"/>
      <c r="T982" s="166"/>
      <c r="AT982" s="162" t="s">
        <v>315</v>
      </c>
      <c r="AU982" s="162" t="s">
        <v>89</v>
      </c>
      <c r="AV982" s="12" t="s">
        <v>83</v>
      </c>
      <c r="AW982" s="12" t="s">
        <v>31</v>
      </c>
      <c r="AX982" s="12" t="s">
        <v>76</v>
      </c>
      <c r="AY982" s="162" t="s">
        <v>307</v>
      </c>
    </row>
    <row r="983" spans="2:51" s="13" customFormat="1">
      <c r="B983" s="167"/>
      <c r="D983" s="161" t="s">
        <v>315</v>
      </c>
      <c r="E983" s="168" t="s">
        <v>1</v>
      </c>
      <c r="F983" s="169" t="s">
        <v>1149</v>
      </c>
      <c r="H983" s="170">
        <v>19.25</v>
      </c>
      <c r="I983" s="171"/>
      <c r="L983" s="167"/>
      <c r="M983" s="172"/>
      <c r="T983" s="173"/>
      <c r="AT983" s="168" t="s">
        <v>315</v>
      </c>
      <c r="AU983" s="168" t="s">
        <v>89</v>
      </c>
      <c r="AV983" s="13" t="s">
        <v>89</v>
      </c>
      <c r="AW983" s="13" t="s">
        <v>31</v>
      </c>
      <c r="AX983" s="13" t="s">
        <v>76</v>
      </c>
      <c r="AY983" s="168" t="s">
        <v>307</v>
      </c>
    </row>
    <row r="984" spans="2:51" s="12" customFormat="1">
      <c r="B984" s="160"/>
      <c r="D984" s="161" t="s">
        <v>315</v>
      </c>
      <c r="E984" s="162" t="s">
        <v>1</v>
      </c>
      <c r="F984" s="163" t="s">
        <v>1150</v>
      </c>
      <c r="H984" s="162" t="s">
        <v>1</v>
      </c>
      <c r="I984" s="164"/>
      <c r="L984" s="160"/>
      <c r="M984" s="165"/>
      <c r="T984" s="166"/>
      <c r="AT984" s="162" t="s">
        <v>315</v>
      </c>
      <c r="AU984" s="162" t="s">
        <v>89</v>
      </c>
      <c r="AV984" s="12" t="s">
        <v>83</v>
      </c>
      <c r="AW984" s="12" t="s">
        <v>31</v>
      </c>
      <c r="AX984" s="12" t="s">
        <v>76</v>
      </c>
      <c r="AY984" s="162" t="s">
        <v>307</v>
      </c>
    </row>
    <row r="985" spans="2:51" s="13" customFormat="1">
      <c r="B985" s="167"/>
      <c r="D985" s="161" t="s">
        <v>315</v>
      </c>
      <c r="E985" s="168" t="s">
        <v>1</v>
      </c>
      <c r="F985" s="169" t="s">
        <v>1149</v>
      </c>
      <c r="H985" s="170">
        <v>19.25</v>
      </c>
      <c r="I985" s="171"/>
      <c r="L985" s="167"/>
      <c r="M985" s="172"/>
      <c r="T985" s="173"/>
      <c r="AT985" s="168" t="s">
        <v>315</v>
      </c>
      <c r="AU985" s="168" t="s">
        <v>89</v>
      </c>
      <c r="AV985" s="13" t="s">
        <v>89</v>
      </c>
      <c r="AW985" s="13" t="s">
        <v>31</v>
      </c>
      <c r="AX985" s="13" t="s">
        <v>76</v>
      </c>
      <c r="AY985" s="168" t="s">
        <v>307</v>
      </c>
    </row>
    <row r="986" spans="2:51" s="12" customFormat="1">
      <c r="B986" s="160"/>
      <c r="D986" s="161" t="s">
        <v>315</v>
      </c>
      <c r="E986" s="162" t="s">
        <v>1</v>
      </c>
      <c r="F986" s="163" t="s">
        <v>1151</v>
      </c>
      <c r="H986" s="162" t="s">
        <v>1</v>
      </c>
      <c r="I986" s="164"/>
      <c r="L986" s="160"/>
      <c r="M986" s="165"/>
      <c r="T986" s="166"/>
      <c r="AT986" s="162" t="s">
        <v>315</v>
      </c>
      <c r="AU986" s="162" t="s">
        <v>89</v>
      </c>
      <c r="AV986" s="12" t="s">
        <v>83</v>
      </c>
      <c r="AW986" s="12" t="s">
        <v>31</v>
      </c>
      <c r="AX986" s="12" t="s">
        <v>76</v>
      </c>
      <c r="AY986" s="162" t="s">
        <v>307</v>
      </c>
    </row>
    <row r="987" spans="2:51" s="13" customFormat="1">
      <c r="B987" s="167"/>
      <c r="D987" s="161" t="s">
        <v>315</v>
      </c>
      <c r="E987" s="168" t="s">
        <v>1</v>
      </c>
      <c r="F987" s="169" t="s">
        <v>1149</v>
      </c>
      <c r="H987" s="170">
        <v>19.25</v>
      </c>
      <c r="I987" s="171"/>
      <c r="L987" s="167"/>
      <c r="M987" s="172"/>
      <c r="T987" s="173"/>
      <c r="AT987" s="168" t="s">
        <v>315</v>
      </c>
      <c r="AU987" s="168" t="s">
        <v>89</v>
      </c>
      <c r="AV987" s="13" t="s">
        <v>89</v>
      </c>
      <c r="AW987" s="13" t="s">
        <v>31</v>
      </c>
      <c r="AX987" s="13" t="s">
        <v>76</v>
      </c>
      <c r="AY987" s="168" t="s">
        <v>307</v>
      </c>
    </row>
    <row r="988" spans="2:51" s="12" customFormat="1">
      <c r="B988" s="160"/>
      <c r="D988" s="161" t="s">
        <v>315</v>
      </c>
      <c r="E988" s="162" t="s">
        <v>1</v>
      </c>
      <c r="F988" s="163" t="s">
        <v>769</v>
      </c>
      <c r="H988" s="162" t="s">
        <v>1</v>
      </c>
      <c r="I988" s="164"/>
      <c r="L988" s="160"/>
      <c r="M988" s="165"/>
      <c r="T988" s="166"/>
      <c r="AT988" s="162" t="s">
        <v>315</v>
      </c>
      <c r="AU988" s="162" t="s">
        <v>89</v>
      </c>
      <c r="AV988" s="12" t="s">
        <v>83</v>
      </c>
      <c r="AW988" s="12" t="s">
        <v>31</v>
      </c>
      <c r="AX988" s="12" t="s">
        <v>76</v>
      </c>
      <c r="AY988" s="162" t="s">
        <v>307</v>
      </c>
    </row>
    <row r="989" spans="2:51" s="13" customFormat="1">
      <c r="B989" s="167"/>
      <c r="D989" s="161" t="s">
        <v>315</v>
      </c>
      <c r="E989" s="168" t="s">
        <v>1</v>
      </c>
      <c r="F989" s="169" t="s">
        <v>1149</v>
      </c>
      <c r="H989" s="170">
        <v>19.25</v>
      </c>
      <c r="I989" s="171"/>
      <c r="L989" s="167"/>
      <c r="M989" s="172"/>
      <c r="T989" s="173"/>
      <c r="AT989" s="168" t="s">
        <v>315</v>
      </c>
      <c r="AU989" s="168" t="s">
        <v>89</v>
      </c>
      <c r="AV989" s="13" t="s">
        <v>89</v>
      </c>
      <c r="AW989" s="13" t="s">
        <v>31</v>
      </c>
      <c r="AX989" s="13" t="s">
        <v>76</v>
      </c>
      <c r="AY989" s="168" t="s">
        <v>307</v>
      </c>
    </row>
    <row r="990" spans="2:51" s="12" customFormat="1">
      <c r="B990" s="160"/>
      <c r="D990" s="161" t="s">
        <v>315</v>
      </c>
      <c r="E990" s="162" t="s">
        <v>1</v>
      </c>
      <c r="F990" s="163" t="s">
        <v>1152</v>
      </c>
      <c r="H990" s="162" t="s">
        <v>1</v>
      </c>
      <c r="I990" s="164"/>
      <c r="L990" s="160"/>
      <c r="M990" s="165"/>
      <c r="T990" s="166"/>
      <c r="AT990" s="162" t="s">
        <v>315</v>
      </c>
      <c r="AU990" s="162" t="s">
        <v>89</v>
      </c>
      <c r="AV990" s="12" t="s">
        <v>83</v>
      </c>
      <c r="AW990" s="12" t="s">
        <v>31</v>
      </c>
      <c r="AX990" s="12" t="s">
        <v>76</v>
      </c>
      <c r="AY990" s="162" t="s">
        <v>307</v>
      </c>
    </row>
    <row r="991" spans="2:51" s="13" customFormat="1">
      <c r="B991" s="167"/>
      <c r="D991" s="161" t="s">
        <v>315</v>
      </c>
      <c r="E991" s="168" t="s">
        <v>1</v>
      </c>
      <c r="F991" s="169" t="s">
        <v>1149</v>
      </c>
      <c r="H991" s="170">
        <v>19.25</v>
      </c>
      <c r="I991" s="171"/>
      <c r="L991" s="167"/>
      <c r="M991" s="172"/>
      <c r="T991" s="173"/>
      <c r="AT991" s="168" t="s">
        <v>315</v>
      </c>
      <c r="AU991" s="168" t="s">
        <v>89</v>
      </c>
      <c r="AV991" s="13" t="s">
        <v>89</v>
      </c>
      <c r="AW991" s="13" t="s">
        <v>31</v>
      </c>
      <c r="AX991" s="13" t="s">
        <v>76</v>
      </c>
      <c r="AY991" s="168" t="s">
        <v>307</v>
      </c>
    </row>
    <row r="992" spans="2:51" s="12" customFormat="1">
      <c r="B992" s="160"/>
      <c r="D992" s="161" t="s">
        <v>315</v>
      </c>
      <c r="E992" s="162" t="s">
        <v>1</v>
      </c>
      <c r="F992" s="163" t="s">
        <v>1153</v>
      </c>
      <c r="H992" s="162" t="s">
        <v>1</v>
      </c>
      <c r="I992" s="164"/>
      <c r="L992" s="160"/>
      <c r="M992" s="165"/>
      <c r="T992" s="166"/>
      <c r="AT992" s="162" t="s">
        <v>315</v>
      </c>
      <c r="AU992" s="162" t="s">
        <v>89</v>
      </c>
      <c r="AV992" s="12" t="s">
        <v>83</v>
      </c>
      <c r="AW992" s="12" t="s">
        <v>31</v>
      </c>
      <c r="AX992" s="12" t="s">
        <v>76</v>
      </c>
      <c r="AY992" s="162" t="s">
        <v>307</v>
      </c>
    </row>
    <row r="993" spans="2:51" s="13" customFormat="1">
      <c r="B993" s="167"/>
      <c r="D993" s="161" t="s">
        <v>315</v>
      </c>
      <c r="E993" s="168" t="s">
        <v>1</v>
      </c>
      <c r="F993" s="169" t="s">
        <v>1149</v>
      </c>
      <c r="H993" s="170">
        <v>19.25</v>
      </c>
      <c r="I993" s="171"/>
      <c r="L993" s="167"/>
      <c r="M993" s="172"/>
      <c r="T993" s="173"/>
      <c r="AT993" s="168" t="s">
        <v>315</v>
      </c>
      <c r="AU993" s="168" t="s">
        <v>89</v>
      </c>
      <c r="AV993" s="13" t="s">
        <v>89</v>
      </c>
      <c r="AW993" s="13" t="s">
        <v>31</v>
      </c>
      <c r="AX993" s="13" t="s">
        <v>76</v>
      </c>
      <c r="AY993" s="168" t="s">
        <v>307</v>
      </c>
    </row>
    <row r="994" spans="2:51" s="12" customFormat="1">
      <c r="B994" s="160"/>
      <c r="D994" s="161" t="s">
        <v>315</v>
      </c>
      <c r="E994" s="162" t="s">
        <v>1</v>
      </c>
      <c r="F994" s="163" t="s">
        <v>1154</v>
      </c>
      <c r="H994" s="162" t="s">
        <v>1</v>
      </c>
      <c r="I994" s="164"/>
      <c r="L994" s="160"/>
      <c r="M994" s="165"/>
      <c r="T994" s="166"/>
      <c r="AT994" s="162" t="s">
        <v>315</v>
      </c>
      <c r="AU994" s="162" t="s">
        <v>89</v>
      </c>
      <c r="AV994" s="12" t="s">
        <v>83</v>
      </c>
      <c r="AW994" s="12" t="s">
        <v>31</v>
      </c>
      <c r="AX994" s="12" t="s">
        <v>76</v>
      </c>
      <c r="AY994" s="162" t="s">
        <v>307</v>
      </c>
    </row>
    <row r="995" spans="2:51" s="13" customFormat="1">
      <c r="B995" s="167"/>
      <c r="D995" s="161" t="s">
        <v>315</v>
      </c>
      <c r="E995" s="168" t="s">
        <v>1</v>
      </c>
      <c r="F995" s="169" t="s">
        <v>1149</v>
      </c>
      <c r="H995" s="170">
        <v>19.25</v>
      </c>
      <c r="I995" s="171"/>
      <c r="L995" s="167"/>
      <c r="M995" s="172"/>
      <c r="T995" s="173"/>
      <c r="AT995" s="168" t="s">
        <v>315</v>
      </c>
      <c r="AU995" s="168" t="s">
        <v>89</v>
      </c>
      <c r="AV995" s="13" t="s">
        <v>89</v>
      </c>
      <c r="AW995" s="13" t="s">
        <v>31</v>
      </c>
      <c r="AX995" s="13" t="s">
        <v>76</v>
      </c>
      <c r="AY995" s="168" t="s">
        <v>307</v>
      </c>
    </row>
    <row r="996" spans="2:51" s="12" customFormat="1">
      <c r="B996" s="160"/>
      <c r="D996" s="161" t="s">
        <v>315</v>
      </c>
      <c r="E996" s="162" t="s">
        <v>1</v>
      </c>
      <c r="F996" s="163" t="s">
        <v>1155</v>
      </c>
      <c r="H996" s="162" t="s">
        <v>1</v>
      </c>
      <c r="I996" s="164"/>
      <c r="L996" s="160"/>
      <c r="M996" s="165"/>
      <c r="T996" s="166"/>
      <c r="AT996" s="162" t="s">
        <v>315</v>
      </c>
      <c r="AU996" s="162" t="s">
        <v>89</v>
      </c>
      <c r="AV996" s="12" t="s">
        <v>83</v>
      </c>
      <c r="AW996" s="12" t="s">
        <v>31</v>
      </c>
      <c r="AX996" s="12" t="s">
        <v>76</v>
      </c>
      <c r="AY996" s="162" t="s">
        <v>307</v>
      </c>
    </row>
    <row r="997" spans="2:51" s="13" customFormat="1">
      <c r="B997" s="167"/>
      <c r="D997" s="161" t="s">
        <v>315</v>
      </c>
      <c r="E997" s="168" t="s">
        <v>1</v>
      </c>
      <c r="F997" s="169" t="s">
        <v>1149</v>
      </c>
      <c r="H997" s="170">
        <v>19.25</v>
      </c>
      <c r="I997" s="171"/>
      <c r="L997" s="167"/>
      <c r="M997" s="172"/>
      <c r="T997" s="173"/>
      <c r="AT997" s="168" t="s">
        <v>315</v>
      </c>
      <c r="AU997" s="168" t="s">
        <v>89</v>
      </c>
      <c r="AV997" s="13" t="s">
        <v>89</v>
      </c>
      <c r="AW997" s="13" t="s">
        <v>31</v>
      </c>
      <c r="AX997" s="13" t="s">
        <v>76</v>
      </c>
      <c r="AY997" s="168" t="s">
        <v>307</v>
      </c>
    </row>
    <row r="998" spans="2:51" s="12" customFormat="1">
      <c r="B998" s="160"/>
      <c r="D998" s="161" t="s">
        <v>315</v>
      </c>
      <c r="E998" s="162" t="s">
        <v>1</v>
      </c>
      <c r="F998" s="163" t="s">
        <v>1156</v>
      </c>
      <c r="H998" s="162" t="s">
        <v>1</v>
      </c>
      <c r="I998" s="164"/>
      <c r="L998" s="160"/>
      <c r="M998" s="165"/>
      <c r="T998" s="166"/>
      <c r="AT998" s="162" t="s">
        <v>315</v>
      </c>
      <c r="AU998" s="162" t="s">
        <v>89</v>
      </c>
      <c r="AV998" s="12" t="s">
        <v>83</v>
      </c>
      <c r="AW998" s="12" t="s">
        <v>31</v>
      </c>
      <c r="AX998" s="12" t="s">
        <v>76</v>
      </c>
      <c r="AY998" s="162" t="s">
        <v>307</v>
      </c>
    </row>
    <row r="999" spans="2:51" s="13" customFormat="1">
      <c r="B999" s="167"/>
      <c r="D999" s="161" t="s">
        <v>315</v>
      </c>
      <c r="E999" s="168" t="s">
        <v>1</v>
      </c>
      <c r="F999" s="169" t="s">
        <v>1149</v>
      </c>
      <c r="H999" s="170">
        <v>19.25</v>
      </c>
      <c r="I999" s="171"/>
      <c r="L999" s="167"/>
      <c r="M999" s="172"/>
      <c r="T999" s="173"/>
      <c r="AT999" s="168" t="s">
        <v>315</v>
      </c>
      <c r="AU999" s="168" t="s">
        <v>89</v>
      </c>
      <c r="AV999" s="13" t="s">
        <v>89</v>
      </c>
      <c r="AW999" s="13" t="s">
        <v>31</v>
      </c>
      <c r="AX999" s="13" t="s">
        <v>76</v>
      </c>
      <c r="AY999" s="168" t="s">
        <v>307</v>
      </c>
    </row>
    <row r="1000" spans="2:51" s="12" customFormat="1">
      <c r="B1000" s="160"/>
      <c r="D1000" s="161" t="s">
        <v>315</v>
      </c>
      <c r="E1000" s="162" t="s">
        <v>1</v>
      </c>
      <c r="F1000" s="163" t="s">
        <v>1157</v>
      </c>
      <c r="H1000" s="162" t="s">
        <v>1</v>
      </c>
      <c r="I1000" s="164"/>
      <c r="L1000" s="160"/>
      <c r="M1000" s="165"/>
      <c r="T1000" s="166"/>
      <c r="AT1000" s="162" t="s">
        <v>315</v>
      </c>
      <c r="AU1000" s="162" t="s">
        <v>89</v>
      </c>
      <c r="AV1000" s="12" t="s">
        <v>83</v>
      </c>
      <c r="AW1000" s="12" t="s">
        <v>31</v>
      </c>
      <c r="AX1000" s="12" t="s">
        <v>76</v>
      </c>
      <c r="AY1000" s="162" t="s">
        <v>307</v>
      </c>
    </row>
    <row r="1001" spans="2:51" s="13" customFormat="1">
      <c r="B1001" s="167"/>
      <c r="D1001" s="161" t="s">
        <v>315</v>
      </c>
      <c r="E1001" s="168" t="s">
        <v>1</v>
      </c>
      <c r="F1001" s="169" t="s">
        <v>1149</v>
      </c>
      <c r="H1001" s="170">
        <v>19.25</v>
      </c>
      <c r="I1001" s="171"/>
      <c r="L1001" s="167"/>
      <c r="M1001" s="172"/>
      <c r="T1001" s="173"/>
      <c r="AT1001" s="168" t="s">
        <v>315</v>
      </c>
      <c r="AU1001" s="168" t="s">
        <v>89</v>
      </c>
      <c r="AV1001" s="13" t="s">
        <v>89</v>
      </c>
      <c r="AW1001" s="13" t="s">
        <v>31</v>
      </c>
      <c r="AX1001" s="13" t="s">
        <v>76</v>
      </c>
      <c r="AY1001" s="168" t="s">
        <v>307</v>
      </c>
    </row>
    <row r="1002" spans="2:51" s="12" customFormat="1">
      <c r="B1002" s="160"/>
      <c r="D1002" s="161" t="s">
        <v>315</v>
      </c>
      <c r="E1002" s="162" t="s">
        <v>1</v>
      </c>
      <c r="F1002" s="163" t="s">
        <v>1158</v>
      </c>
      <c r="H1002" s="162" t="s">
        <v>1</v>
      </c>
      <c r="I1002" s="164"/>
      <c r="L1002" s="160"/>
      <c r="M1002" s="165"/>
      <c r="T1002" s="166"/>
      <c r="AT1002" s="162" t="s">
        <v>315</v>
      </c>
      <c r="AU1002" s="162" t="s">
        <v>89</v>
      </c>
      <c r="AV1002" s="12" t="s">
        <v>83</v>
      </c>
      <c r="AW1002" s="12" t="s">
        <v>31</v>
      </c>
      <c r="AX1002" s="12" t="s">
        <v>76</v>
      </c>
      <c r="AY1002" s="162" t="s">
        <v>307</v>
      </c>
    </row>
    <row r="1003" spans="2:51" s="13" customFormat="1">
      <c r="B1003" s="167"/>
      <c r="D1003" s="161" t="s">
        <v>315</v>
      </c>
      <c r="E1003" s="168" t="s">
        <v>1</v>
      </c>
      <c r="F1003" s="169" t="s">
        <v>1149</v>
      </c>
      <c r="H1003" s="170">
        <v>19.25</v>
      </c>
      <c r="I1003" s="171"/>
      <c r="L1003" s="167"/>
      <c r="M1003" s="172"/>
      <c r="T1003" s="173"/>
      <c r="AT1003" s="168" t="s">
        <v>315</v>
      </c>
      <c r="AU1003" s="168" t="s">
        <v>89</v>
      </c>
      <c r="AV1003" s="13" t="s">
        <v>89</v>
      </c>
      <c r="AW1003" s="13" t="s">
        <v>31</v>
      </c>
      <c r="AX1003" s="13" t="s">
        <v>76</v>
      </c>
      <c r="AY1003" s="168" t="s">
        <v>307</v>
      </c>
    </row>
    <row r="1004" spans="2:51" s="12" customFormat="1">
      <c r="B1004" s="160"/>
      <c r="D1004" s="161" t="s">
        <v>315</v>
      </c>
      <c r="E1004" s="162" t="s">
        <v>1</v>
      </c>
      <c r="F1004" s="163" t="s">
        <v>1159</v>
      </c>
      <c r="H1004" s="162" t="s">
        <v>1</v>
      </c>
      <c r="I1004" s="164"/>
      <c r="L1004" s="160"/>
      <c r="M1004" s="165"/>
      <c r="T1004" s="166"/>
      <c r="AT1004" s="162" t="s">
        <v>315</v>
      </c>
      <c r="AU1004" s="162" t="s">
        <v>89</v>
      </c>
      <c r="AV1004" s="12" t="s">
        <v>83</v>
      </c>
      <c r="AW1004" s="12" t="s">
        <v>31</v>
      </c>
      <c r="AX1004" s="12" t="s">
        <v>76</v>
      </c>
      <c r="AY1004" s="162" t="s">
        <v>307</v>
      </c>
    </row>
    <row r="1005" spans="2:51" s="13" customFormat="1">
      <c r="B1005" s="167"/>
      <c r="D1005" s="161" t="s">
        <v>315</v>
      </c>
      <c r="E1005" s="168" t="s">
        <v>1</v>
      </c>
      <c r="F1005" s="169" t="s">
        <v>1149</v>
      </c>
      <c r="H1005" s="170">
        <v>19.25</v>
      </c>
      <c r="I1005" s="171"/>
      <c r="L1005" s="167"/>
      <c r="M1005" s="172"/>
      <c r="T1005" s="173"/>
      <c r="AT1005" s="168" t="s">
        <v>315</v>
      </c>
      <c r="AU1005" s="168" t="s">
        <v>89</v>
      </c>
      <c r="AV1005" s="13" t="s">
        <v>89</v>
      </c>
      <c r="AW1005" s="13" t="s">
        <v>31</v>
      </c>
      <c r="AX1005" s="13" t="s">
        <v>76</v>
      </c>
      <c r="AY1005" s="168" t="s">
        <v>307</v>
      </c>
    </row>
    <row r="1006" spans="2:51" s="12" customFormat="1">
      <c r="B1006" s="160"/>
      <c r="D1006" s="161" t="s">
        <v>315</v>
      </c>
      <c r="E1006" s="162" t="s">
        <v>1</v>
      </c>
      <c r="F1006" s="163" t="s">
        <v>1160</v>
      </c>
      <c r="H1006" s="162" t="s">
        <v>1</v>
      </c>
      <c r="I1006" s="164"/>
      <c r="L1006" s="160"/>
      <c r="M1006" s="165"/>
      <c r="T1006" s="166"/>
      <c r="AT1006" s="162" t="s">
        <v>315</v>
      </c>
      <c r="AU1006" s="162" t="s">
        <v>89</v>
      </c>
      <c r="AV1006" s="12" t="s">
        <v>83</v>
      </c>
      <c r="AW1006" s="12" t="s">
        <v>31</v>
      </c>
      <c r="AX1006" s="12" t="s">
        <v>76</v>
      </c>
      <c r="AY1006" s="162" t="s">
        <v>307</v>
      </c>
    </row>
    <row r="1007" spans="2:51" s="13" customFormat="1">
      <c r="B1007" s="167"/>
      <c r="D1007" s="161" t="s">
        <v>315</v>
      </c>
      <c r="E1007" s="168" t="s">
        <v>1</v>
      </c>
      <c r="F1007" s="169" t="s">
        <v>1161</v>
      </c>
      <c r="H1007" s="170">
        <v>18.899999999999999</v>
      </c>
      <c r="I1007" s="171"/>
      <c r="L1007" s="167"/>
      <c r="M1007" s="172"/>
      <c r="T1007" s="173"/>
      <c r="AT1007" s="168" t="s">
        <v>315</v>
      </c>
      <c r="AU1007" s="168" t="s">
        <v>89</v>
      </c>
      <c r="AV1007" s="13" t="s">
        <v>89</v>
      </c>
      <c r="AW1007" s="13" t="s">
        <v>31</v>
      </c>
      <c r="AX1007" s="13" t="s">
        <v>76</v>
      </c>
      <c r="AY1007" s="168" t="s">
        <v>307</v>
      </c>
    </row>
    <row r="1008" spans="2:51" s="12" customFormat="1">
      <c r="B1008" s="160"/>
      <c r="D1008" s="161" t="s">
        <v>315</v>
      </c>
      <c r="E1008" s="162" t="s">
        <v>1</v>
      </c>
      <c r="F1008" s="163" t="s">
        <v>1162</v>
      </c>
      <c r="H1008" s="162" t="s">
        <v>1</v>
      </c>
      <c r="I1008" s="164"/>
      <c r="L1008" s="160"/>
      <c r="M1008" s="165"/>
      <c r="T1008" s="166"/>
      <c r="AT1008" s="162" t="s">
        <v>315</v>
      </c>
      <c r="AU1008" s="162" t="s">
        <v>89</v>
      </c>
      <c r="AV1008" s="12" t="s">
        <v>83</v>
      </c>
      <c r="AW1008" s="12" t="s">
        <v>31</v>
      </c>
      <c r="AX1008" s="12" t="s">
        <v>76</v>
      </c>
      <c r="AY1008" s="162" t="s">
        <v>307</v>
      </c>
    </row>
    <row r="1009" spans="2:65" s="13" customFormat="1">
      <c r="B1009" s="167"/>
      <c r="D1009" s="161" t="s">
        <v>315</v>
      </c>
      <c r="E1009" s="168" t="s">
        <v>1</v>
      </c>
      <c r="F1009" s="169" t="s">
        <v>1163</v>
      </c>
      <c r="H1009" s="170">
        <v>15.95</v>
      </c>
      <c r="I1009" s="171"/>
      <c r="L1009" s="167"/>
      <c r="M1009" s="172"/>
      <c r="T1009" s="173"/>
      <c r="AT1009" s="168" t="s">
        <v>315</v>
      </c>
      <c r="AU1009" s="168" t="s">
        <v>89</v>
      </c>
      <c r="AV1009" s="13" t="s">
        <v>89</v>
      </c>
      <c r="AW1009" s="13" t="s">
        <v>31</v>
      </c>
      <c r="AX1009" s="13" t="s">
        <v>76</v>
      </c>
      <c r="AY1009" s="168" t="s">
        <v>307</v>
      </c>
    </row>
    <row r="1010" spans="2:65" s="12" customFormat="1">
      <c r="B1010" s="160"/>
      <c r="D1010" s="161" t="s">
        <v>315</v>
      </c>
      <c r="E1010" s="162" t="s">
        <v>1</v>
      </c>
      <c r="F1010" s="163" t="s">
        <v>1164</v>
      </c>
      <c r="H1010" s="162" t="s">
        <v>1</v>
      </c>
      <c r="I1010" s="164"/>
      <c r="L1010" s="160"/>
      <c r="M1010" s="165"/>
      <c r="T1010" s="166"/>
      <c r="AT1010" s="162" t="s">
        <v>315</v>
      </c>
      <c r="AU1010" s="162" t="s">
        <v>89</v>
      </c>
      <c r="AV1010" s="12" t="s">
        <v>83</v>
      </c>
      <c r="AW1010" s="12" t="s">
        <v>31</v>
      </c>
      <c r="AX1010" s="12" t="s">
        <v>76</v>
      </c>
      <c r="AY1010" s="162" t="s">
        <v>307</v>
      </c>
    </row>
    <row r="1011" spans="2:65" s="13" customFormat="1">
      <c r="B1011" s="167"/>
      <c r="D1011" s="161" t="s">
        <v>315</v>
      </c>
      <c r="E1011" s="168" t="s">
        <v>1</v>
      </c>
      <c r="F1011" s="169" t="s">
        <v>1165</v>
      </c>
      <c r="H1011" s="170">
        <v>4.8</v>
      </c>
      <c r="I1011" s="171"/>
      <c r="L1011" s="167"/>
      <c r="M1011" s="172"/>
      <c r="T1011" s="173"/>
      <c r="AT1011" s="168" t="s">
        <v>315</v>
      </c>
      <c r="AU1011" s="168" t="s">
        <v>89</v>
      </c>
      <c r="AV1011" s="13" t="s">
        <v>89</v>
      </c>
      <c r="AW1011" s="13" t="s">
        <v>31</v>
      </c>
      <c r="AX1011" s="13" t="s">
        <v>76</v>
      </c>
      <c r="AY1011" s="168" t="s">
        <v>307</v>
      </c>
    </row>
    <row r="1012" spans="2:65" s="12" customFormat="1">
      <c r="B1012" s="160"/>
      <c r="D1012" s="161" t="s">
        <v>315</v>
      </c>
      <c r="E1012" s="162" t="s">
        <v>1</v>
      </c>
      <c r="F1012" s="163" t="s">
        <v>1166</v>
      </c>
      <c r="H1012" s="162" t="s">
        <v>1</v>
      </c>
      <c r="I1012" s="164"/>
      <c r="L1012" s="160"/>
      <c r="M1012" s="165"/>
      <c r="T1012" s="166"/>
      <c r="AT1012" s="162" t="s">
        <v>315</v>
      </c>
      <c r="AU1012" s="162" t="s">
        <v>89</v>
      </c>
      <c r="AV1012" s="12" t="s">
        <v>83</v>
      </c>
      <c r="AW1012" s="12" t="s">
        <v>31</v>
      </c>
      <c r="AX1012" s="12" t="s">
        <v>76</v>
      </c>
      <c r="AY1012" s="162" t="s">
        <v>307</v>
      </c>
    </row>
    <row r="1013" spans="2:65" s="13" customFormat="1">
      <c r="B1013" s="167"/>
      <c r="D1013" s="161" t="s">
        <v>315</v>
      </c>
      <c r="E1013" s="168" t="s">
        <v>1</v>
      </c>
      <c r="F1013" s="169" t="s">
        <v>1167</v>
      </c>
      <c r="H1013" s="170">
        <v>14.3</v>
      </c>
      <c r="I1013" s="171"/>
      <c r="L1013" s="167"/>
      <c r="M1013" s="172"/>
      <c r="T1013" s="173"/>
      <c r="AT1013" s="168" t="s">
        <v>315</v>
      </c>
      <c r="AU1013" s="168" t="s">
        <v>89</v>
      </c>
      <c r="AV1013" s="13" t="s">
        <v>89</v>
      </c>
      <c r="AW1013" s="13" t="s">
        <v>31</v>
      </c>
      <c r="AX1013" s="13" t="s">
        <v>76</v>
      </c>
      <c r="AY1013" s="168" t="s">
        <v>307</v>
      </c>
    </row>
    <row r="1014" spans="2:65" s="12" customFormat="1">
      <c r="B1014" s="160"/>
      <c r="D1014" s="161" t="s">
        <v>315</v>
      </c>
      <c r="E1014" s="162" t="s">
        <v>1</v>
      </c>
      <c r="F1014" s="163" t="s">
        <v>1168</v>
      </c>
      <c r="H1014" s="162" t="s">
        <v>1</v>
      </c>
      <c r="I1014" s="164"/>
      <c r="L1014" s="160"/>
      <c r="M1014" s="165"/>
      <c r="T1014" s="166"/>
      <c r="AT1014" s="162" t="s">
        <v>315</v>
      </c>
      <c r="AU1014" s="162" t="s">
        <v>89</v>
      </c>
      <c r="AV1014" s="12" t="s">
        <v>83</v>
      </c>
      <c r="AW1014" s="12" t="s">
        <v>31</v>
      </c>
      <c r="AX1014" s="12" t="s">
        <v>76</v>
      </c>
      <c r="AY1014" s="162" t="s">
        <v>307</v>
      </c>
    </row>
    <row r="1015" spans="2:65" s="13" customFormat="1">
      <c r="B1015" s="167"/>
      <c r="D1015" s="161" t="s">
        <v>315</v>
      </c>
      <c r="E1015" s="168" t="s">
        <v>1</v>
      </c>
      <c r="F1015" s="169" t="s">
        <v>578</v>
      </c>
      <c r="H1015" s="170">
        <v>14</v>
      </c>
      <c r="I1015" s="171"/>
      <c r="L1015" s="167"/>
      <c r="M1015" s="172"/>
      <c r="T1015" s="173"/>
      <c r="AT1015" s="168" t="s">
        <v>315</v>
      </c>
      <c r="AU1015" s="168" t="s">
        <v>89</v>
      </c>
      <c r="AV1015" s="13" t="s">
        <v>89</v>
      </c>
      <c r="AW1015" s="13" t="s">
        <v>31</v>
      </c>
      <c r="AX1015" s="13" t="s">
        <v>76</v>
      </c>
      <c r="AY1015" s="168" t="s">
        <v>307</v>
      </c>
    </row>
    <row r="1016" spans="2:65" s="14" customFormat="1">
      <c r="B1016" s="174"/>
      <c r="D1016" s="161" t="s">
        <v>315</v>
      </c>
      <c r="E1016" s="175" t="s">
        <v>179</v>
      </c>
      <c r="F1016" s="176" t="s">
        <v>415</v>
      </c>
      <c r="H1016" s="177">
        <v>360.2</v>
      </c>
      <c r="I1016" s="178"/>
      <c r="L1016" s="174"/>
      <c r="M1016" s="179"/>
      <c r="T1016" s="180"/>
      <c r="AT1016" s="175" t="s">
        <v>315</v>
      </c>
      <c r="AU1016" s="175" t="s">
        <v>89</v>
      </c>
      <c r="AV1016" s="14" t="s">
        <v>313</v>
      </c>
      <c r="AW1016" s="14" t="s">
        <v>31</v>
      </c>
      <c r="AX1016" s="14" t="s">
        <v>83</v>
      </c>
      <c r="AY1016" s="175" t="s">
        <v>307</v>
      </c>
    </row>
    <row r="1017" spans="2:65" s="1" customFormat="1" ht="24.2" customHeight="1">
      <c r="B1017" s="145"/>
      <c r="C1017" s="146" t="s">
        <v>1169</v>
      </c>
      <c r="D1017" s="146" t="s">
        <v>309</v>
      </c>
      <c r="E1017" s="147" t="s">
        <v>1170</v>
      </c>
      <c r="F1017" s="148" t="s">
        <v>1171</v>
      </c>
      <c r="G1017" s="149" t="s">
        <v>517</v>
      </c>
      <c r="H1017" s="150">
        <v>360.2</v>
      </c>
      <c r="I1017" s="151"/>
      <c r="J1017" s="152">
        <f>ROUND(I1017*H1017,2)</f>
        <v>0</v>
      </c>
      <c r="K1017" s="153"/>
      <c r="L1017" s="32"/>
      <c r="M1017" s="154" t="s">
        <v>1</v>
      </c>
      <c r="N1017" s="155" t="s">
        <v>42</v>
      </c>
      <c r="P1017" s="156">
        <f>O1017*H1017</f>
        <v>0</v>
      </c>
      <c r="Q1017" s="156">
        <v>1.54E-4</v>
      </c>
      <c r="R1017" s="156">
        <f>Q1017*H1017</f>
        <v>5.5470800000000001E-2</v>
      </c>
      <c r="S1017" s="156">
        <v>0</v>
      </c>
      <c r="T1017" s="157">
        <f>S1017*H1017</f>
        <v>0</v>
      </c>
      <c r="AR1017" s="158" t="s">
        <v>313</v>
      </c>
      <c r="AT1017" s="158" t="s">
        <v>309</v>
      </c>
      <c r="AU1017" s="158" t="s">
        <v>89</v>
      </c>
      <c r="AY1017" s="17" t="s">
        <v>307</v>
      </c>
      <c r="BE1017" s="159">
        <f>IF(N1017="základná",J1017,0)</f>
        <v>0</v>
      </c>
      <c r="BF1017" s="159">
        <f>IF(N1017="znížená",J1017,0)</f>
        <v>0</v>
      </c>
      <c r="BG1017" s="159">
        <f>IF(N1017="zákl. prenesená",J1017,0)</f>
        <v>0</v>
      </c>
      <c r="BH1017" s="159">
        <f>IF(N1017="zníž. prenesená",J1017,0)</f>
        <v>0</v>
      </c>
      <c r="BI1017" s="159">
        <f>IF(N1017="nulová",J1017,0)</f>
        <v>0</v>
      </c>
      <c r="BJ1017" s="17" t="s">
        <v>89</v>
      </c>
      <c r="BK1017" s="159">
        <f>ROUND(I1017*H1017,2)</f>
        <v>0</v>
      </c>
      <c r="BL1017" s="17" t="s">
        <v>313</v>
      </c>
      <c r="BM1017" s="158" t="s">
        <v>1172</v>
      </c>
    </row>
    <row r="1018" spans="2:65" s="13" customFormat="1">
      <c r="B1018" s="167"/>
      <c r="D1018" s="161" t="s">
        <v>315</v>
      </c>
      <c r="E1018" s="168" t="s">
        <v>1</v>
      </c>
      <c r="F1018" s="169" t="s">
        <v>179</v>
      </c>
      <c r="H1018" s="170">
        <v>360.2</v>
      </c>
      <c r="I1018" s="171"/>
      <c r="L1018" s="167"/>
      <c r="M1018" s="172"/>
      <c r="T1018" s="173"/>
      <c r="AT1018" s="168" t="s">
        <v>315</v>
      </c>
      <c r="AU1018" s="168" t="s">
        <v>89</v>
      </c>
      <c r="AV1018" s="13" t="s">
        <v>89</v>
      </c>
      <c r="AW1018" s="13" t="s">
        <v>31</v>
      </c>
      <c r="AX1018" s="13" t="s">
        <v>83</v>
      </c>
      <c r="AY1018" s="168" t="s">
        <v>307</v>
      </c>
    </row>
    <row r="1019" spans="2:65" s="1" customFormat="1" ht="24.2" customHeight="1">
      <c r="B1019" s="145"/>
      <c r="C1019" s="146" t="s">
        <v>1173</v>
      </c>
      <c r="D1019" s="146" t="s">
        <v>309</v>
      </c>
      <c r="E1019" s="147" t="s">
        <v>1174</v>
      </c>
      <c r="F1019" s="148" t="s">
        <v>1175</v>
      </c>
      <c r="G1019" s="149" t="s">
        <v>517</v>
      </c>
      <c r="H1019" s="150">
        <v>22.5</v>
      </c>
      <c r="I1019" s="151"/>
      <c r="J1019" s="152">
        <f>ROUND(I1019*H1019,2)</f>
        <v>0</v>
      </c>
      <c r="K1019" s="153"/>
      <c r="L1019" s="32"/>
      <c r="M1019" s="154" t="s">
        <v>1</v>
      </c>
      <c r="N1019" s="155" t="s">
        <v>42</v>
      </c>
      <c r="P1019" s="156">
        <f>O1019*H1019</f>
        <v>0</v>
      </c>
      <c r="Q1019" s="156">
        <v>4.4670000000000001E-2</v>
      </c>
      <c r="R1019" s="156">
        <f>Q1019*H1019</f>
        <v>1.0050749999999999</v>
      </c>
      <c r="S1019" s="156">
        <v>0</v>
      </c>
      <c r="T1019" s="157">
        <f>S1019*H1019</f>
        <v>0</v>
      </c>
      <c r="AR1019" s="158" t="s">
        <v>313</v>
      </c>
      <c r="AT1019" s="158" t="s">
        <v>309</v>
      </c>
      <c r="AU1019" s="158" t="s">
        <v>89</v>
      </c>
      <c r="AY1019" s="17" t="s">
        <v>307</v>
      </c>
      <c r="BE1019" s="159">
        <f>IF(N1019="základná",J1019,0)</f>
        <v>0</v>
      </c>
      <c r="BF1019" s="159">
        <f>IF(N1019="znížená",J1019,0)</f>
        <v>0</v>
      </c>
      <c r="BG1019" s="159">
        <f>IF(N1019="zákl. prenesená",J1019,0)</f>
        <v>0</v>
      </c>
      <c r="BH1019" s="159">
        <f>IF(N1019="zníž. prenesená",J1019,0)</f>
        <v>0</v>
      </c>
      <c r="BI1019" s="159">
        <f>IF(N1019="nulová",J1019,0)</f>
        <v>0</v>
      </c>
      <c r="BJ1019" s="17" t="s">
        <v>89</v>
      </c>
      <c r="BK1019" s="159">
        <f>ROUND(I1019*H1019,2)</f>
        <v>0</v>
      </c>
      <c r="BL1019" s="17" t="s">
        <v>313</v>
      </c>
      <c r="BM1019" s="158" t="s">
        <v>1176</v>
      </c>
    </row>
    <row r="1020" spans="2:65" s="12" customFormat="1">
      <c r="B1020" s="160"/>
      <c r="D1020" s="161" t="s">
        <v>315</v>
      </c>
      <c r="E1020" s="162" t="s">
        <v>1</v>
      </c>
      <c r="F1020" s="163" t="s">
        <v>1177</v>
      </c>
      <c r="H1020" s="162" t="s">
        <v>1</v>
      </c>
      <c r="I1020" s="164"/>
      <c r="L1020" s="160"/>
      <c r="M1020" s="165"/>
      <c r="T1020" s="166"/>
      <c r="AT1020" s="162" t="s">
        <v>315</v>
      </c>
      <c r="AU1020" s="162" t="s">
        <v>89</v>
      </c>
      <c r="AV1020" s="12" t="s">
        <v>83</v>
      </c>
      <c r="AW1020" s="12" t="s">
        <v>31</v>
      </c>
      <c r="AX1020" s="12" t="s">
        <v>76</v>
      </c>
      <c r="AY1020" s="162" t="s">
        <v>307</v>
      </c>
    </row>
    <row r="1021" spans="2:65" s="13" customFormat="1">
      <c r="B1021" s="167"/>
      <c r="D1021" s="161" t="s">
        <v>315</v>
      </c>
      <c r="E1021" s="168" t="s">
        <v>1</v>
      </c>
      <c r="F1021" s="169" t="s">
        <v>1178</v>
      </c>
      <c r="H1021" s="170">
        <v>22.5</v>
      </c>
      <c r="I1021" s="171"/>
      <c r="L1021" s="167"/>
      <c r="M1021" s="172"/>
      <c r="T1021" s="173"/>
      <c r="AT1021" s="168" t="s">
        <v>315</v>
      </c>
      <c r="AU1021" s="168" t="s">
        <v>89</v>
      </c>
      <c r="AV1021" s="13" t="s">
        <v>89</v>
      </c>
      <c r="AW1021" s="13" t="s">
        <v>31</v>
      </c>
      <c r="AX1021" s="13" t="s">
        <v>83</v>
      </c>
      <c r="AY1021" s="168" t="s">
        <v>307</v>
      </c>
    </row>
    <row r="1022" spans="2:65" s="1" customFormat="1" ht="24.2" customHeight="1">
      <c r="B1022" s="145"/>
      <c r="C1022" s="146" t="s">
        <v>1179</v>
      </c>
      <c r="D1022" s="146" t="s">
        <v>309</v>
      </c>
      <c r="E1022" s="147" t="s">
        <v>1180</v>
      </c>
      <c r="F1022" s="148" t="s">
        <v>1181</v>
      </c>
      <c r="G1022" s="149" t="s">
        <v>517</v>
      </c>
      <c r="H1022" s="150">
        <v>2403.951</v>
      </c>
      <c r="I1022" s="151"/>
      <c r="J1022" s="152">
        <f>ROUND(I1022*H1022,2)</f>
        <v>0</v>
      </c>
      <c r="K1022" s="153"/>
      <c r="L1022" s="32"/>
      <c r="M1022" s="154" t="s">
        <v>1</v>
      </c>
      <c r="N1022" s="155" t="s">
        <v>42</v>
      </c>
      <c r="P1022" s="156">
        <f>O1022*H1022</f>
        <v>0</v>
      </c>
      <c r="Q1022" s="156">
        <v>4.0000000000000002E-4</v>
      </c>
      <c r="R1022" s="156">
        <f>Q1022*H1022</f>
        <v>0.9615804</v>
      </c>
      <c r="S1022" s="156">
        <v>0</v>
      </c>
      <c r="T1022" s="157">
        <f>S1022*H1022</f>
        <v>0</v>
      </c>
      <c r="AR1022" s="158" t="s">
        <v>313</v>
      </c>
      <c r="AT1022" s="158" t="s">
        <v>309</v>
      </c>
      <c r="AU1022" s="158" t="s">
        <v>89</v>
      </c>
      <c r="AY1022" s="17" t="s">
        <v>307</v>
      </c>
      <c r="BE1022" s="159">
        <f>IF(N1022="základná",J1022,0)</f>
        <v>0</v>
      </c>
      <c r="BF1022" s="159">
        <f>IF(N1022="znížená",J1022,0)</f>
        <v>0</v>
      </c>
      <c r="BG1022" s="159">
        <f>IF(N1022="zákl. prenesená",J1022,0)</f>
        <v>0</v>
      </c>
      <c r="BH1022" s="159">
        <f>IF(N1022="zníž. prenesená",J1022,0)</f>
        <v>0</v>
      </c>
      <c r="BI1022" s="159">
        <f>IF(N1022="nulová",J1022,0)</f>
        <v>0</v>
      </c>
      <c r="BJ1022" s="17" t="s">
        <v>89</v>
      </c>
      <c r="BK1022" s="159">
        <f>ROUND(I1022*H1022,2)</f>
        <v>0</v>
      </c>
      <c r="BL1022" s="17" t="s">
        <v>313</v>
      </c>
      <c r="BM1022" s="158" t="s">
        <v>1182</v>
      </c>
    </row>
    <row r="1023" spans="2:65" s="13" customFormat="1">
      <c r="B1023" s="167"/>
      <c r="D1023" s="161" t="s">
        <v>315</v>
      </c>
      <c r="E1023" s="168" t="s">
        <v>1</v>
      </c>
      <c r="F1023" s="169" t="s">
        <v>1183</v>
      </c>
      <c r="H1023" s="170">
        <v>2403.951</v>
      </c>
      <c r="I1023" s="171"/>
      <c r="L1023" s="167"/>
      <c r="M1023" s="172"/>
      <c r="T1023" s="173"/>
      <c r="AT1023" s="168" t="s">
        <v>315</v>
      </c>
      <c r="AU1023" s="168" t="s">
        <v>89</v>
      </c>
      <c r="AV1023" s="13" t="s">
        <v>89</v>
      </c>
      <c r="AW1023" s="13" t="s">
        <v>31</v>
      </c>
      <c r="AX1023" s="13" t="s">
        <v>83</v>
      </c>
      <c r="AY1023" s="168" t="s">
        <v>307</v>
      </c>
    </row>
    <row r="1024" spans="2:65" s="1" customFormat="1" ht="21.75" customHeight="1">
      <c r="B1024" s="145"/>
      <c r="C1024" s="146" t="s">
        <v>1184</v>
      </c>
      <c r="D1024" s="146" t="s">
        <v>309</v>
      </c>
      <c r="E1024" s="147" t="s">
        <v>1185</v>
      </c>
      <c r="F1024" s="148" t="s">
        <v>1186</v>
      </c>
      <c r="G1024" s="149" t="s">
        <v>517</v>
      </c>
      <c r="H1024" s="150">
        <v>2040.348</v>
      </c>
      <c r="I1024" s="151"/>
      <c r="J1024" s="152">
        <f>ROUND(I1024*H1024,2)</f>
        <v>0</v>
      </c>
      <c r="K1024" s="153"/>
      <c r="L1024" s="32"/>
      <c r="M1024" s="154" t="s">
        <v>1</v>
      </c>
      <c r="N1024" s="155" t="s">
        <v>42</v>
      </c>
      <c r="P1024" s="156">
        <f>O1024*H1024</f>
        <v>0</v>
      </c>
      <c r="Q1024" s="156">
        <v>2.0999999999999999E-3</v>
      </c>
      <c r="R1024" s="156">
        <f>Q1024*H1024</f>
        <v>4.2847307999999993</v>
      </c>
      <c r="S1024" s="156">
        <v>0</v>
      </c>
      <c r="T1024" s="157">
        <f>S1024*H1024</f>
        <v>0</v>
      </c>
      <c r="AR1024" s="158" t="s">
        <v>313</v>
      </c>
      <c r="AT1024" s="158" t="s">
        <v>309</v>
      </c>
      <c r="AU1024" s="158" t="s">
        <v>89</v>
      </c>
      <c r="AY1024" s="17" t="s">
        <v>307</v>
      </c>
      <c r="BE1024" s="159">
        <f>IF(N1024="základná",J1024,0)</f>
        <v>0</v>
      </c>
      <c r="BF1024" s="159">
        <f>IF(N1024="znížená",J1024,0)</f>
        <v>0</v>
      </c>
      <c r="BG1024" s="159">
        <f>IF(N1024="zákl. prenesená",J1024,0)</f>
        <v>0</v>
      </c>
      <c r="BH1024" s="159">
        <f>IF(N1024="zníž. prenesená",J1024,0)</f>
        <v>0</v>
      </c>
      <c r="BI1024" s="159">
        <f>IF(N1024="nulová",J1024,0)</f>
        <v>0</v>
      </c>
      <c r="BJ1024" s="17" t="s">
        <v>89</v>
      </c>
      <c r="BK1024" s="159">
        <f>ROUND(I1024*H1024,2)</f>
        <v>0</v>
      </c>
      <c r="BL1024" s="17" t="s">
        <v>313</v>
      </c>
      <c r="BM1024" s="158" t="s">
        <v>1187</v>
      </c>
    </row>
    <row r="1025" spans="2:51" s="12" customFormat="1">
      <c r="B1025" s="160"/>
      <c r="D1025" s="161" t="s">
        <v>315</v>
      </c>
      <c r="E1025" s="162" t="s">
        <v>1</v>
      </c>
      <c r="F1025" s="163" t="s">
        <v>1188</v>
      </c>
      <c r="H1025" s="162" t="s">
        <v>1</v>
      </c>
      <c r="I1025" s="164"/>
      <c r="L1025" s="160"/>
      <c r="M1025" s="165"/>
      <c r="T1025" s="166"/>
      <c r="AT1025" s="162" t="s">
        <v>315</v>
      </c>
      <c r="AU1025" s="162" t="s">
        <v>89</v>
      </c>
      <c r="AV1025" s="12" t="s">
        <v>83</v>
      </c>
      <c r="AW1025" s="12" t="s">
        <v>31</v>
      </c>
      <c r="AX1025" s="12" t="s">
        <v>76</v>
      </c>
      <c r="AY1025" s="162" t="s">
        <v>307</v>
      </c>
    </row>
    <row r="1026" spans="2:51" s="12" customFormat="1">
      <c r="B1026" s="160"/>
      <c r="D1026" s="161" t="s">
        <v>315</v>
      </c>
      <c r="E1026" s="162" t="s">
        <v>1</v>
      </c>
      <c r="F1026" s="163" t="s">
        <v>1189</v>
      </c>
      <c r="H1026" s="162" t="s">
        <v>1</v>
      </c>
      <c r="I1026" s="164"/>
      <c r="L1026" s="160"/>
      <c r="M1026" s="165"/>
      <c r="T1026" s="166"/>
      <c r="AT1026" s="162" t="s">
        <v>315</v>
      </c>
      <c r="AU1026" s="162" t="s">
        <v>89</v>
      </c>
      <c r="AV1026" s="12" t="s">
        <v>83</v>
      </c>
      <c r="AW1026" s="12" t="s">
        <v>31</v>
      </c>
      <c r="AX1026" s="12" t="s">
        <v>76</v>
      </c>
      <c r="AY1026" s="162" t="s">
        <v>307</v>
      </c>
    </row>
    <row r="1027" spans="2:51" s="13" customFormat="1">
      <c r="B1027" s="167"/>
      <c r="D1027" s="161" t="s">
        <v>315</v>
      </c>
      <c r="E1027" s="168" t="s">
        <v>1</v>
      </c>
      <c r="F1027" s="169" t="s">
        <v>1190</v>
      </c>
      <c r="H1027" s="170">
        <v>39.15</v>
      </c>
      <c r="I1027" s="171"/>
      <c r="L1027" s="167"/>
      <c r="M1027" s="172"/>
      <c r="T1027" s="173"/>
      <c r="AT1027" s="168" t="s">
        <v>315</v>
      </c>
      <c r="AU1027" s="168" t="s">
        <v>89</v>
      </c>
      <c r="AV1027" s="13" t="s">
        <v>89</v>
      </c>
      <c r="AW1027" s="13" t="s">
        <v>31</v>
      </c>
      <c r="AX1027" s="13" t="s">
        <v>76</v>
      </c>
      <c r="AY1027" s="168" t="s">
        <v>307</v>
      </c>
    </row>
    <row r="1028" spans="2:51" s="13" customFormat="1">
      <c r="B1028" s="167"/>
      <c r="D1028" s="161" t="s">
        <v>315</v>
      </c>
      <c r="E1028" s="168" t="s">
        <v>1</v>
      </c>
      <c r="F1028" s="169" t="s">
        <v>1191</v>
      </c>
      <c r="H1028" s="170">
        <v>-24.38</v>
      </c>
      <c r="I1028" s="171"/>
      <c r="L1028" s="167"/>
      <c r="M1028" s="172"/>
      <c r="T1028" s="173"/>
      <c r="AT1028" s="168" t="s">
        <v>315</v>
      </c>
      <c r="AU1028" s="168" t="s">
        <v>89</v>
      </c>
      <c r="AV1028" s="13" t="s">
        <v>89</v>
      </c>
      <c r="AW1028" s="13" t="s">
        <v>31</v>
      </c>
      <c r="AX1028" s="13" t="s">
        <v>76</v>
      </c>
      <c r="AY1028" s="168" t="s">
        <v>307</v>
      </c>
    </row>
    <row r="1029" spans="2:51" s="13" customFormat="1">
      <c r="B1029" s="167"/>
      <c r="D1029" s="161" t="s">
        <v>315</v>
      </c>
      <c r="E1029" s="168" t="s">
        <v>1</v>
      </c>
      <c r="F1029" s="169" t="s">
        <v>1192</v>
      </c>
      <c r="H1029" s="170">
        <v>9.1199999999999992</v>
      </c>
      <c r="I1029" s="171"/>
      <c r="L1029" s="167"/>
      <c r="M1029" s="172"/>
      <c r="T1029" s="173"/>
      <c r="AT1029" s="168" t="s">
        <v>315</v>
      </c>
      <c r="AU1029" s="168" t="s">
        <v>89</v>
      </c>
      <c r="AV1029" s="13" t="s">
        <v>89</v>
      </c>
      <c r="AW1029" s="13" t="s">
        <v>31</v>
      </c>
      <c r="AX1029" s="13" t="s">
        <v>76</v>
      </c>
      <c r="AY1029" s="168" t="s">
        <v>307</v>
      </c>
    </row>
    <row r="1030" spans="2:51" s="12" customFormat="1">
      <c r="B1030" s="160"/>
      <c r="D1030" s="161" t="s">
        <v>315</v>
      </c>
      <c r="E1030" s="162" t="s">
        <v>1</v>
      </c>
      <c r="F1030" s="163" t="s">
        <v>1193</v>
      </c>
      <c r="H1030" s="162" t="s">
        <v>1</v>
      </c>
      <c r="I1030" s="164"/>
      <c r="L1030" s="160"/>
      <c r="M1030" s="165"/>
      <c r="T1030" s="166"/>
      <c r="AT1030" s="162" t="s">
        <v>315</v>
      </c>
      <c r="AU1030" s="162" t="s">
        <v>89</v>
      </c>
      <c r="AV1030" s="12" t="s">
        <v>83</v>
      </c>
      <c r="AW1030" s="12" t="s">
        <v>31</v>
      </c>
      <c r="AX1030" s="12" t="s">
        <v>76</v>
      </c>
      <c r="AY1030" s="162" t="s">
        <v>307</v>
      </c>
    </row>
    <row r="1031" spans="2:51" s="13" customFormat="1">
      <c r="B1031" s="167"/>
      <c r="D1031" s="161" t="s">
        <v>315</v>
      </c>
      <c r="E1031" s="168" t="s">
        <v>1</v>
      </c>
      <c r="F1031" s="169" t="s">
        <v>1194</v>
      </c>
      <c r="H1031" s="170">
        <v>124.2</v>
      </c>
      <c r="I1031" s="171"/>
      <c r="L1031" s="167"/>
      <c r="M1031" s="172"/>
      <c r="T1031" s="173"/>
      <c r="AT1031" s="168" t="s">
        <v>315</v>
      </c>
      <c r="AU1031" s="168" t="s">
        <v>89</v>
      </c>
      <c r="AV1031" s="13" t="s">
        <v>89</v>
      </c>
      <c r="AW1031" s="13" t="s">
        <v>31</v>
      </c>
      <c r="AX1031" s="13" t="s">
        <v>76</v>
      </c>
      <c r="AY1031" s="168" t="s">
        <v>307</v>
      </c>
    </row>
    <row r="1032" spans="2:51" s="13" customFormat="1">
      <c r="B1032" s="167"/>
      <c r="D1032" s="161" t="s">
        <v>315</v>
      </c>
      <c r="E1032" s="168" t="s">
        <v>1</v>
      </c>
      <c r="F1032" s="169" t="s">
        <v>1195</v>
      </c>
      <c r="H1032" s="170">
        <v>7.2</v>
      </c>
      <c r="I1032" s="171"/>
      <c r="L1032" s="167"/>
      <c r="M1032" s="172"/>
      <c r="T1032" s="173"/>
      <c r="AT1032" s="168" t="s">
        <v>315</v>
      </c>
      <c r="AU1032" s="168" t="s">
        <v>89</v>
      </c>
      <c r="AV1032" s="13" t="s">
        <v>89</v>
      </c>
      <c r="AW1032" s="13" t="s">
        <v>31</v>
      </c>
      <c r="AX1032" s="13" t="s">
        <v>76</v>
      </c>
      <c r="AY1032" s="168" t="s">
        <v>307</v>
      </c>
    </row>
    <row r="1033" spans="2:51" s="13" customFormat="1">
      <c r="B1033" s="167"/>
      <c r="D1033" s="161" t="s">
        <v>315</v>
      </c>
      <c r="E1033" s="168" t="s">
        <v>1</v>
      </c>
      <c r="F1033" s="169" t="s">
        <v>1196</v>
      </c>
      <c r="H1033" s="170">
        <v>-12.19</v>
      </c>
      <c r="I1033" s="171"/>
      <c r="L1033" s="167"/>
      <c r="M1033" s="172"/>
      <c r="T1033" s="173"/>
      <c r="AT1033" s="168" t="s">
        <v>315</v>
      </c>
      <c r="AU1033" s="168" t="s">
        <v>89</v>
      </c>
      <c r="AV1033" s="13" t="s">
        <v>89</v>
      </c>
      <c r="AW1033" s="13" t="s">
        <v>31</v>
      </c>
      <c r="AX1033" s="13" t="s">
        <v>76</v>
      </c>
      <c r="AY1033" s="168" t="s">
        <v>307</v>
      </c>
    </row>
    <row r="1034" spans="2:51" s="13" customFormat="1">
      <c r="B1034" s="167"/>
      <c r="D1034" s="161" t="s">
        <v>315</v>
      </c>
      <c r="E1034" s="168" t="s">
        <v>1</v>
      </c>
      <c r="F1034" s="169" t="s">
        <v>1197</v>
      </c>
      <c r="H1034" s="170">
        <v>-11.13</v>
      </c>
      <c r="I1034" s="171"/>
      <c r="L1034" s="167"/>
      <c r="M1034" s="172"/>
      <c r="T1034" s="173"/>
      <c r="AT1034" s="168" t="s">
        <v>315</v>
      </c>
      <c r="AU1034" s="168" t="s">
        <v>89</v>
      </c>
      <c r="AV1034" s="13" t="s">
        <v>89</v>
      </c>
      <c r="AW1034" s="13" t="s">
        <v>31</v>
      </c>
      <c r="AX1034" s="13" t="s">
        <v>76</v>
      </c>
      <c r="AY1034" s="168" t="s">
        <v>307</v>
      </c>
    </row>
    <row r="1035" spans="2:51" s="13" customFormat="1">
      <c r="B1035" s="167"/>
      <c r="D1035" s="161" t="s">
        <v>315</v>
      </c>
      <c r="E1035" s="168" t="s">
        <v>1</v>
      </c>
      <c r="F1035" s="169" t="s">
        <v>1198</v>
      </c>
      <c r="H1035" s="170">
        <v>-10.6</v>
      </c>
      <c r="I1035" s="171"/>
      <c r="L1035" s="167"/>
      <c r="M1035" s="172"/>
      <c r="T1035" s="173"/>
      <c r="AT1035" s="168" t="s">
        <v>315</v>
      </c>
      <c r="AU1035" s="168" t="s">
        <v>89</v>
      </c>
      <c r="AV1035" s="13" t="s">
        <v>89</v>
      </c>
      <c r="AW1035" s="13" t="s">
        <v>31</v>
      </c>
      <c r="AX1035" s="13" t="s">
        <v>76</v>
      </c>
      <c r="AY1035" s="168" t="s">
        <v>307</v>
      </c>
    </row>
    <row r="1036" spans="2:51" s="13" customFormat="1">
      <c r="B1036" s="167"/>
      <c r="D1036" s="161" t="s">
        <v>315</v>
      </c>
      <c r="E1036" s="168" t="s">
        <v>1</v>
      </c>
      <c r="F1036" s="169" t="s">
        <v>1199</v>
      </c>
      <c r="H1036" s="170">
        <v>-6.93</v>
      </c>
      <c r="I1036" s="171"/>
      <c r="L1036" s="167"/>
      <c r="M1036" s="172"/>
      <c r="T1036" s="173"/>
      <c r="AT1036" s="168" t="s">
        <v>315</v>
      </c>
      <c r="AU1036" s="168" t="s">
        <v>89</v>
      </c>
      <c r="AV1036" s="13" t="s">
        <v>89</v>
      </c>
      <c r="AW1036" s="13" t="s">
        <v>31</v>
      </c>
      <c r="AX1036" s="13" t="s">
        <v>76</v>
      </c>
      <c r="AY1036" s="168" t="s">
        <v>307</v>
      </c>
    </row>
    <row r="1037" spans="2:51" s="13" customFormat="1">
      <c r="B1037" s="167"/>
      <c r="D1037" s="161" t="s">
        <v>315</v>
      </c>
      <c r="E1037" s="168" t="s">
        <v>1</v>
      </c>
      <c r="F1037" s="169" t="s">
        <v>1200</v>
      </c>
      <c r="H1037" s="170">
        <v>-8.1999999999999993</v>
      </c>
      <c r="I1037" s="171"/>
      <c r="L1037" s="167"/>
      <c r="M1037" s="172"/>
      <c r="T1037" s="173"/>
      <c r="AT1037" s="168" t="s">
        <v>315</v>
      </c>
      <c r="AU1037" s="168" t="s">
        <v>89</v>
      </c>
      <c r="AV1037" s="13" t="s">
        <v>89</v>
      </c>
      <c r="AW1037" s="13" t="s">
        <v>31</v>
      </c>
      <c r="AX1037" s="13" t="s">
        <v>76</v>
      </c>
      <c r="AY1037" s="168" t="s">
        <v>307</v>
      </c>
    </row>
    <row r="1038" spans="2:51" s="13" customFormat="1">
      <c r="B1038" s="167"/>
      <c r="D1038" s="161" t="s">
        <v>315</v>
      </c>
      <c r="E1038" s="168" t="s">
        <v>1</v>
      </c>
      <c r="F1038" s="169" t="s">
        <v>1201</v>
      </c>
      <c r="H1038" s="170">
        <v>-2.2549999999999999</v>
      </c>
      <c r="I1038" s="171"/>
      <c r="L1038" s="167"/>
      <c r="M1038" s="172"/>
      <c r="T1038" s="173"/>
      <c r="AT1038" s="168" t="s">
        <v>315</v>
      </c>
      <c r="AU1038" s="168" t="s">
        <v>89</v>
      </c>
      <c r="AV1038" s="13" t="s">
        <v>89</v>
      </c>
      <c r="AW1038" s="13" t="s">
        <v>31</v>
      </c>
      <c r="AX1038" s="13" t="s">
        <v>76</v>
      </c>
      <c r="AY1038" s="168" t="s">
        <v>307</v>
      </c>
    </row>
    <row r="1039" spans="2:51" s="12" customFormat="1">
      <c r="B1039" s="160"/>
      <c r="D1039" s="161" t="s">
        <v>315</v>
      </c>
      <c r="E1039" s="162" t="s">
        <v>1</v>
      </c>
      <c r="F1039" s="163" t="s">
        <v>760</v>
      </c>
      <c r="H1039" s="162" t="s">
        <v>1</v>
      </c>
      <c r="I1039" s="164"/>
      <c r="L1039" s="160"/>
      <c r="M1039" s="165"/>
      <c r="T1039" s="166"/>
      <c r="AT1039" s="162" t="s">
        <v>315</v>
      </c>
      <c r="AU1039" s="162" t="s">
        <v>89</v>
      </c>
      <c r="AV1039" s="12" t="s">
        <v>83</v>
      </c>
      <c r="AW1039" s="12" t="s">
        <v>31</v>
      </c>
      <c r="AX1039" s="12" t="s">
        <v>76</v>
      </c>
      <c r="AY1039" s="162" t="s">
        <v>307</v>
      </c>
    </row>
    <row r="1040" spans="2:51" s="13" customFormat="1">
      <c r="B1040" s="167"/>
      <c r="D1040" s="161" t="s">
        <v>315</v>
      </c>
      <c r="E1040" s="168" t="s">
        <v>1</v>
      </c>
      <c r="F1040" s="169" t="s">
        <v>1202</v>
      </c>
      <c r="H1040" s="170">
        <v>58.95</v>
      </c>
      <c r="I1040" s="171"/>
      <c r="L1040" s="167"/>
      <c r="M1040" s="172"/>
      <c r="T1040" s="173"/>
      <c r="AT1040" s="168" t="s">
        <v>315</v>
      </c>
      <c r="AU1040" s="168" t="s">
        <v>89</v>
      </c>
      <c r="AV1040" s="13" t="s">
        <v>89</v>
      </c>
      <c r="AW1040" s="13" t="s">
        <v>31</v>
      </c>
      <c r="AX1040" s="13" t="s">
        <v>76</v>
      </c>
      <c r="AY1040" s="168" t="s">
        <v>307</v>
      </c>
    </row>
    <row r="1041" spans="2:51" s="13" customFormat="1">
      <c r="B1041" s="167"/>
      <c r="D1041" s="161" t="s">
        <v>315</v>
      </c>
      <c r="E1041" s="168" t="s">
        <v>1</v>
      </c>
      <c r="F1041" s="169" t="s">
        <v>1203</v>
      </c>
      <c r="H1041" s="170">
        <v>-5.04</v>
      </c>
      <c r="I1041" s="171"/>
      <c r="L1041" s="167"/>
      <c r="M1041" s="172"/>
      <c r="T1041" s="173"/>
      <c r="AT1041" s="168" t="s">
        <v>315</v>
      </c>
      <c r="AU1041" s="168" t="s">
        <v>89</v>
      </c>
      <c r="AV1041" s="13" t="s">
        <v>89</v>
      </c>
      <c r="AW1041" s="13" t="s">
        <v>31</v>
      </c>
      <c r="AX1041" s="13" t="s">
        <v>76</v>
      </c>
      <c r="AY1041" s="168" t="s">
        <v>307</v>
      </c>
    </row>
    <row r="1042" spans="2:51" s="13" customFormat="1">
      <c r="B1042" s="167"/>
      <c r="D1042" s="161" t="s">
        <v>315</v>
      </c>
      <c r="E1042" s="168" t="s">
        <v>1</v>
      </c>
      <c r="F1042" s="169" t="s">
        <v>1204</v>
      </c>
      <c r="H1042" s="170">
        <v>-5.5650000000000004</v>
      </c>
      <c r="I1042" s="171"/>
      <c r="L1042" s="167"/>
      <c r="M1042" s="172"/>
      <c r="T1042" s="173"/>
      <c r="AT1042" s="168" t="s">
        <v>315</v>
      </c>
      <c r="AU1042" s="168" t="s">
        <v>89</v>
      </c>
      <c r="AV1042" s="13" t="s">
        <v>89</v>
      </c>
      <c r="AW1042" s="13" t="s">
        <v>31</v>
      </c>
      <c r="AX1042" s="13" t="s">
        <v>76</v>
      </c>
      <c r="AY1042" s="168" t="s">
        <v>307</v>
      </c>
    </row>
    <row r="1043" spans="2:51" s="13" customFormat="1">
      <c r="B1043" s="167"/>
      <c r="D1043" s="161" t="s">
        <v>315</v>
      </c>
      <c r="E1043" s="168" t="s">
        <v>1</v>
      </c>
      <c r="F1043" s="169" t="s">
        <v>1205</v>
      </c>
      <c r="H1043" s="170">
        <v>-6.15</v>
      </c>
      <c r="I1043" s="171"/>
      <c r="L1043" s="167"/>
      <c r="M1043" s="172"/>
      <c r="T1043" s="173"/>
      <c r="AT1043" s="168" t="s">
        <v>315</v>
      </c>
      <c r="AU1043" s="168" t="s">
        <v>89</v>
      </c>
      <c r="AV1043" s="13" t="s">
        <v>89</v>
      </c>
      <c r="AW1043" s="13" t="s">
        <v>31</v>
      </c>
      <c r="AX1043" s="13" t="s">
        <v>76</v>
      </c>
      <c r="AY1043" s="168" t="s">
        <v>307</v>
      </c>
    </row>
    <row r="1044" spans="2:51" s="13" customFormat="1">
      <c r="B1044" s="167"/>
      <c r="D1044" s="161" t="s">
        <v>315</v>
      </c>
      <c r="E1044" s="168" t="s">
        <v>1</v>
      </c>
      <c r="F1044" s="169" t="s">
        <v>1206</v>
      </c>
      <c r="H1044" s="170">
        <v>-1.845</v>
      </c>
      <c r="I1044" s="171"/>
      <c r="L1044" s="167"/>
      <c r="M1044" s="172"/>
      <c r="T1044" s="173"/>
      <c r="AT1044" s="168" t="s">
        <v>315</v>
      </c>
      <c r="AU1044" s="168" t="s">
        <v>89</v>
      </c>
      <c r="AV1044" s="13" t="s">
        <v>89</v>
      </c>
      <c r="AW1044" s="13" t="s">
        <v>31</v>
      </c>
      <c r="AX1044" s="13" t="s">
        <v>76</v>
      </c>
      <c r="AY1044" s="168" t="s">
        <v>307</v>
      </c>
    </row>
    <row r="1045" spans="2:51" s="13" customFormat="1">
      <c r="B1045" s="167"/>
      <c r="D1045" s="161" t="s">
        <v>315</v>
      </c>
      <c r="E1045" s="168" t="s">
        <v>1</v>
      </c>
      <c r="F1045" s="169" t="s">
        <v>1207</v>
      </c>
      <c r="H1045" s="170">
        <v>-2.6139999999999999</v>
      </c>
      <c r="I1045" s="171"/>
      <c r="L1045" s="167"/>
      <c r="M1045" s="172"/>
      <c r="T1045" s="173"/>
      <c r="AT1045" s="168" t="s">
        <v>315</v>
      </c>
      <c r="AU1045" s="168" t="s">
        <v>89</v>
      </c>
      <c r="AV1045" s="13" t="s">
        <v>89</v>
      </c>
      <c r="AW1045" s="13" t="s">
        <v>31</v>
      </c>
      <c r="AX1045" s="13" t="s">
        <v>76</v>
      </c>
      <c r="AY1045" s="168" t="s">
        <v>307</v>
      </c>
    </row>
    <row r="1046" spans="2:51" s="13" customFormat="1">
      <c r="B1046" s="167"/>
      <c r="D1046" s="161" t="s">
        <v>315</v>
      </c>
      <c r="E1046" s="168" t="s">
        <v>1</v>
      </c>
      <c r="F1046" s="169" t="s">
        <v>1208</v>
      </c>
      <c r="H1046" s="170">
        <v>3.06</v>
      </c>
      <c r="I1046" s="171"/>
      <c r="L1046" s="167"/>
      <c r="M1046" s="172"/>
      <c r="T1046" s="173"/>
      <c r="AT1046" s="168" t="s">
        <v>315</v>
      </c>
      <c r="AU1046" s="168" t="s">
        <v>89</v>
      </c>
      <c r="AV1046" s="13" t="s">
        <v>89</v>
      </c>
      <c r="AW1046" s="13" t="s">
        <v>31</v>
      </c>
      <c r="AX1046" s="13" t="s">
        <v>76</v>
      </c>
      <c r="AY1046" s="168" t="s">
        <v>307</v>
      </c>
    </row>
    <row r="1047" spans="2:51" s="13" customFormat="1">
      <c r="B1047" s="167"/>
      <c r="D1047" s="161" t="s">
        <v>315</v>
      </c>
      <c r="E1047" s="168" t="s">
        <v>1</v>
      </c>
      <c r="F1047" s="169" t="s">
        <v>1209</v>
      </c>
      <c r="H1047" s="170">
        <v>1</v>
      </c>
      <c r="I1047" s="171"/>
      <c r="L1047" s="167"/>
      <c r="M1047" s="172"/>
      <c r="T1047" s="173"/>
      <c r="AT1047" s="168" t="s">
        <v>315</v>
      </c>
      <c r="AU1047" s="168" t="s">
        <v>89</v>
      </c>
      <c r="AV1047" s="13" t="s">
        <v>89</v>
      </c>
      <c r="AW1047" s="13" t="s">
        <v>31</v>
      </c>
      <c r="AX1047" s="13" t="s">
        <v>76</v>
      </c>
      <c r="AY1047" s="168" t="s">
        <v>307</v>
      </c>
    </row>
    <row r="1048" spans="2:51" s="12" customFormat="1">
      <c r="B1048" s="160"/>
      <c r="D1048" s="161" t="s">
        <v>315</v>
      </c>
      <c r="E1048" s="162" t="s">
        <v>1</v>
      </c>
      <c r="F1048" s="163" t="s">
        <v>757</v>
      </c>
      <c r="H1048" s="162" t="s">
        <v>1</v>
      </c>
      <c r="I1048" s="164"/>
      <c r="L1048" s="160"/>
      <c r="M1048" s="165"/>
      <c r="T1048" s="166"/>
      <c r="AT1048" s="162" t="s">
        <v>315</v>
      </c>
      <c r="AU1048" s="162" t="s">
        <v>89</v>
      </c>
      <c r="AV1048" s="12" t="s">
        <v>83</v>
      </c>
      <c r="AW1048" s="12" t="s">
        <v>31</v>
      </c>
      <c r="AX1048" s="12" t="s">
        <v>76</v>
      </c>
      <c r="AY1048" s="162" t="s">
        <v>307</v>
      </c>
    </row>
    <row r="1049" spans="2:51" s="13" customFormat="1">
      <c r="B1049" s="167"/>
      <c r="D1049" s="161" t="s">
        <v>315</v>
      </c>
      <c r="E1049" s="168" t="s">
        <v>1</v>
      </c>
      <c r="F1049" s="169" t="s">
        <v>1210</v>
      </c>
      <c r="H1049" s="170">
        <v>51</v>
      </c>
      <c r="I1049" s="171"/>
      <c r="L1049" s="167"/>
      <c r="M1049" s="172"/>
      <c r="T1049" s="173"/>
      <c r="AT1049" s="168" t="s">
        <v>315</v>
      </c>
      <c r="AU1049" s="168" t="s">
        <v>89</v>
      </c>
      <c r="AV1049" s="13" t="s">
        <v>89</v>
      </c>
      <c r="AW1049" s="13" t="s">
        <v>31</v>
      </c>
      <c r="AX1049" s="13" t="s">
        <v>76</v>
      </c>
      <c r="AY1049" s="168" t="s">
        <v>307</v>
      </c>
    </row>
    <row r="1050" spans="2:51" s="13" customFormat="1">
      <c r="B1050" s="167"/>
      <c r="D1050" s="161" t="s">
        <v>315</v>
      </c>
      <c r="E1050" s="168" t="s">
        <v>1</v>
      </c>
      <c r="F1050" s="169" t="s">
        <v>1211</v>
      </c>
      <c r="H1050" s="170">
        <v>-2.7</v>
      </c>
      <c r="I1050" s="171"/>
      <c r="L1050" s="167"/>
      <c r="M1050" s="172"/>
      <c r="T1050" s="173"/>
      <c r="AT1050" s="168" t="s">
        <v>315</v>
      </c>
      <c r="AU1050" s="168" t="s">
        <v>89</v>
      </c>
      <c r="AV1050" s="13" t="s">
        <v>89</v>
      </c>
      <c r="AW1050" s="13" t="s">
        <v>31</v>
      </c>
      <c r="AX1050" s="13" t="s">
        <v>76</v>
      </c>
      <c r="AY1050" s="168" t="s">
        <v>307</v>
      </c>
    </row>
    <row r="1051" spans="2:51" s="13" customFormat="1">
      <c r="B1051" s="167"/>
      <c r="D1051" s="161" t="s">
        <v>315</v>
      </c>
      <c r="E1051" s="168" t="s">
        <v>1</v>
      </c>
      <c r="F1051" s="169" t="s">
        <v>915</v>
      </c>
      <c r="H1051" s="170">
        <v>-2.0499999999999998</v>
      </c>
      <c r="I1051" s="171"/>
      <c r="L1051" s="167"/>
      <c r="M1051" s="172"/>
      <c r="T1051" s="173"/>
      <c r="AT1051" s="168" t="s">
        <v>315</v>
      </c>
      <c r="AU1051" s="168" t="s">
        <v>89</v>
      </c>
      <c r="AV1051" s="13" t="s">
        <v>89</v>
      </c>
      <c r="AW1051" s="13" t="s">
        <v>31</v>
      </c>
      <c r="AX1051" s="13" t="s">
        <v>76</v>
      </c>
      <c r="AY1051" s="168" t="s">
        <v>307</v>
      </c>
    </row>
    <row r="1052" spans="2:51" s="13" customFormat="1">
      <c r="B1052" s="167"/>
      <c r="D1052" s="161" t="s">
        <v>315</v>
      </c>
      <c r="E1052" s="168" t="s">
        <v>1</v>
      </c>
      <c r="F1052" s="169" t="s">
        <v>1212</v>
      </c>
      <c r="H1052" s="170">
        <v>1.53</v>
      </c>
      <c r="I1052" s="171"/>
      <c r="L1052" s="167"/>
      <c r="M1052" s="172"/>
      <c r="T1052" s="173"/>
      <c r="AT1052" s="168" t="s">
        <v>315</v>
      </c>
      <c r="AU1052" s="168" t="s">
        <v>89</v>
      </c>
      <c r="AV1052" s="13" t="s">
        <v>89</v>
      </c>
      <c r="AW1052" s="13" t="s">
        <v>31</v>
      </c>
      <c r="AX1052" s="13" t="s">
        <v>76</v>
      </c>
      <c r="AY1052" s="168" t="s">
        <v>307</v>
      </c>
    </row>
    <row r="1053" spans="2:51" s="12" customFormat="1">
      <c r="B1053" s="160"/>
      <c r="D1053" s="161" t="s">
        <v>315</v>
      </c>
      <c r="E1053" s="162" t="s">
        <v>1</v>
      </c>
      <c r="F1053" s="163" t="s">
        <v>916</v>
      </c>
      <c r="H1053" s="162" t="s">
        <v>1</v>
      </c>
      <c r="I1053" s="164"/>
      <c r="L1053" s="160"/>
      <c r="M1053" s="165"/>
      <c r="T1053" s="166"/>
      <c r="AT1053" s="162" t="s">
        <v>315</v>
      </c>
      <c r="AU1053" s="162" t="s">
        <v>89</v>
      </c>
      <c r="AV1053" s="12" t="s">
        <v>83</v>
      </c>
      <c r="AW1053" s="12" t="s">
        <v>31</v>
      </c>
      <c r="AX1053" s="12" t="s">
        <v>76</v>
      </c>
      <c r="AY1053" s="162" t="s">
        <v>307</v>
      </c>
    </row>
    <row r="1054" spans="2:51" s="13" customFormat="1">
      <c r="B1054" s="167"/>
      <c r="D1054" s="161" t="s">
        <v>315</v>
      </c>
      <c r="E1054" s="168" t="s">
        <v>1</v>
      </c>
      <c r="F1054" s="169" t="s">
        <v>1210</v>
      </c>
      <c r="H1054" s="170">
        <v>51</v>
      </c>
      <c r="I1054" s="171"/>
      <c r="L1054" s="167"/>
      <c r="M1054" s="172"/>
      <c r="T1054" s="173"/>
      <c r="AT1054" s="168" t="s">
        <v>315</v>
      </c>
      <c r="AU1054" s="168" t="s">
        <v>89</v>
      </c>
      <c r="AV1054" s="13" t="s">
        <v>89</v>
      </c>
      <c r="AW1054" s="13" t="s">
        <v>31</v>
      </c>
      <c r="AX1054" s="13" t="s">
        <v>76</v>
      </c>
      <c r="AY1054" s="168" t="s">
        <v>307</v>
      </c>
    </row>
    <row r="1055" spans="2:51" s="13" customFormat="1">
      <c r="B1055" s="167"/>
      <c r="D1055" s="161" t="s">
        <v>315</v>
      </c>
      <c r="E1055" s="168" t="s">
        <v>1</v>
      </c>
      <c r="F1055" s="169" t="s">
        <v>1211</v>
      </c>
      <c r="H1055" s="170">
        <v>-2.7</v>
      </c>
      <c r="I1055" s="171"/>
      <c r="L1055" s="167"/>
      <c r="M1055" s="172"/>
      <c r="T1055" s="173"/>
      <c r="AT1055" s="168" t="s">
        <v>315</v>
      </c>
      <c r="AU1055" s="168" t="s">
        <v>89</v>
      </c>
      <c r="AV1055" s="13" t="s">
        <v>89</v>
      </c>
      <c r="AW1055" s="13" t="s">
        <v>31</v>
      </c>
      <c r="AX1055" s="13" t="s">
        <v>76</v>
      </c>
      <c r="AY1055" s="168" t="s">
        <v>307</v>
      </c>
    </row>
    <row r="1056" spans="2:51" s="13" customFormat="1">
      <c r="B1056" s="167"/>
      <c r="D1056" s="161" t="s">
        <v>315</v>
      </c>
      <c r="E1056" s="168" t="s">
        <v>1</v>
      </c>
      <c r="F1056" s="169" t="s">
        <v>915</v>
      </c>
      <c r="H1056" s="170">
        <v>-2.0499999999999998</v>
      </c>
      <c r="I1056" s="171"/>
      <c r="L1056" s="167"/>
      <c r="M1056" s="172"/>
      <c r="T1056" s="173"/>
      <c r="AT1056" s="168" t="s">
        <v>315</v>
      </c>
      <c r="AU1056" s="168" t="s">
        <v>89</v>
      </c>
      <c r="AV1056" s="13" t="s">
        <v>89</v>
      </c>
      <c r="AW1056" s="13" t="s">
        <v>31</v>
      </c>
      <c r="AX1056" s="13" t="s">
        <v>76</v>
      </c>
      <c r="AY1056" s="168" t="s">
        <v>307</v>
      </c>
    </row>
    <row r="1057" spans="2:51" s="13" customFormat="1">
      <c r="B1057" s="167"/>
      <c r="D1057" s="161" t="s">
        <v>315</v>
      </c>
      <c r="E1057" s="168" t="s">
        <v>1</v>
      </c>
      <c r="F1057" s="169" t="s">
        <v>1212</v>
      </c>
      <c r="H1057" s="170">
        <v>1.53</v>
      </c>
      <c r="I1057" s="171"/>
      <c r="L1057" s="167"/>
      <c r="M1057" s="172"/>
      <c r="T1057" s="173"/>
      <c r="AT1057" s="168" t="s">
        <v>315</v>
      </c>
      <c r="AU1057" s="168" t="s">
        <v>89</v>
      </c>
      <c r="AV1057" s="13" t="s">
        <v>89</v>
      </c>
      <c r="AW1057" s="13" t="s">
        <v>31</v>
      </c>
      <c r="AX1057" s="13" t="s">
        <v>76</v>
      </c>
      <c r="AY1057" s="168" t="s">
        <v>307</v>
      </c>
    </row>
    <row r="1058" spans="2:51" s="12" customFormat="1">
      <c r="B1058" s="160"/>
      <c r="D1058" s="161" t="s">
        <v>315</v>
      </c>
      <c r="E1058" s="162" t="s">
        <v>1</v>
      </c>
      <c r="F1058" s="163" t="s">
        <v>1213</v>
      </c>
      <c r="H1058" s="162" t="s">
        <v>1</v>
      </c>
      <c r="I1058" s="164"/>
      <c r="L1058" s="160"/>
      <c r="M1058" s="165"/>
      <c r="T1058" s="166"/>
      <c r="AT1058" s="162" t="s">
        <v>315</v>
      </c>
      <c r="AU1058" s="162" t="s">
        <v>89</v>
      </c>
      <c r="AV1058" s="12" t="s">
        <v>83</v>
      </c>
      <c r="AW1058" s="12" t="s">
        <v>31</v>
      </c>
      <c r="AX1058" s="12" t="s">
        <v>76</v>
      </c>
      <c r="AY1058" s="162" t="s">
        <v>307</v>
      </c>
    </row>
    <row r="1059" spans="2:51" s="13" customFormat="1">
      <c r="B1059" s="167"/>
      <c r="D1059" s="161" t="s">
        <v>315</v>
      </c>
      <c r="E1059" s="168" t="s">
        <v>1</v>
      </c>
      <c r="F1059" s="169" t="s">
        <v>1214</v>
      </c>
      <c r="H1059" s="170">
        <v>40.35</v>
      </c>
      <c r="I1059" s="171"/>
      <c r="L1059" s="167"/>
      <c r="M1059" s="172"/>
      <c r="T1059" s="173"/>
      <c r="AT1059" s="168" t="s">
        <v>315</v>
      </c>
      <c r="AU1059" s="168" t="s">
        <v>89</v>
      </c>
      <c r="AV1059" s="13" t="s">
        <v>89</v>
      </c>
      <c r="AW1059" s="13" t="s">
        <v>31</v>
      </c>
      <c r="AX1059" s="13" t="s">
        <v>76</v>
      </c>
      <c r="AY1059" s="168" t="s">
        <v>307</v>
      </c>
    </row>
    <row r="1060" spans="2:51" s="13" customFormat="1">
      <c r="B1060" s="167"/>
      <c r="D1060" s="161" t="s">
        <v>315</v>
      </c>
      <c r="E1060" s="168" t="s">
        <v>1</v>
      </c>
      <c r="F1060" s="169" t="s">
        <v>1211</v>
      </c>
      <c r="H1060" s="170">
        <v>-2.7</v>
      </c>
      <c r="I1060" s="171"/>
      <c r="L1060" s="167"/>
      <c r="M1060" s="172"/>
      <c r="T1060" s="173"/>
      <c r="AT1060" s="168" t="s">
        <v>315</v>
      </c>
      <c r="AU1060" s="168" t="s">
        <v>89</v>
      </c>
      <c r="AV1060" s="13" t="s">
        <v>89</v>
      </c>
      <c r="AW1060" s="13" t="s">
        <v>31</v>
      </c>
      <c r="AX1060" s="13" t="s">
        <v>76</v>
      </c>
      <c r="AY1060" s="168" t="s">
        <v>307</v>
      </c>
    </row>
    <row r="1061" spans="2:51" s="13" customFormat="1">
      <c r="B1061" s="167"/>
      <c r="D1061" s="161" t="s">
        <v>315</v>
      </c>
      <c r="E1061" s="168" t="s">
        <v>1</v>
      </c>
      <c r="F1061" s="169" t="s">
        <v>1207</v>
      </c>
      <c r="H1061" s="170">
        <v>-2.6139999999999999</v>
      </c>
      <c r="I1061" s="171"/>
      <c r="L1061" s="167"/>
      <c r="M1061" s="172"/>
      <c r="T1061" s="173"/>
      <c r="AT1061" s="168" t="s">
        <v>315</v>
      </c>
      <c r="AU1061" s="168" t="s">
        <v>89</v>
      </c>
      <c r="AV1061" s="13" t="s">
        <v>89</v>
      </c>
      <c r="AW1061" s="13" t="s">
        <v>31</v>
      </c>
      <c r="AX1061" s="13" t="s">
        <v>76</v>
      </c>
      <c r="AY1061" s="168" t="s">
        <v>307</v>
      </c>
    </row>
    <row r="1062" spans="2:51" s="13" customFormat="1">
      <c r="B1062" s="167"/>
      <c r="D1062" s="161" t="s">
        <v>315</v>
      </c>
      <c r="E1062" s="168" t="s">
        <v>1</v>
      </c>
      <c r="F1062" s="169" t="s">
        <v>1212</v>
      </c>
      <c r="H1062" s="170">
        <v>1.53</v>
      </c>
      <c r="I1062" s="171"/>
      <c r="L1062" s="167"/>
      <c r="M1062" s="172"/>
      <c r="T1062" s="173"/>
      <c r="AT1062" s="168" t="s">
        <v>315</v>
      </c>
      <c r="AU1062" s="168" t="s">
        <v>89</v>
      </c>
      <c r="AV1062" s="13" t="s">
        <v>89</v>
      </c>
      <c r="AW1062" s="13" t="s">
        <v>31</v>
      </c>
      <c r="AX1062" s="13" t="s">
        <v>76</v>
      </c>
      <c r="AY1062" s="168" t="s">
        <v>307</v>
      </c>
    </row>
    <row r="1063" spans="2:51" s="13" customFormat="1">
      <c r="B1063" s="167"/>
      <c r="D1063" s="161" t="s">
        <v>315</v>
      </c>
      <c r="E1063" s="168" t="s">
        <v>1</v>
      </c>
      <c r="F1063" s="169" t="s">
        <v>1215</v>
      </c>
      <c r="H1063" s="170">
        <v>1.075</v>
      </c>
      <c r="I1063" s="171"/>
      <c r="L1063" s="167"/>
      <c r="M1063" s="172"/>
      <c r="T1063" s="173"/>
      <c r="AT1063" s="168" t="s">
        <v>315</v>
      </c>
      <c r="AU1063" s="168" t="s">
        <v>89</v>
      </c>
      <c r="AV1063" s="13" t="s">
        <v>89</v>
      </c>
      <c r="AW1063" s="13" t="s">
        <v>31</v>
      </c>
      <c r="AX1063" s="13" t="s">
        <v>76</v>
      </c>
      <c r="AY1063" s="168" t="s">
        <v>307</v>
      </c>
    </row>
    <row r="1064" spans="2:51" s="12" customFormat="1">
      <c r="B1064" s="160"/>
      <c r="D1064" s="161" t="s">
        <v>315</v>
      </c>
      <c r="E1064" s="162" t="s">
        <v>1</v>
      </c>
      <c r="F1064" s="163" t="s">
        <v>1216</v>
      </c>
      <c r="H1064" s="162" t="s">
        <v>1</v>
      </c>
      <c r="I1064" s="164"/>
      <c r="L1064" s="160"/>
      <c r="M1064" s="165"/>
      <c r="T1064" s="166"/>
      <c r="AT1064" s="162" t="s">
        <v>315</v>
      </c>
      <c r="AU1064" s="162" t="s">
        <v>89</v>
      </c>
      <c r="AV1064" s="12" t="s">
        <v>83</v>
      </c>
      <c r="AW1064" s="12" t="s">
        <v>31</v>
      </c>
      <c r="AX1064" s="12" t="s">
        <v>76</v>
      </c>
      <c r="AY1064" s="162" t="s">
        <v>307</v>
      </c>
    </row>
    <row r="1065" spans="2:51" s="13" customFormat="1">
      <c r="B1065" s="167"/>
      <c r="D1065" s="161" t="s">
        <v>315</v>
      </c>
      <c r="E1065" s="168" t="s">
        <v>1</v>
      </c>
      <c r="F1065" s="169" t="s">
        <v>1217</v>
      </c>
      <c r="H1065" s="170">
        <v>32.25</v>
      </c>
      <c r="I1065" s="171"/>
      <c r="L1065" s="167"/>
      <c r="M1065" s="172"/>
      <c r="T1065" s="173"/>
      <c r="AT1065" s="168" t="s">
        <v>315</v>
      </c>
      <c r="AU1065" s="168" t="s">
        <v>89</v>
      </c>
      <c r="AV1065" s="13" t="s">
        <v>89</v>
      </c>
      <c r="AW1065" s="13" t="s">
        <v>31</v>
      </c>
      <c r="AX1065" s="13" t="s">
        <v>76</v>
      </c>
      <c r="AY1065" s="168" t="s">
        <v>307</v>
      </c>
    </row>
    <row r="1066" spans="2:51" s="13" customFormat="1">
      <c r="B1066" s="167"/>
      <c r="D1066" s="161" t="s">
        <v>315</v>
      </c>
      <c r="E1066" s="168" t="s">
        <v>1</v>
      </c>
      <c r="F1066" s="169" t="s">
        <v>1218</v>
      </c>
      <c r="H1066" s="170">
        <v>-0.56299999999999994</v>
      </c>
      <c r="I1066" s="171"/>
      <c r="L1066" s="167"/>
      <c r="M1066" s="172"/>
      <c r="T1066" s="173"/>
      <c r="AT1066" s="168" t="s">
        <v>315</v>
      </c>
      <c r="AU1066" s="168" t="s">
        <v>89</v>
      </c>
      <c r="AV1066" s="13" t="s">
        <v>89</v>
      </c>
      <c r="AW1066" s="13" t="s">
        <v>31</v>
      </c>
      <c r="AX1066" s="13" t="s">
        <v>76</v>
      </c>
      <c r="AY1066" s="168" t="s">
        <v>307</v>
      </c>
    </row>
    <row r="1067" spans="2:51" s="13" customFormat="1">
      <c r="B1067" s="167"/>
      <c r="D1067" s="161" t="s">
        <v>315</v>
      </c>
      <c r="E1067" s="168" t="s">
        <v>1</v>
      </c>
      <c r="F1067" s="169" t="s">
        <v>915</v>
      </c>
      <c r="H1067" s="170">
        <v>-2.0499999999999998</v>
      </c>
      <c r="I1067" s="171"/>
      <c r="L1067" s="167"/>
      <c r="M1067" s="172"/>
      <c r="T1067" s="173"/>
      <c r="AT1067" s="168" t="s">
        <v>315</v>
      </c>
      <c r="AU1067" s="168" t="s">
        <v>89</v>
      </c>
      <c r="AV1067" s="13" t="s">
        <v>89</v>
      </c>
      <c r="AW1067" s="13" t="s">
        <v>31</v>
      </c>
      <c r="AX1067" s="13" t="s">
        <v>76</v>
      </c>
      <c r="AY1067" s="168" t="s">
        <v>307</v>
      </c>
    </row>
    <row r="1068" spans="2:51" s="13" customFormat="1">
      <c r="B1068" s="167"/>
      <c r="D1068" s="161" t="s">
        <v>315</v>
      </c>
      <c r="E1068" s="168" t="s">
        <v>1</v>
      </c>
      <c r="F1068" s="169" t="s">
        <v>1219</v>
      </c>
      <c r="H1068" s="170">
        <v>0.67500000000000004</v>
      </c>
      <c r="I1068" s="171"/>
      <c r="L1068" s="167"/>
      <c r="M1068" s="172"/>
      <c r="T1068" s="173"/>
      <c r="AT1068" s="168" t="s">
        <v>315</v>
      </c>
      <c r="AU1068" s="168" t="s">
        <v>89</v>
      </c>
      <c r="AV1068" s="13" t="s">
        <v>89</v>
      </c>
      <c r="AW1068" s="13" t="s">
        <v>31</v>
      </c>
      <c r="AX1068" s="13" t="s">
        <v>76</v>
      </c>
      <c r="AY1068" s="168" t="s">
        <v>307</v>
      </c>
    </row>
    <row r="1069" spans="2:51" s="12" customFormat="1">
      <c r="B1069" s="160"/>
      <c r="D1069" s="161" t="s">
        <v>315</v>
      </c>
      <c r="E1069" s="162" t="s">
        <v>1</v>
      </c>
      <c r="F1069" s="163" t="s">
        <v>1220</v>
      </c>
      <c r="H1069" s="162" t="s">
        <v>1</v>
      </c>
      <c r="I1069" s="164"/>
      <c r="L1069" s="160"/>
      <c r="M1069" s="165"/>
      <c r="T1069" s="166"/>
      <c r="AT1069" s="162" t="s">
        <v>315</v>
      </c>
      <c r="AU1069" s="162" t="s">
        <v>89</v>
      </c>
      <c r="AV1069" s="12" t="s">
        <v>83</v>
      </c>
      <c r="AW1069" s="12" t="s">
        <v>31</v>
      </c>
      <c r="AX1069" s="12" t="s">
        <v>76</v>
      </c>
      <c r="AY1069" s="162" t="s">
        <v>307</v>
      </c>
    </row>
    <row r="1070" spans="2:51" s="13" customFormat="1">
      <c r="B1070" s="167"/>
      <c r="D1070" s="161" t="s">
        <v>315</v>
      </c>
      <c r="E1070" s="168" t="s">
        <v>1</v>
      </c>
      <c r="F1070" s="169" t="s">
        <v>1221</v>
      </c>
      <c r="H1070" s="170">
        <v>58.56</v>
      </c>
      <c r="I1070" s="171"/>
      <c r="L1070" s="167"/>
      <c r="M1070" s="172"/>
      <c r="T1070" s="173"/>
      <c r="AT1070" s="168" t="s">
        <v>315</v>
      </c>
      <c r="AU1070" s="168" t="s">
        <v>89</v>
      </c>
      <c r="AV1070" s="13" t="s">
        <v>89</v>
      </c>
      <c r="AW1070" s="13" t="s">
        <v>31</v>
      </c>
      <c r="AX1070" s="13" t="s">
        <v>76</v>
      </c>
      <c r="AY1070" s="168" t="s">
        <v>307</v>
      </c>
    </row>
    <row r="1071" spans="2:51" s="13" customFormat="1">
      <c r="B1071" s="167"/>
      <c r="D1071" s="161" t="s">
        <v>315</v>
      </c>
      <c r="E1071" s="168" t="s">
        <v>1</v>
      </c>
      <c r="F1071" s="169" t="s">
        <v>1211</v>
      </c>
      <c r="H1071" s="170">
        <v>-2.7</v>
      </c>
      <c r="I1071" s="171"/>
      <c r="L1071" s="167"/>
      <c r="M1071" s="172"/>
      <c r="T1071" s="173"/>
      <c r="AT1071" s="168" t="s">
        <v>315</v>
      </c>
      <c r="AU1071" s="168" t="s">
        <v>89</v>
      </c>
      <c r="AV1071" s="13" t="s">
        <v>89</v>
      </c>
      <c r="AW1071" s="13" t="s">
        <v>31</v>
      </c>
      <c r="AX1071" s="13" t="s">
        <v>76</v>
      </c>
      <c r="AY1071" s="168" t="s">
        <v>307</v>
      </c>
    </row>
    <row r="1072" spans="2:51" s="13" customFormat="1">
      <c r="B1072" s="167"/>
      <c r="D1072" s="161" t="s">
        <v>315</v>
      </c>
      <c r="E1072" s="168" t="s">
        <v>1</v>
      </c>
      <c r="F1072" s="169" t="s">
        <v>1206</v>
      </c>
      <c r="H1072" s="170">
        <v>-1.845</v>
      </c>
      <c r="I1072" s="171"/>
      <c r="L1072" s="167"/>
      <c r="M1072" s="172"/>
      <c r="T1072" s="173"/>
      <c r="AT1072" s="168" t="s">
        <v>315</v>
      </c>
      <c r="AU1072" s="168" t="s">
        <v>89</v>
      </c>
      <c r="AV1072" s="13" t="s">
        <v>89</v>
      </c>
      <c r="AW1072" s="13" t="s">
        <v>31</v>
      </c>
      <c r="AX1072" s="13" t="s">
        <v>76</v>
      </c>
      <c r="AY1072" s="168" t="s">
        <v>307</v>
      </c>
    </row>
    <row r="1073" spans="2:51" s="13" customFormat="1">
      <c r="B1073" s="167"/>
      <c r="D1073" s="161" t="s">
        <v>315</v>
      </c>
      <c r="E1073" s="168" t="s">
        <v>1</v>
      </c>
      <c r="F1073" s="169" t="s">
        <v>1222</v>
      </c>
      <c r="H1073" s="170">
        <v>-1.64</v>
      </c>
      <c r="I1073" s="171"/>
      <c r="L1073" s="167"/>
      <c r="M1073" s="172"/>
      <c r="T1073" s="173"/>
      <c r="AT1073" s="168" t="s">
        <v>315</v>
      </c>
      <c r="AU1073" s="168" t="s">
        <v>89</v>
      </c>
      <c r="AV1073" s="13" t="s">
        <v>89</v>
      </c>
      <c r="AW1073" s="13" t="s">
        <v>31</v>
      </c>
      <c r="AX1073" s="13" t="s">
        <v>76</v>
      </c>
      <c r="AY1073" s="168" t="s">
        <v>307</v>
      </c>
    </row>
    <row r="1074" spans="2:51" s="13" customFormat="1">
      <c r="B1074" s="167"/>
      <c r="D1074" s="161" t="s">
        <v>315</v>
      </c>
      <c r="E1074" s="168" t="s">
        <v>1</v>
      </c>
      <c r="F1074" s="169" t="s">
        <v>1212</v>
      </c>
      <c r="H1074" s="170">
        <v>1.53</v>
      </c>
      <c r="I1074" s="171"/>
      <c r="L1074" s="167"/>
      <c r="M1074" s="172"/>
      <c r="T1074" s="173"/>
      <c r="AT1074" s="168" t="s">
        <v>315</v>
      </c>
      <c r="AU1074" s="168" t="s">
        <v>89</v>
      </c>
      <c r="AV1074" s="13" t="s">
        <v>89</v>
      </c>
      <c r="AW1074" s="13" t="s">
        <v>31</v>
      </c>
      <c r="AX1074" s="13" t="s">
        <v>76</v>
      </c>
      <c r="AY1074" s="168" t="s">
        <v>307</v>
      </c>
    </row>
    <row r="1075" spans="2:51" s="12" customFormat="1">
      <c r="B1075" s="160"/>
      <c r="D1075" s="161" t="s">
        <v>315</v>
      </c>
      <c r="E1075" s="162" t="s">
        <v>1</v>
      </c>
      <c r="F1075" s="163" t="s">
        <v>922</v>
      </c>
      <c r="H1075" s="162" t="s">
        <v>1</v>
      </c>
      <c r="I1075" s="164"/>
      <c r="L1075" s="160"/>
      <c r="M1075" s="165"/>
      <c r="T1075" s="166"/>
      <c r="AT1075" s="162" t="s">
        <v>315</v>
      </c>
      <c r="AU1075" s="162" t="s">
        <v>89</v>
      </c>
      <c r="AV1075" s="12" t="s">
        <v>83</v>
      </c>
      <c r="AW1075" s="12" t="s">
        <v>31</v>
      </c>
      <c r="AX1075" s="12" t="s">
        <v>76</v>
      </c>
      <c r="AY1075" s="162" t="s">
        <v>307</v>
      </c>
    </row>
    <row r="1076" spans="2:51" s="13" customFormat="1">
      <c r="B1076" s="167"/>
      <c r="D1076" s="161" t="s">
        <v>315</v>
      </c>
      <c r="E1076" s="168" t="s">
        <v>1</v>
      </c>
      <c r="F1076" s="169" t="s">
        <v>1223</v>
      </c>
      <c r="H1076" s="170">
        <v>24.6</v>
      </c>
      <c r="I1076" s="171"/>
      <c r="L1076" s="167"/>
      <c r="M1076" s="172"/>
      <c r="T1076" s="173"/>
      <c r="AT1076" s="168" t="s">
        <v>315</v>
      </c>
      <c r="AU1076" s="168" t="s">
        <v>89</v>
      </c>
      <c r="AV1076" s="13" t="s">
        <v>89</v>
      </c>
      <c r="AW1076" s="13" t="s">
        <v>31</v>
      </c>
      <c r="AX1076" s="13" t="s">
        <v>76</v>
      </c>
      <c r="AY1076" s="168" t="s">
        <v>307</v>
      </c>
    </row>
    <row r="1077" spans="2:51" s="13" customFormat="1">
      <c r="B1077" s="167"/>
      <c r="D1077" s="161" t="s">
        <v>315</v>
      </c>
      <c r="E1077" s="168" t="s">
        <v>1</v>
      </c>
      <c r="F1077" s="169" t="s">
        <v>1218</v>
      </c>
      <c r="H1077" s="170">
        <v>-0.56299999999999994</v>
      </c>
      <c r="I1077" s="171"/>
      <c r="L1077" s="167"/>
      <c r="M1077" s="172"/>
      <c r="T1077" s="173"/>
      <c r="AT1077" s="168" t="s">
        <v>315</v>
      </c>
      <c r="AU1077" s="168" t="s">
        <v>89</v>
      </c>
      <c r="AV1077" s="13" t="s">
        <v>89</v>
      </c>
      <c r="AW1077" s="13" t="s">
        <v>31</v>
      </c>
      <c r="AX1077" s="13" t="s">
        <v>76</v>
      </c>
      <c r="AY1077" s="168" t="s">
        <v>307</v>
      </c>
    </row>
    <row r="1078" spans="2:51" s="13" customFormat="1">
      <c r="B1078" s="167"/>
      <c r="D1078" s="161" t="s">
        <v>315</v>
      </c>
      <c r="E1078" s="168" t="s">
        <v>1</v>
      </c>
      <c r="F1078" s="169" t="s">
        <v>1222</v>
      </c>
      <c r="H1078" s="170">
        <v>-1.64</v>
      </c>
      <c r="I1078" s="171"/>
      <c r="L1078" s="167"/>
      <c r="M1078" s="172"/>
      <c r="T1078" s="173"/>
      <c r="AT1078" s="168" t="s">
        <v>315</v>
      </c>
      <c r="AU1078" s="168" t="s">
        <v>89</v>
      </c>
      <c r="AV1078" s="13" t="s">
        <v>89</v>
      </c>
      <c r="AW1078" s="13" t="s">
        <v>31</v>
      </c>
      <c r="AX1078" s="13" t="s">
        <v>76</v>
      </c>
      <c r="AY1078" s="168" t="s">
        <v>307</v>
      </c>
    </row>
    <row r="1079" spans="2:51" s="13" customFormat="1">
      <c r="B1079" s="167"/>
      <c r="D1079" s="161" t="s">
        <v>315</v>
      </c>
      <c r="E1079" s="168" t="s">
        <v>1</v>
      </c>
      <c r="F1079" s="169" t="s">
        <v>1219</v>
      </c>
      <c r="H1079" s="170">
        <v>0.67500000000000004</v>
      </c>
      <c r="I1079" s="171"/>
      <c r="L1079" s="167"/>
      <c r="M1079" s="172"/>
      <c r="T1079" s="173"/>
      <c r="AT1079" s="168" t="s">
        <v>315</v>
      </c>
      <c r="AU1079" s="168" t="s">
        <v>89</v>
      </c>
      <c r="AV1079" s="13" t="s">
        <v>89</v>
      </c>
      <c r="AW1079" s="13" t="s">
        <v>31</v>
      </c>
      <c r="AX1079" s="13" t="s">
        <v>76</v>
      </c>
      <c r="AY1079" s="168" t="s">
        <v>307</v>
      </c>
    </row>
    <row r="1080" spans="2:51" s="12" customFormat="1">
      <c r="B1080" s="160"/>
      <c r="D1080" s="161" t="s">
        <v>315</v>
      </c>
      <c r="E1080" s="162" t="s">
        <v>1</v>
      </c>
      <c r="F1080" s="163" t="s">
        <v>918</v>
      </c>
      <c r="H1080" s="162" t="s">
        <v>1</v>
      </c>
      <c r="I1080" s="164"/>
      <c r="L1080" s="160"/>
      <c r="M1080" s="165"/>
      <c r="T1080" s="166"/>
      <c r="AT1080" s="162" t="s">
        <v>315</v>
      </c>
      <c r="AU1080" s="162" t="s">
        <v>89</v>
      </c>
      <c r="AV1080" s="12" t="s">
        <v>83</v>
      </c>
      <c r="AW1080" s="12" t="s">
        <v>31</v>
      </c>
      <c r="AX1080" s="12" t="s">
        <v>76</v>
      </c>
      <c r="AY1080" s="162" t="s">
        <v>307</v>
      </c>
    </row>
    <row r="1081" spans="2:51" s="13" customFormat="1">
      <c r="B1081" s="167"/>
      <c r="D1081" s="161" t="s">
        <v>315</v>
      </c>
      <c r="E1081" s="168" t="s">
        <v>1</v>
      </c>
      <c r="F1081" s="169" t="s">
        <v>1224</v>
      </c>
      <c r="H1081" s="170">
        <v>102.72</v>
      </c>
      <c r="I1081" s="171"/>
      <c r="L1081" s="167"/>
      <c r="M1081" s="172"/>
      <c r="T1081" s="173"/>
      <c r="AT1081" s="168" t="s">
        <v>315</v>
      </c>
      <c r="AU1081" s="168" t="s">
        <v>89</v>
      </c>
      <c r="AV1081" s="13" t="s">
        <v>89</v>
      </c>
      <c r="AW1081" s="13" t="s">
        <v>31</v>
      </c>
      <c r="AX1081" s="13" t="s">
        <v>76</v>
      </c>
      <c r="AY1081" s="168" t="s">
        <v>307</v>
      </c>
    </row>
    <row r="1082" spans="2:51" s="13" customFormat="1">
      <c r="B1082" s="167"/>
      <c r="D1082" s="161" t="s">
        <v>315</v>
      </c>
      <c r="E1082" s="168" t="s">
        <v>1</v>
      </c>
      <c r="F1082" s="169" t="s">
        <v>1225</v>
      </c>
      <c r="H1082" s="170">
        <v>-5.4</v>
      </c>
      <c r="I1082" s="171"/>
      <c r="L1082" s="167"/>
      <c r="M1082" s="172"/>
      <c r="T1082" s="173"/>
      <c r="AT1082" s="168" t="s">
        <v>315</v>
      </c>
      <c r="AU1082" s="168" t="s">
        <v>89</v>
      </c>
      <c r="AV1082" s="13" t="s">
        <v>89</v>
      </c>
      <c r="AW1082" s="13" t="s">
        <v>31</v>
      </c>
      <c r="AX1082" s="13" t="s">
        <v>76</v>
      </c>
      <c r="AY1082" s="168" t="s">
        <v>307</v>
      </c>
    </row>
    <row r="1083" spans="2:51" s="13" customFormat="1">
      <c r="B1083" s="167"/>
      <c r="D1083" s="161" t="s">
        <v>315</v>
      </c>
      <c r="E1083" s="168" t="s">
        <v>1</v>
      </c>
      <c r="F1083" s="169" t="s">
        <v>1226</v>
      </c>
      <c r="H1083" s="170">
        <v>3.06</v>
      </c>
      <c r="I1083" s="171"/>
      <c r="L1083" s="167"/>
      <c r="M1083" s="172"/>
      <c r="T1083" s="173"/>
      <c r="AT1083" s="168" t="s">
        <v>315</v>
      </c>
      <c r="AU1083" s="168" t="s">
        <v>89</v>
      </c>
      <c r="AV1083" s="13" t="s">
        <v>89</v>
      </c>
      <c r="AW1083" s="13" t="s">
        <v>31</v>
      </c>
      <c r="AX1083" s="13" t="s">
        <v>76</v>
      </c>
      <c r="AY1083" s="168" t="s">
        <v>307</v>
      </c>
    </row>
    <row r="1084" spans="2:51" s="13" customFormat="1">
      <c r="B1084" s="167"/>
      <c r="D1084" s="161" t="s">
        <v>315</v>
      </c>
      <c r="E1084" s="168" t="s">
        <v>1</v>
      </c>
      <c r="F1084" s="169" t="s">
        <v>1227</v>
      </c>
      <c r="H1084" s="170">
        <v>-4.0999999999999996</v>
      </c>
      <c r="I1084" s="171"/>
      <c r="L1084" s="167"/>
      <c r="M1084" s="172"/>
      <c r="T1084" s="173"/>
      <c r="AT1084" s="168" t="s">
        <v>315</v>
      </c>
      <c r="AU1084" s="168" t="s">
        <v>89</v>
      </c>
      <c r="AV1084" s="13" t="s">
        <v>89</v>
      </c>
      <c r="AW1084" s="13" t="s">
        <v>31</v>
      </c>
      <c r="AX1084" s="13" t="s">
        <v>76</v>
      </c>
      <c r="AY1084" s="168" t="s">
        <v>307</v>
      </c>
    </row>
    <row r="1085" spans="2:51" s="13" customFormat="1">
      <c r="B1085" s="167"/>
      <c r="D1085" s="161" t="s">
        <v>315</v>
      </c>
      <c r="E1085" s="168" t="s">
        <v>1</v>
      </c>
      <c r="F1085" s="169" t="s">
        <v>1228</v>
      </c>
      <c r="H1085" s="170">
        <v>-2.7679999999999998</v>
      </c>
      <c r="I1085" s="171"/>
      <c r="L1085" s="167"/>
      <c r="M1085" s="172"/>
      <c r="T1085" s="173"/>
      <c r="AT1085" s="168" t="s">
        <v>315</v>
      </c>
      <c r="AU1085" s="168" t="s">
        <v>89</v>
      </c>
      <c r="AV1085" s="13" t="s">
        <v>89</v>
      </c>
      <c r="AW1085" s="13" t="s">
        <v>31</v>
      </c>
      <c r="AX1085" s="13" t="s">
        <v>76</v>
      </c>
      <c r="AY1085" s="168" t="s">
        <v>307</v>
      </c>
    </row>
    <row r="1086" spans="2:51" s="12" customFormat="1">
      <c r="B1086" s="160"/>
      <c r="D1086" s="161" t="s">
        <v>315</v>
      </c>
      <c r="E1086" s="162" t="s">
        <v>1</v>
      </c>
      <c r="F1086" s="163" t="s">
        <v>762</v>
      </c>
      <c r="H1086" s="162" t="s">
        <v>1</v>
      </c>
      <c r="I1086" s="164"/>
      <c r="L1086" s="160"/>
      <c r="M1086" s="165"/>
      <c r="T1086" s="166"/>
      <c r="AT1086" s="162" t="s">
        <v>315</v>
      </c>
      <c r="AU1086" s="162" t="s">
        <v>89</v>
      </c>
      <c r="AV1086" s="12" t="s">
        <v>83</v>
      </c>
      <c r="AW1086" s="12" t="s">
        <v>31</v>
      </c>
      <c r="AX1086" s="12" t="s">
        <v>76</v>
      </c>
      <c r="AY1086" s="162" t="s">
        <v>307</v>
      </c>
    </row>
    <row r="1087" spans="2:51" s="13" customFormat="1">
      <c r="B1087" s="167"/>
      <c r="D1087" s="161" t="s">
        <v>315</v>
      </c>
      <c r="E1087" s="168" t="s">
        <v>1</v>
      </c>
      <c r="F1087" s="169" t="s">
        <v>1229</v>
      </c>
      <c r="H1087" s="170">
        <v>65.28</v>
      </c>
      <c r="I1087" s="171"/>
      <c r="L1087" s="167"/>
      <c r="M1087" s="172"/>
      <c r="T1087" s="173"/>
      <c r="AT1087" s="168" t="s">
        <v>315</v>
      </c>
      <c r="AU1087" s="168" t="s">
        <v>89</v>
      </c>
      <c r="AV1087" s="13" t="s">
        <v>89</v>
      </c>
      <c r="AW1087" s="13" t="s">
        <v>31</v>
      </c>
      <c r="AX1087" s="13" t="s">
        <v>76</v>
      </c>
      <c r="AY1087" s="168" t="s">
        <v>307</v>
      </c>
    </row>
    <row r="1088" spans="2:51" s="13" customFormat="1">
      <c r="B1088" s="167"/>
      <c r="D1088" s="161" t="s">
        <v>315</v>
      </c>
      <c r="E1088" s="168" t="s">
        <v>1</v>
      </c>
      <c r="F1088" s="169" t="s">
        <v>1225</v>
      </c>
      <c r="H1088" s="170">
        <v>-5.4</v>
      </c>
      <c r="I1088" s="171"/>
      <c r="L1088" s="167"/>
      <c r="M1088" s="172"/>
      <c r="T1088" s="173"/>
      <c r="AT1088" s="168" t="s">
        <v>315</v>
      </c>
      <c r="AU1088" s="168" t="s">
        <v>89</v>
      </c>
      <c r="AV1088" s="13" t="s">
        <v>89</v>
      </c>
      <c r="AW1088" s="13" t="s">
        <v>31</v>
      </c>
      <c r="AX1088" s="13" t="s">
        <v>76</v>
      </c>
      <c r="AY1088" s="168" t="s">
        <v>307</v>
      </c>
    </row>
    <row r="1089" spans="2:51" s="13" customFormat="1">
      <c r="B1089" s="167"/>
      <c r="D1089" s="161" t="s">
        <v>315</v>
      </c>
      <c r="E1089" s="168" t="s">
        <v>1</v>
      </c>
      <c r="F1089" s="169" t="s">
        <v>1226</v>
      </c>
      <c r="H1089" s="170">
        <v>3.06</v>
      </c>
      <c r="I1089" s="171"/>
      <c r="L1089" s="167"/>
      <c r="M1089" s="172"/>
      <c r="T1089" s="173"/>
      <c r="AT1089" s="168" t="s">
        <v>315</v>
      </c>
      <c r="AU1089" s="168" t="s">
        <v>89</v>
      </c>
      <c r="AV1089" s="13" t="s">
        <v>89</v>
      </c>
      <c r="AW1089" s="13" t="s">
        <v>31</v>
      </c>
      <c r="AX1089" s="13" t="s">
        <v>76</v>
      </c>
      <c r="AY1089" s="168" t="s">
        <v>307</v>
      </c>
    </row>
    <row r="1090" spans="2:51" s="13" customFormat="1">
      <c r="B1090" s="167"/>
      <c r="D1090" s="161" t="s">
        <v>315</v>
      </c>
      <c r="E1090" s="168" t="s">
        <v>1</v>
      </c>
      <c r="F1090" s="169" t="s">
        <v>1199</v>
      </c>
      <c r="H1090" s="170">
        <v>-6.93</v>
      </c>
      <c r="I1090" s="171"/>
      <c r="L1090" s="167"/>
      <c r="M1090" s="172"/>
      <c r="T1090" s="173"/>
      <c r="AT1090" s="168" t="s">
        <v>315</v>
      </c>
      <c r="AU1090" s="168" t="s">
        <v>89</v>
      </c>
      <c r="AV1090" s="13" t="s">
        <v>89</v>
      </c>
      <c r="AW1090" s="13" t="s">
        <v>31</v>
      </c>
      <c r="AX1090" s="13" t="s">
        <v>76</v>
      </c>
      <c r="AY1090" s="168" t="s">
        <v>307</v>
      </c>
    </row>
    <row r="1091" spans="2:51" s="13" customFormat="1">
      <c r="B1091" s="167"/>
      <c r="D1091" s="161" t="s">
        <v>315</v>
      </c>
      <c r="E1091" s="168" t="s">
        <v>1</v>
      </c>
      <c r="F1091" s="169" t="s">
        <v>1230</v>
      </c>
      <c r="H1091" s="170">
        <v>-5.3</v>
      </c>
      <c r="I1091" s="171"/>
      <c r="L1091" s="167"/>
      <c r="M1091" s="172"/>
      <c r="T1091" s="173"/>
      <c r="AT1091" s="168" t="s">
        <v>315</v>
      </c>
      <c r="AU1091" s="168" t="s">
        <v>89</v>
      </c>
      <c r="AV1091" s="13" t="s">
        <v>89</v>
      </c>
      <c r="AW1091" s="13" t="s">
        <v>31</v>
      </c>
      <c r="AX1091" s="13" t="s">
        <v>76</v>
      </c>
      <c r="AY1091" s="168" t="s">
        <v>307</v>
      </c>
    </row>
    <row r="1092" spans="2:51" s="13" customFormat="1">
      <c r="B1092" s="167"/>
      <c r="D1092" s="161" t="s">
        <v>315</v>
      </c>
      <c r="E1092" s="168" t="s">
        <v>1</v>
      </c>
      <c r="F1092" s="169" t="s">
        <v>1231</v>
      </c>
      <c r="H1092" s="170">
        <v>2.2599999999999998</v>
      </c>
      <c r="I1092" s="171"/>
      <c r="L1092" s="167"/>
      <c r="M1092" s="172"/>
      <c r="T1092" s="173"/>
      <c r="AT1092" s="168" t="s">
        <v>315</v>
      </c>
      <c r="AU1092" s="168" t="s">
        <v>89</v>
      </c>
      <c r="AV1092" s="13" t="s">
        <v>89</v>
      </c>
      <c r="AW1092" s="13" t="s">
        <v>31</v>
      </c>
      <c r="AX1092" s="13" t="s">
        <v>76</v>
      </c>
      <c r="AY1092" s="168" t="s">
        <v>307</v>
      </c>
    </row>
    <row r="1093" spans="2:51" s="13" customFormat="1">
      <c r="B1093" s="167"/>
      <c r="D1093" s="161" t="s">
        <v>315</v>
      </c>
      <c r="E1093" s="168" t="s">
        <v>1</v>
      </c>
      <c r="F1093" s="169" t="s">
        <v>1232</v>
      </c>
      <c r="H1093" s="170">
        <v>2.19</v>
      </c>
      <c r="I1093" s="171"/>
      <c r="L1093" s="167"/>
      <c r="M1093" s="172"/>
      <c r="T1093" s="173"/>
      <c r="AT1093" s="168" t="s">
        <v>315</v>
      </c>
      <c r="AU1093" s="168" t="s">
        <v>89</v>
      </c>
      <c r="AV1093" s="13" t="s">
        <v>89</v>
      </c>
      <c r="AW1093" s="13" t="s">
        <v>31</v>
      </c>
      <c r="AX1093" s="13" t="s">
        <v>76</v>
      </c>
      <c r="AY1093" s="168" t="s">
        <v>307</v>
      </c>
    </row>
    <row r="1094" spans="2:51" s="12" customFormat="1">
      <c r="B1094" s="160"/>
      <c r="D1094" s="161" t="s">
        <v>315</v>
      </c>
      <c r="E1094" s="162" t="s">
        <v>1</v>
      </c>
      <c r="F1094" s="163" t="s">
        <v>1233</v>
      </c>
      <c r="H1094" s="162" t="s">
        <v>1</v>
      </c>
      <c r="I1094" s="164"/>
      <c r="L1094" s="160"/>
      <c r="M1094" s="165"/>
      <c r="T1094" s="166"/>
      <c r="AT1094" s="162" t="s">
        <v>315</v>
      </c>
      <c r="AU1094" s="162" t="s">
        <v>89</v>
      </c>
      <c r="AV1094" s="12" t="s">
        <v>83</v>
      </c>
      <c r="AW1094" s="12" t="s">
        <v>31</v>
      </c>
      <c r="AX1094" s="12" t="s">
        <v>76</v>
      </c>
      <c r="AY1094" s="162" t="s">
        <v>307</v>
      </c>
    </row>
    <row r="1095" spans="2:51" s="13" customFormat="1">
      <c r="B1095" s="167"/>
      <c r="D1095" s="161" t="s">
        <v>315</v>
      </c>
      <c r="E1095" s="168" t="s">
        <v>1</v>
      </c>
      <c r="F1095" s="169" t="s">
        <v>1234</v>
      </c>
      <c r="H1095" s="170">
        <v>57.6</v>
      </c>
      <c r="I1095" s="171"/>
      <c r="L1095" s="167"/>
      <c r="M1095" s="172"/>
      <c r="T1095" s="173"/>
      <c r="AT1095" s="168" t="s">
        <v>315</v>
      </c>
      <c r="AU1095" s="168" t="s">
        <v>89</v>
      </c>
      <c r="AV1095" s="13" t="s">
        <v>89</v>
      </c>
      <c r="AW1095" s="13" t="s">
        <v>31</v>
      </c>
      <c r="AX1095" s="13" t="s">
        <v>76</v>
      </c>
      <c r="AY1095" s="168" t="s">
        <v>307</v>
      </c>
    </row>
    <row r="1096" spans="2:51" s="13" customFormat="1">
      <c r="B1096" s="167"/>
      <c r="D1096" s="161" t="s">
        <v>315</v>
      </c>
      <c r="E1096" s="168" t="s">
        <v>1</v>
      </c>
      <c r="F1096" s="169" t="s">
        <v>1225</v>
      </c>
      <c r="H1096" s="170">
        <v>-5.4</v>
      </c>
      <c r="I1096" s="171"/>
      <c r="L1096" s="167"/>
      <c r="M1096" s="172"/>
      <c r="T1096" s="173"/>
      <c r="AT1096" s="168" t="s">
        <v>315</v>
      </c>
      <c r="AU1096" s="168" t="s">
        <v>89</v>
      </c>
      <c r="AV1096" s="13" t="s">
        <v>89</v>
      </c>
      <c r="AW1096" s="13" t="s">
        <v>31</v>
      </c>
      <c r="AX1096" s="13" t="s">
        <v>76</v>
      </c>
      <c r="AY1096" s="168" t="s">
        <v>307</v>
      </c>
    </row>
    <row r="1097" spans="2:51" s="13" customFormat="1">
      <c r="B1097" s="167"/>
      <c r="D1097" s="161" t="s">
        <v>315</v>
      </c>
      <c r="E1097" s="168" t="s">
        <v>1</v>
      </c>
      <c r="F1097" s="169" t="s">
        <v>1226</v>
      </c>
      <c r="H1097" s="170">
        <v>3.06</v>
      </c>
      <c r="I1097" s="171"/>
      <c r="L1097" s="167"/>
      <c r="M1097" s="172"/>
      <c r="T1097" s="173"/>
      <c r="AT1097" s="168" t="s">
        <v>315</v>
      </c>
      <c r="AU1097" s="168" t="s">
        <v>89</v>
      </c>
      <c r="AV1097" s="13" t="s">
        <v>89</v>
      </c>
      <c r="AW1097" s="13" t="s">
        <v>31</v>
      </c>
      <c r="AX1097" s="13" t="s">
        <v>76</v>
      </c>
      <c r="AY1097" s="168" t="s">
        <v>307</v>
      </c>
    </row>
    <row r="1098" spans="2:51" s="13" customFormat="1">
      <c r="B1098" s="167"/>
      <c r="D1098" s="161" t="s">
        <v>315</v>
      </c>
      <c r="E1098" s="168" t="s">
        <v>1</v>
      </c>
      <c r="F1098" s="169" t="s">
        <v>1230</v>
      </c>
      <c r="H1098" s="170">
        <v>-5.3</v>
      </c>
      <c r="I1098" s="171"/>
      <c r="L1098" s="167"/>
      <c r="M1098" s="172"/>
      <c r="T1098" s="173"/>
      <c r="AT1098" s="168" t="s">
        <v>315</v>
      </c>
      <c r="AU1098" s="168" t="s">
        <v>89</v>
      </c>
      <c r="AV1098" s="13" t="s">
        <v>89</v>
      </c>
      <c r="AW1098" s="13" t="s">
        <v>31</v>
      </c>
      <c r="AX1098" s="13" t="s">
        <v>76</v>
      </c>
      <c r="AY1098" s="168" t="s">
        <v>307</v>
      </c>
    </row>
    <row r="1099" spans="2:51" s="13" customFormat="1">
      <c r="B1099" s="167"/>
      <c r="D1099" s="161" t="s">
        <v>315</v>
      </c>
      <c r="E1099" s="168" t="s">
        <v>1</v>
      </c>
      <c r="F1099" s="169" t="s">
        <v>1232</v>
      </c>
      <c r="H1099" s="170">
        <v>2.19</v>
      </c>
      <c r="I1099" s="171"/>
      <c r="L1099" s="167"/>
      <c r="M1099" s="172"/>
      <c r="T1099" s="173"/>
      <c r="AT1099" s="168" t="s">
        <v>315</v>
      </c>
      <c r="AU1099" s="168" t="s">
        <v>89</v>
      </c>
      <c r="AV1099" s="13" t="s">
        <v>89</v>
      </c>
      <c r="AW1099" s="13" t="s">
        <v>31</v>
      </c>
      <c r="AX1099" s="13" t="s">
        <v>76</v>
      </c>
      <c r="AY1099" s="168" t="s">
        <v>307</v>
      </c>
    </row>
    <row r="1100" spans="2:51" s="12" customFormat="1">
      <c r="B1100" s="160"/>
      <c r="D1100" s="161" t="s">
        <v>315</v>
      </c>
      <c r="E1100" s="162" t="s">
        <v>1</v>
      </c>
      <c r="F1100" s="163" t="s">
        <v>1145</v>
      </c>
      <c r="H1100" s="162" t="s">
        <v>1</v>
      </c>
      <c r="I1100" s="164"/>
      <c r="L1100" s="160"/>
      <c r="M1100" s="165"/>
      <c r="T1100" s="166"/>
      <c r="AT1100" s="162" t="s">
        <v>315</v>
      </c>
      <c r="AU1100" s="162" t="s">
        <v>89</v>
      </c>
      <c r="AV1100" s="12" t="s">
        <v>83</v>
      </c>
      <c r="AW1100" s="12" t="s">
        <v>31</v>
      </c>
      <c r="AX1100" s="12" t="s">
        <v>76</v>
      </c>
      <c r="AY1100" s="162" t="s">
        <v>307</v>
      </c>
    </row>
    <row r="1101" spans="2:51" s="13" customFormat="1">
      <c r="B1101" s="167"/>
      <c r="D1101" s="161" t="s">
        <v>315</v>
      </c>
      <c r="E1101" s="168" t="s">
        <v>1</v>
      </c>
      <c r="F1101" s="169" t="s">
        <v>1235</v>
      </c>
      <c r="H1101" s="170">
        <v>59.16</v>
      </c>
      <c r="I1101" s="171"/>
      <c r="L1101" s="167"/>
      <c r="M1101" s="172"/>
      <c r="T1101" s="173"/>
      <c r="AT1101" s="168" t="s">
        <v>315</v>
      </c>
      <c r="AU1101" s="168" t="s">
        <v>89</v>
      </c>
      <c r="AV1101" s="13" t="s">
        <v>89</v>
      </c>
      <c r="AW1101" s="13" t="s">
        <v>31</v>
      </c>
      <c r="AX1101" s="13" t="s">
        <v>76</v>
      </c>
      <c r="AY1101" s="168" t="s">
        <v>307</v>
      </c>
    </row>
    <row r="1102" spans="2:51" s="13" customFormat="1">
      <c r="B1102" s="167"/>
      <c r="D1102" s="161" t="s">
        <v>315</v>
      </c>
      <c r="E1102" s="168" t="s">
        <v>1</v>
      </c>
      <c r="F1102" s="169" t="s">
        <v>1236</v>
      </c>
      <c r="H1102" s="170">
        <v>-1.125</v>
      </c>
      <c r="I1102" s="171"/>
      <c r="L1102" s="167"/>
      <c r="M1102" s="172"/>
      <c r="T1102" s="173"/>
      <c r="AT1102" s="168" t="s">
        <v>315</v>
      </c>
      <c r="AU1102" s="168" t="s">
        <v>89</v>
      </c>
      <c r="AV1102" s="13" t="s">
        <v>89</v>
      </c>
      <c r="AW1102" s="13" t="s">
        <v>31</v>
      </c>
      <c r="AX1102" s="13" t="s">
        <v>76</v>
      </c>
      <c r="AY1102" s="168" t="s">
        <v>307</v>
      </c>
    </row>
    <row r="1103" spans="2:51" s="13" customFormat="1">
      <c r="B1103" s="167"/>
      <c r="D1103" s="161" t="s">
        <v>315</v>
      </c>
      <c r="E1103" s="168" t="s">
        <v>1</v>
      </c>
      <c r="F1103" s="169" t="s">
        <v>1237</v>
      </c>
      <c r="H1103" s="170">
        <v>-2.915</v>
      </c>
      <c r="I1103" s="171"/>
      <c r="L1103" s="167"/>
      <c r="M1103" s="172"/>
      <c r="T1103" s="173"/>
      <c r="AT1103" s="168" t="s">
        <v>315</v>
      </c>
      <c r="AU1103" s="168" t="s">
        <v>89</v>
      </c>
      <c r="AV1103" s="13" t="s">
        <v>89</v>
      </c>
      <c r="AW1103" s="13" t="s">
        <v>31</v>
      </c>
      <c r="AX1103" s="13" t="s">
        <v>76</v>
      </c>
      <c r="AY1103" s="168" t="s">
        <v>307</v>
      </c>
    </row>
    <row r="1104" spans="2:51" s="13" customFormat="1">
      <c r="B1104" s="167"/>
      <c r="D1104" s="161" t="s">
        <v>315</v>
      </c>
      <c r="E1104" s="168" t="s">
        <v>1</v>
      </c>
      <c r="F1104" s="169" t="s">
        <v>1238</v>
      </c>
      <c r="H1104" s="170">
        <v>0.9</v>
      </c>
      <c r="I1104" s="171"/>
      <c r="L1104" s="167"/>
      <c r="M1104" s="172"/>
      <c r="T1104" s="173"/>
      <c r="AT1104" s="168" t="s">
        <v>315</v>
      </c>
      <c r="AU1104" s="168" t="s">
        <v>89</v>
      </c>
      <c r="AV1104" s="13" t="s">
        <v>89</v>
      </c>
      <c r="AW1104" s="13" t="s">
        <v>31</v>
      </c>
      <c r="AX1104" s="13" t="s">
        <v>76</v>
      </c>
      <c r="AY1104" s="168" t="s">
        <v>307</v>
      </c>
    </row>
    <row r="1105" spans="2:51" s="13" customFormat="1">
      <c r="B1105" s="167"/>
      <c r="D1105" s="161" t="s">
        <v>315</v>
      </c>
      <c r="E1105" s="168" t="s">
        <v>1</v>
      </c>
      <c r="F1105" s="169" t="s">
        <v>1239</v>
      </c>
      <c r="H1105" s="170">
        <v>1.92</v>
      </c>
      <c r="I1105" s="171"/>
      <c r="L1105" s="167"/>
      <c r="M1105" s="172"/>
      <c r="T1105" s="173"/>
      <c r="AT1105" s="168" t="s">
        <v>315</v>
      </c>
      <c r="AU1105" s="168" t="s">
        <v>89</v>
      </c>
      <c r="AV1105" s="13" t="s">
        <v>89</v>
      </c>
      <c r="AW1105" s="13" t="s">
        <v>31</v>
      </c>
      <c r="AX1105" s="13" t="s">
        <v>76</v>
      </c>
      <c r="AY1105" s="168" t="s">
        <v>307</v>
      </c>
    </row>
    <row r="1106" spans="2:51" s="12" customFormat="1">
      <c r="B1106" s="160"/>
      <c r="D1106" s="161" t="s">
        <v>315</v>
      </c>
      <c r="E1106" s="162" t="s">
        <v>1</v>
      </c>
      <c r="F1106" s="163" t="s">
        <v>1147</v>
      </c>
      <c r="H1106" s="162" t="s">
        <v>1</v>
      </c>
      <c r="I1106" s="164"/>
      <c r="L1106" s="160"/>
      <c r="M1106" s="165"/>
      <c r="T1106" s="166"/>
      <c r="AT1106" s="162" t="s">
        <v>315</v>
      </c>
      <c r="AU1106" s="162" t="s">
        <v>89</v>
      </c>
      <c r="AV1106" s="12" t="s">
        <v>83</v>
      </c>
      <c r="AW1106" s="12" t="s">
        <v>31</v>
      </c>
      <c r="AX1106" s="12" t="s">
        <v>76</v>
      </c>
      <c r="AY1106" s="162" t="s">
        <v>307</v>
      </c>
    </row>
    <row r="1107" spans="2:51" s="13" customFormat="1">
      <c r="B1107" s="167"/>
      <c r="D1107" s="161" t="s">
        <v>315</v>
      </c>
      <c r="E1107" s="168" t="s">
        <v>1</v>
      </c>
      <c r="F1107" s="169" t="s">
        <v>1240</v>
      </c>
      <c r="H1107" s="170">
        <v>71.400000000000006</v>
      </c>
      <c r="I1107" s="171"/>
      <c r="L1107" s="167"/>
      <c r="M1107" s="172"/>
      <c r="T1107" s="173"/>
      <c r="AT1107" s="168" t="s">
        <v>315</v>
      </c>
      <c r="AU1107" s="168" t="s">
        <v>89</v>
      </c>
      <c r="AV1107" s="13" t="s">
        <v>89</v>
      </c>
      <c r="AW1107" s="13" t="s">
        <v>31</v>
      </c>
      <c r="AX1107" s="13" t="s">
        <v>76</v>
      </c>
      <c r="AY1107" s="168" t="s">
        <v>307</v>
      </c>
    </row>
    <row r="1108" spans="2:51" s="13" customFormat="1">
      <c r="B1108" s="167"/>
      <c r="D1108" s="161" t="s">
        <v>315</v>
      </c>
      <c r="E1108" s="168" t="s">
        <v>1</v>
      </c>
      <c r="F1108" s="169" t="s">
        <v>1236</v>
      </c>
      <c r="H1108" s="170">
        <v>-1.125</v>
      </c>
      <c r="I1108" s="171"/>
      <c r="L1108" s="167"/>
      <c r="M1108" s="172"/>
      <c r="T1108" s="173"/>
      <c r="AT1108" s="168" t="s">
        <v>315</v>
      </c>
      <c r="AU1108" s="168" t="s">
        <v>89</v>
      </c>
      <c r="AV1108" s="13" t="s">
        <v>89</v>
      </c>
      <c r="AW1108" s="13" t="s">
        <v>31</v>
      </c>
      <c r="AX1108" s="13" t="s">
        <v>76</v>
      </c>
      <c r="AY1108" s="168" t="s">
        <v>307</v>
      </c>
    </row>
    <row r="1109" spans="2:51" s="13" customFormat="1">
      <c r="B1109" s="167"/>
      <c r="D1109" s="161" t="s">
        <v>315</v>
      </c>
      <c r="E1109" s="168" t="s">
        <v>1</v>
      </c>
      <c r="F1109" s="169" t="s">
        <v>1238</v>
      </c>
      <c r="H1109" s="170">
        <v>0.9</v>
      </c>
      <c r="I1109" s="171"/>
      <c r="L1109" s="167"/>
      <c r="M1109" s="172"/>
      <c r="T1109" s="173"/>
      <c r="AT1109" s="168" t="s">
        <v>315</v>
      </c>
      <c r="AU1109" s="168" t="s">
        <v>89</v>
      </c>
      <c r="AV1109" s="13" t="s">
        <v>89</v>
      </c>
      <c r="AW1109" s="13" t="s">
        <v>31</v>
      </c>
      <c r="AX1109" s="13" t="s">
        <v>76</v>
      </c>
      <c r="AY1109" s="168" t="s">
        <v>307</v>
      </c>
    </row>
    <row r="1110" spans="2:51" s="13" customFormat="1">
      <c r="B1110" s="167"/>
      <c r="D1110" s="161" t="s">
        <v>315</v>
      </c>
      <c r="E1110" s="168" t="s">
        <v>1</v>
      </c>
      <c r="F1110" s="169" t="s">
        <v>915</v>
      </c>
      <c r="H1110" s="170">
        <v>-2.0499999999999998</v>
      </c>
      <c r="I1110" s="171"/>
      <c r="L1110" s="167"/>
      <c r="M1110" s="172"/>
      <c r="T1110" s="173"/>
      <c r="AT1110" s="168" t="s">
        <v>315</v>
      </c>
      <c r="AU1110" s="168" t="s">
        <v>89</v>
      </c>
      <c r="AV1110" s="13" t="s">
        <v>89</v>
      </c>
      <c r="AW1110" s="13" t="s">
        <v>31</v>
      </c>
      <c r="AX1110" s="13" t="s">
        <v>76</v>
      </c>
      <c r="AY1110" s="168" t="s">
        <v>307</v>
      </c>
    </row>
    <row r="1111" spans="2:51" s="13" customFormat="1">
      <c r="B1111" s="167"/>
      <c r="D1111" s="161" t="s">
        <v>315</v>
      </c>
      <c r="E1111" s="168" t="s">
        <v>1</v>
      </c>
      <c r="F1111" s="169" t="s">
        <v>1241</v>
      </c>
      <c r="H1111" s="170">
        <v>1.02</v>
      </c>
      <c r="I1111" s="171"/>
      <c r="L1111" s="167"/>
      <c r="M1111" s="172"/>
      <c r="T1111" s="173"/>
      <c r="AT1111" s="168" t="s">
        <v>315</v>
      </c>
      <c r="AU1111" s="168" t="s">
        <v>89</v>
      </c>
      <c r="AV1111" s="13" t="s">
        <v>89</v>
      </c>
      <c r="AW1111" s="13" t="s">
        <v>31</v>
      </c>
      <c r="AX1111" s="13" t="s">
        <v>76</v>
      </c>
      <c r="AY1111" s="168" t="s">
        <v>307</v>
      </c>
    </row>
    <row r="1112" spans="2:51" s="12" customFormat="1">
      <c r="B1112" s="160"/>
      <c r="D1112" s="161" t="s">
        <v>315</v>
      </c>
      <c r="E1112" s="162" t="s">
        <v>1</v>
      </c>
      <c r="F1112" s="163" t="s">
        <v>920</v>
      </c>
      <c r="H1112" s="162" t="s">
        <v>1</v>
      </c>
      <c r="I1112" s="164"/>
      <c r="L1112" s="160"/>
      <c r="M1112" s="165"/>
      <c r="T1112" s="166"/>
      <c r="AT1112" s="162" t="s">
        <v>315</v>
      </c>
      <c r="AU1112" s="162" t="s">
        <v>89</v>
      </c>
      <c r="AV1112" s="12" t="s">
        <v>83</v>
      </c>
      <c r="AW1112" s="12" t="s">
        <v>31</v>
      </c>
      <c r="AX1112" s="12" t="s">
        <v>76</v>
      </c>
      <c r="AY1112" s="162" t="s">
        <v>307</v>
      </c>
    </row>
    <row r="1113" spans="2:51" s="13" customFormat="1">
      <c r="B1113" s="167"/>
      <c r="D1113" s="161" t="s">
        <v>315</v>
      </c>
      <c r="E1113" s="168" t="s">
        <v>1</v>
      </c>
      <c r="F1113" s="169" t="s">
        <v>1242</v>
      </c>
      <c r="H1113" s="170">
        <v>16.8</v>
      </c>
      <c r="I1113" s="171"/>
      <c r="L1113" s="167"/>
      <c r="M1113" s="172"/>
      <c r="T1113" s="173"/>
      <c r="AT1113" s="168" t="s">
        <v>315</v>
      </c>
      <c r="AU1113" s="168" t="s">
        <v>89</v>
      </c>
      <c r="AV1113" s="13" t="s">
        <v>89</v>
      </c>
      <c r="AW1113" s="13" t="s">
        <v>31</v>
      </c>
      <c r="AX1113" s="13" t="s">
        <v>76</v>
      </c>
      <c r="AY1113" s="168" t="s">
        <v>307</v>
      </c>
    </row>
    <row r="1114" spans="2:51" s="13" customFormat="1">
      <c r="B1114" s="167"/>
      <c r="D1114" s="161" t="s">
        <v>315</v>
      </c>
      <c r="E1114" s="168" t="s">
        <v>1</v>
      </c>
      <c r="F1114" s="169" t="s">
        <v>1222</v>
      </c>
      <c r="H1114" s="170">
        <v>-1.64</v>
      </c>
      <c r="I1114" s="171"/>
      <c r="L1114" s="167"/>
      <c r="M1114" s="172"/>
      <c r="T1114" s="173"/>
      <c r="AT1114" s="168" t="s">
        <v>315</v>
      </c>
      <c r="AU1114" s="168" t="s">
        <v>89</v>
      </c>
      <c r="AV1114" s="13" t="s">
        <v>89</v>
      </c>
      <c r="AW1114" s="13" t="s">
        <v>31</v>
      </c>
      <c r="AX1114" s="13" t="s">
        <v>76</v>
      </c>
      <c r="AY1114" s="168" t="s">
        <v>307</v>
      </c>
    </row>
    <row r="1115" spans="2:51" s="12" customFormat="1">
      <c r="B1115" s="160"/>
      <c r="D1115" s="161" t="s">
        <v>315</v>
      </c>
      <c r="E1115" s="162" t="s">
        <v>1</v>
      </c>
      <c r="F1115" s="163" t="s">
        <v>1243</v>
      </c>
      <c r="H1115" s="162" t="s">
        <v>1</v>
      </c>
      <c r="I1115" s="164"/>
      <c r="L1115" s="160"/>
      <c r="M1115" s="165"/>
      <c r="T1115" s="166"/>
      <c r="AT1115" s="162" t="s">
        <v>315</v>
      </c>
      <c r="AU1115" s="162" t="s">
        <v>89</v>
      </c>
      <c r="AV1115" s="12" t="s">
        <v>83</v>
      </c>
      <c r="AW1115" s="12" t="s">
        <v>31</v>
      </c>
      <c r="AX1115" s="12" t="s">
        <v>76</v>
      </c>
      <c r="AY1115" s="162" t="s">
        <v>307</v>
      </c>
    </row>
    <row r="1116" spans="2:51" s="13" customFormat="1">
      <c r="B1116" s="167"/>
      <c r="D1116" s="161" t="s">
        <v>315</v>
      </c>
      <c r="E1116" s="168" t="s">
        <v>1</v>
      </c>
      <c r="F1116" s="169" t="s">
        <v>1244</v>
      </c>
      <c r="H1116" s="170">
        <v>52.634999999999998</v>
      </c>
      <c r="I1116" s="171"/>
      <c r="L1116" s="167"/>
      <c r="M1116" s="172"/>
      <c r="T1116" s="173"/>
      <c r="AT1116" s="168" t="s">
        <v>315</v>
      </c>
      <c r="AU1116" s="168" t="s">
        <v>89</v>
      </c>
      <c r="AV1116" s="13" t="s">
        <v>89</v>
      </c>
      <c r="AW1116" s="13" t="s">
        <v>31</v>
      </c>
      <c r="AX1116" s="13" t="s">
        <v>76</v>
      </c>
      <c r="AY1116" s="168" t="s">
        <v>307</v>
      </c>
    </row>
    <row r="1117" spans="2:51" s="13" customFormat="1">
      <c r="B1117" s="167"/>
      <c r="D1117" s="161" t="s">
        <v>315</v>
      </c>
      <c r="E1117" s="168" t="s">
        <v>1</v>
      </c>
      <c r="F1117" s="169" t="s">
        <v>1211</v>
      </c>
      <c r="H1117" s="170">
        <v>-2.7</v>
      </c>
      <c r="I1117" s="171"/>
      <c r="L1117" s="167"/>
      <c r="M1117" s="172"/>
      <c r="T1117" s="173"/>
      <c r="AT1117" s="168" t="s">
        <v>315</v>
      </c>
      <c r="AU1117" s="168" t="s">
        <v>89</v>
      </c>
      <c r="AV1117" s="13" t="s">
        <v>89</v>
      </c>
      <c r="AW1117" s="13" t="s">
        <v>31</v>
      </c>
      <c r="AX1117" s="13" t="s">
        <v>76</v>
      </c>
      <c r="AY1117" s="168" t="s">
        <v>307</v>
      </c>
    </row>
    <row r="1118" spans="2:51" s="13" customFormat="1">
      <c r="B1118" s="167"/>
      <c r="D1118" s="161" t="s">
        <v>315</v>
      </c>
      <c r="E1118" s="168" t="s">
        <v>1</v>
      </c>
      <c r="F1118" s="169" t="s">
        <v>1212</v>
      </c>
      <c r="H1118" s="170">
        <v>1.53</v>
      </c>
      <c r="I1118" s="171"/>
      <c r="L1118" s="167"/>
      <c r="M1118" s="172"/>
      <c r="T1118" s="173"/>
      <c r="AT1118" s="168" t="s">
        <v>315</v>
      </c>
      <c r="AU1118" s="168" t="s">
        <v>89</v>
      </c>
      <c r="AV1118" s="13" t="s">
        <v>89</v>
      </c>
      <c r="AW1118" s="13" t="s">
        <v>31</v>
      </c>
      <c r="AX1118" s="13" t="s">
        <v>76</v>
      </c>
      <c r="AY1118" s="168" t="s">
        <v>307</v>
      </c>
    </row>
    <row r="1119" spans="2:51" s="13" customFormat="1">
      <c r="B1119" s="167"/>
      <c r="D1119" s="161" t="s">
        <v>315</v>
      </c>
      <c r="E1119" s="168" t="s">
        <v>1</v>
      </c>
      <c r="F1119" s="169" t="s">
        <v>1206</v>
      </c>
      <c r="H1119" s="170">
        <v>-1.845</v>
      </c>
      <c r="I1119" s="171"/>
      <c r="L1119" s="167"/>
      <c r="M1119" s="172"/>
      <c r="T1119" s="173"/>
      <c r="AT1119" s="168" t="s">
        <v>315</v>
      </c>
      <c r="AU1119" s="168" t="s">
        <v>89</v>
      </c>
      <c r="AV1119" s="13" t="s">
        <v>89</v>
      </c>
      <c r="AW1119" s="13" t="s">
        <v>31</v>
      </c>
      <c r="AX1119" s="13" t="s">
        <v>76</v>
      </c>
      <c r="AY1119" s="168" t="s">
        <v>307</v>
      </c>
    </row>
    <row r="1120" spans="2:51" s="13" customFormat="1">
      <c r="B1120" s="167"/>
      <c r="D1120" s="161" t="s">
        <v>315</v>
      </c>
      <c r="E1120" s="168" t="s">
        <v>1</v>
      </c>
      <c r="F1120" s="169" t="s">
        <v>915</v>
      </c>
      <c r="H1120" s="170">
        <v>-2.0499999999999998</v>
      </c>
      <c r="I1120" s="171"/>
      <c r="L1120" s="167"/>
      <c r="M1120" s="172"/>
      <c r="T1120" s="173"/>
      <c r="AT1120" s="168" t="s">
        <v>315</v>
      </c>
      <c r="AU1120" s="168" t="s">
        <v>89</v>
      </c>
      <c r="AV1120" s="13" t="s">
        <v>89</v>
      </c>
      <c r="AW1120" s="13" t="s">
        <v>31</v>
      </c>
      <c r="AX1120" s="13" t="s">
        <v>76</v>
      </c>
      <c r="AY1120" s="168" t="s">
        <v>307</v>
      </c>
    </row>
    <row r="1121" spans="2:51" s="13" customFormat="1">
      <c r="B1121" s="167"/>
      <c r="D1121" s="161" t="s">
        <v>315</v>
      </c>
      <c r="E1121" s="168" t="s">
        <v>1</v>
      </c>
      <c r="F1121" s="169" t="s">
        <v>1209</v>
      </c>
      <c r="H1121" s="170">
        <v>1</v>
      </c>
      <c r="I1121" s="171"/>
      <c r="L1121" s="167"/>
      <c r="M1121" s="172"/>
      <c r="T1121" s="173"/>
      <c r="AT1121" s="168" t="s">
        <v>315</v>
      </c>
      <c r="AU1121" s="168" t="s">
        <v>89</v>
      </c>
      <c r="AV1121" s="13" t="s">
        <v>89</v>
      </c>
      <c r="AW1121" s="13" t="s">
        <v>31</v>
      </c>
      <c r="AX1121" s="13" t="s">
        <v>76</v>
      </c>
      <c r="AY1121" s="168" t="s">
        <v>307</v>
      </c>
    </row>
    <row r="1122" spans="2:51" s="12" customFormat="1">
      <c r="B1122" s="160"/>
      <c r="D1122" s="161" t="s">
        <v>315</v>
      </c>
      <c r="E1122" s="162" t="s">
        <v>1</v>
      </c>
      <c r="F1122" s="163" t="s">
        <v>730</v>
      </c>
      <c r="H1122" s="162" t="s">
        <v>1</v>
      </c>
      <c r="I1122" s="164"/>
      <c r="L1122" s="160"/>
      <c r="M1122" s="165"/>
      <c r="T1122" s="166"/>
      <c r="AT1122" s="162" t="s">
        <v>315</v>
      </c>
      <c r="AU1122" s="162" t="s">
        <v>89</v>
      </c>
      <c r="AV1122" s="12" t="s">
        <v>83</v>
      </c>
      <c r="AW1122" s="12" t="s">
        <v>31</v>
      </c>
      <c r="AX1122" s="12" t="s">
        <v>76</v>
      </c>
      <c r="AY1122" s="162" t="s">
        <v>307</v>
      </c>
    </row>
    <row r="1123" spans="2:51" s="13" customFormat="1">
      <c r="B1123" s="167"/>
      <c r="D1123" s="161" t="s">
        <v>315</v>
      </c>
      <c r="E1123" s="168" t="s">
        <v>1</v>
      </c>
      <c r="F1123" s="169" t="s">
        <v>1245</v>
      </c>
      <c r="H1123" s="170">
        <v>23.7</v>
      </c>
      <c r="I1123" s="171"/>
      <c r="L1123" s="167"/>
      <c r="M1123" s="172"/>
      <c r="T1123" s="173"/>
      <c r="AT1123" s="168" t="s">
        <v>315</v>
      </c>
      <c r="AU1123" s="168" t="s">
        <v>89</v>
      </c>
      <c r="AV1123" s="13" t="s">
        <v>89</v>
      </c>
      <c r="AW1123" s="13" t="s">
        <v>31</v>
      </c>
      <c r="AX1123" s="13" t="s">
        <v>76</v>
      </c>
      <c r="AY1123" s="168" t="s">
        <v>307</v>
      </c>
    </row>
    <row r="1124" spans="2:51" s="13" customFormat="1">
      <c r="B1124" s="167"/>
      <c r="D1124" s="161" t="s">
        <v>315</v>
      </c>
      <c r="E1124" s="168" t="s">
        <v>1</v>
      </c>
      <c r="F1124" s="169" t="s">
        <v>915</v>
      </c>
      <c r="H1124" s="170">
        <v>-2.0499999999999998</v>
      </c>
      <c r="I1124" s="171"/>
      <c r="L1124" s="167"/>
      <c r="M1124" s="172"/>
      <c r="T1124" s="173"/>
      <c r="AT1124" s="168" t="s">
        <v>315</v>
      </c>
      <c r="AU1124" s="168" t="s">
        <v>89</v>
      </c>
      <c r="AV1124" s="13" t="s">
        <v>89</v>
      </c>
      <c r="AW1124" s="13" t="s">
        <v>31</v>
      </c>
      <c r="AX1124" s="13" t="s">
        <v>76</v>
      </c>
      <c r="AY1124" s="168" t="s">
        <v>307</v>
      </c>
    </row>
    <row r="1125" spans="2:51" s="12" customFormat="1">
      <c r="B1125" s="160"/>
      <c r="D1125" s="161" t="s">
        <v>315</v>
      </c>
      <c r="E1125" s="162" t="s">
        <v>1</v>
      </c>
      <c r="F1125" s="163" t="s">
        <v>1246</v>
      </c>
      <c r="H1125" s="162" t="s">
        <v>1</v>
      </c>
      <c r="I1125" s="164"/>
      <c r="L1125" s="160"/>
      <c r="M1125" s="165"/>
      <c r="T1125" s="166"/>
      <c r="AT1125" s="162" t="s">
        <v>315</v>
      </c>
      <c r="AU1125" s="162" t="s">
        <v>89</v>
      </c>
      <c r="AV1125" s="12" t="s">
        <v>83</v>
      </c>
      <c r="AW1125" s="12" t="s">
        <v>31</v>
      </c>
      <c r="AX1125" s="12" t="s">
        <v>76</v>
      </c>
      <c r="AY1125" s="162" t="s">
        <v>307</v>
      </c>
    </row>
    <row r="1126" spans="2:51" s="13" customFormat="1">
      <c r="B1126" s="167"/>
      <c r="D1126" s="161" t="s">
        <v>315</v>
      </c>
      <c r="E1126" s="168" t="s">
        <v>1</v>
      </c>
      <c r="F1126" s="169" t="s">
        <v>1245</v>
      </c>
      <c r="H1126" s="170">
        <v>23.7</v>
      </c>
      <c r="I1126" s="171"/>
      <c r="L1126" s="167"/>
      <c r="M1126" s="172"/>
      <c r="T1126" s="173"/>
      <c r="AT1126" s="168" t="s">
        <v>315</v>
      </c>
      <c r="AU1126" s="168" t="s">
        <v>89</v>
      </c>
      <c r="AV1126" s="13" t="s">
        <v>89</v>
      </c>
      <c r="AW1126" s="13" t="s">
        <v>31</v>
      </c>
      <c r="AX1126" s="13" t="s">
        <v>76</v>
      </c>
      <c r="AY1126" s="168" t="s">
        <v>307</v>
      </c>
    </row>
    <row r="1127" spans="2:51" s="13" customFormat="1">
      <c r="B1127" s="167"/>
      <c r="D1127" s="161" t="s">
        <v>315</v>
      </c>
      <c r="E1127" s="168" t="s">
        <v>1</v>
      </c>
      <c r="F1127" s="169" t="s">
        <v>915</v>
      </c>
      <c r="H1127" s="170">
        <v>-2.0499999999999998</v>
      </c>
      <c r="I1127" s="171"/>
      <c r="L1127" s="167"/>
      <c r="M1127" s="172"/>
      <c r="T1127" s="173"/>
      <c r="AT1127" s="168" t="s">
        <v>315</v>
      </c>
      <c r="AU1127" s="168" t="s">
        <v>89</v>
      </c>
      <c r="AV1127" s="13" t="s">
        <v>89</v>
      </c>
      <c r="AW1127" s="13" t="s">
        <v>31</v>
      </c>
      <c r="AX1127" s="13" t="s">
        <v>76</v>
      </c>
      <c r="AY1127" s="168" t="s">
        <v>307</v>
      </c>
    </row>
    <row r="1128" spans="2:51" s="12" customFormat="1">
      <c r="B1128" s="160"/>
      <c r="D1128" s="161" t="s">
        <v>315</v>
      </c>
      <c r="E1128" s="162" t="s">
        <v>1</v>
      </c>
      <c r="F1128" s="163" t="s">
        <v>1247</v>
      </c>
      <c r="H1128" s="162" t="s">
        <v>1</v>
      </c>
      <c r="I1128" s="164"/>
      <c r="L1128" s="160"/>
      <c r="M1128" s="165"/>
      <c r="T1128" s="166"/>
      <c r="AT1128" s="162" t="s">
        <v>315</v>
      </c>
      <c r="AU1128" s="162" t="s">
        <v>89</v>
      </c>
      <c r="AV1128" s="12" t="s">
        <v>83</v>
      </c>
      <c r="AW1128" s="12" t="s">
        <v>31</v>
      </c>
      <c r="AX1128" s="12" t="s">
        <v>76</v>
      </c>
      <c r="AY1128" s="162" t="s">
        <v>307</v>
      </c>
    </row>
    <row r="1129" spans="2:51" s="13" customFormat="1">
      <c r="B1129" s="167"/>
      <c r="D1129" s="161" t="s">
        <v>315</v>
      </c>
      <c r="E1129" s="168" t="s">
        <v>1</v>
      </c>
      <c r="F1129" s="169" t="s">
        <v>1248</v>
      </c>
      <c r="H1129" s="170">
        <v>23.1</v>
      </c>
      <c r="I1129" s="171"/>
      <c r="L1129" s="167"/>
      <c r="M1129" s="172"/>
      <c r="T1129" s="173"/>
      <c r="AT1129" s="168" t="s">
        <v>315</v>
      </c>
      <c r="AU1129" s="168" t="s">
        <v>89</v>
      </c>
      <c r="AV1129" s="13" t="s">
        <v>89</v>
      </c>
      <c r="AW1129" s="13" t="s">
        <v>31</v>
      </c>
      <c r="AX1129" s="13" t="s">
        <v>76</v>
      </c>
      <c r="AY1129" s="168" t="s">
        <v>307</v>
      </c>
    </row>
    <row r="1130" spans="2:51" s="13" customFormat="1">
      <c r="B1130" s="167"/>
      <c r="D1130" s="161" t="s">
        <v>315</v>
      </c>
      <c r="E1130" s="168" t="s">
        <v>1</v>
      </c>
      <c r="F1130" s="169" t="s">
        <v>915</v>
      </c>
      <c r="H1130" s="170">
        <v>-2.0499999999999998</v>
      </c>
      <c r="I1130" s="171"/>
      <c r="L1130" s="167"/>
      <c r="M1130" s="172"/>
      <c r="T1130" s="173"/>
      <c r="AT1130" s="168" t="s">
        <v>315</v>
      </c>
      <c r="AU1130" s="168" t="s">
        <v>89</v>
      </c>
      <c r="AV1130" s="13" t="s">
        <v>89</v>
      </c>
      <c r="AW1130" s="13" t="s">
        <v>31</v>
      </c>
      <c r="AX1130" s="13" t="s">
        <v>76</v>
      </c>
      <c r="AY1130" s="168" t="s">
        <v>307</v>
      </c>
    </row>
    <row r="1131" spans="2:51" s="12" customFormat="1">
      <c r="B1131" s="160"/>
      <c r="D1131" s="161" t="s">
        <v>315</v>
      </c>
      <c r="E1131" s="162" t="s">
        <v>1</v>
      </c>
      <c r="F1131" s="163" t="s">
        <v>708</v>
      </c>
      <c r="H1131" s="162" t="s">
        <v>1</v>
      </c>
      <c r="I1131" s="164"/>
      <c r="L1131" s="160"/>
      <c r="M1131" s="165"/>
      <c r="T1131" s="166"/>
      <c r="AT1131" s="162" t="s">
        <v>315</v>
      </c>
      <c r="AU1131" s="162" t="s">
        <v>89</v>
      </c>
      <c r="AV1131" s="12" t="s">
        <v>83</v>
      </c>
      <c r="AW1131" s="12" t="s">
        <v>31</v>
      </c>
      <c r="AX1131" s="12" t="s">
        <v>76</v>
      </c>
      <c r="AY1131" s="162" t="s">
        <v>307</v>
      </c>
    </row>
    <row r="1132" spans="2:51" s="13" customFormat="1">
      <c r="B1132" s="167"/>
      <c r="D1132" s="161" t="s">
        <v>315</v>
      </c>
      <c r="E1132" s="168" t="s">
        <v>1</v>
      </c>
      <c r="F1132" s="169" t="s">
        <v>1249</v>
      </c>
      <c r="H1132" s="170">
        <v>291.73500000000001</v>
      </c>
      <c r="I1132" s="171"/>
      <c r="L1132" s="167"/>
      <c r="M1132" s="172"/>
      <c r="T1132" s="173"/>
      <c r="AT1132" s="168" t="s">
        <v>315</v>
      </c>
      <c r="AU1132" s="168" t="s">
        <v>89</v>
      </c>
      <c r="AV1132" s="13" t="s">
        <v>89</v>
      </c>
      <c r="AW1132" s="13" t="s">
        <v>31</v>
      </c>
      <c r="AX1132" s="13" t="s">
        <v>76</v>
      </c>
      <c r="AY1132" s="168" t="s">
        <v>307</v>
      </c>
    </row>
    <row r="1133" spans="2:51" s="13" customFormat="1">
      <c r="B1133" s="167"/>
      <c r="D1133" s="161" t="s">
        <v>315</v>
      </c>
      <c r="E1133" s="168" t="s">
        <v>1</v>
      </c>
      <c r="F1133" s="169" t="s">
        <v>1250</v>
      </c>
      <c r="H1133" s="170">
        <v>-10.08</v>
      </c>
      <c r="I1133" s="171"/>
      <c r="L1133" s="167"/>
      <c r="M1133" s="172"/>
      <c r="T1133" s="173"/>
      <c r="AT1133" s="168" t="s">
        <v>315</v>
      </c>
      <c r="AU1133" s="168" t="s">
        <v>89</v>
      </c>
      <c r="AV1133" s="13" t="s">
        <v>89</v>
      </c>
      <c r="AW1133" s="13" t="s">
        <v>31</v>
      </c>
      <c r="AX1133" s="13" t="s">
        <v>76</v>
      </c>
      <c r="AY1133" s="168" t="s">
        <v>307</v>
      </c>
    </row>
    <row r="1134" spans="2:51" s="13" customFormat="1">
      <c r="B1134" s="167"/>
      <c r="D1134" s="161" t="s">
        <v>315</v>
      </c>
      <c r="E1134" s="168" t="s">
        <v>1</v>
      </c>
      <c r="F1134" s="169" t="s">
        <v>1251</v>
      </c>
      <c r="H1134" s="170">
        <v>-5.46</v>
      </c>
      <c r="I1134" s="171"/>
      <c r="L1134" s="167"/>
      <c r="M1134" s="172"/>
      <c r="T1134" s="173"/>
      <c r="AT1134" s="168" t="s">
        <v>315</v>
      </c>
      <c r="AU1134" s="168" t="s">
        <v>89</v>
      </c>
      <c r="AV1134" s="13" t="s">
        <v>89</v>
      </c>
      <c r="AW1134" s="13" t="s">
        <v>31</v>
      </c>
      <c r="AX1134" s="13" t="s">
        <v>76</v>
      </c>
      <c r="AY1134" s="168" t="s">
        <v>307</v>
      </c>
    </row>
    <row r="1135" spans="2:51" s="13" customFormat="1">
      <c r="B1135" s="167"/>
      <c r="D1135" s="161" t="s">
        <v>315</v>
      </c>
      <c r="E1135" s="168" t="s">
        <v>1</v>
      </c>
      <c r="F1135" s="169" t="s">
        <v>1252</v>
      </c>
      <c r="H1135" s="170">
        <v>-7.2</v>
      </c>
      <c r="I1135" s="171"/>
      <c r="L1135" s="167"/>
      <c r="M1135" s="172"/>
      <c r="T1135" s="173"/>
      <c r="AT1135" s="168" t="s">
        <v>315</v>
      </c>
      <c r="AU1135" s="168" t="s">
        <v>89</v>
      </c>
      <c r="AV1135" s="13" t="s">
        <v>89</v>
      </c>
      <c r="AW1135" s="13" t="s">
        <v>31</v>
      </c>
      <c r="AX1135" s="13" t="s">
        <v>76</v>
      </c>
      <c r="AY1135" s="168" t="s">
        <v>307</v>
      </c>
    </row>
    <row r="1136" spans="2:51" s="13" customFormat="1">
      <c r="B1136" s="167"/>
      <c r="D1136" s="161" t="s">
        <v>315</v>
      </c>
      <c r="E1136" s="168" t="s">
        <v>1</v>
      </c>
      <c r="F1136" s="169" t="s">
        <v>1253</v>
      </c>
      <c r="H1136" s="170">
        <v>2.0699999999999998</v>
      </c>
      <c r="I1136" s="171"/>
      <c r="L1136" s="167"/>
      <c r="M1136" s="172"/>
      <c r="T1136" s="173"/>
      <c r="AT1136" s="168" t="s">
        <v>315</v>
      </c>
      <c r="AU1136" s="168" t="s">
        <v>89</v>
      </c>
      <c r="AV1136" s="13" t="s">
        <v>89</v>
      </c>
      <c r="AW1136" s="13" t="s">
        <v>31</v>
      </c>
      <c r="AX1136" s="13" t="s">
        <v>76</v>
      </c>
      <c r="AY1136" s="168" t="s">
        <v>307</v>
      </c>
    </row>
    <row r="1137" spans="2:51" s="13" customFormat="1">
      <c r="B1137" s="167"/>
      <c r="D1137" s="161" t="s">
        <v>315</v>
      </c>
      <c r="E1137" s="168" t="s">
        <v>1</v>
      </c>
      <c r="F1137" s="169" t="s">
        <v>1254</v>
      </c>
      <c r="H1137" s="170">
        <v>2.34</v>
      </c>
      <c r="I1137" s="171"/>
      <c r="L1137" s="167"/>
      <c r="M1137" s="172"/>
      <c r="T1137" s="173"/>
      <c r="AT1137" s="168" t="s">
        <v>315</v>
      </c>
      <c r="AU1137" s="168" t="s">
        <v>89</v>
      </c>
      <c r="AV1137" s="13" t="s">
        <v>89</v>
      </c>
      <c r="AW1137" s="13" t="s">
        <v>31</v>
      </c>
      <c r="AX1137" s="13" t="s">
        <v>76</v>
      </c>
      <c r="AY1137" s="168" t="s">
        <v>307</v>
      </c>
    </row>
    <row r="1138" spans="2:51" s="13" customFormat="1">
      <c r="B1138" s="167"/>
      <c r="D1138" s="161" t="s">
        <v>315</v>
      </c>
      <c r="E1138" s="168" t="s">
        <v>1</v>
      </c>
      <c r="F1138" s="169" t="s">
        <v>1255</v>
      </c>
      <c r="H1138" s="170">
        <v>-21.56</v>
      </c>
      <c r="I1138" s="171"/>
      <c r="L1138" s="167"/>
      <c r="M1138" s="172"/>
      <c r="T1138" s="173"/>
      <c r="AT1138" s="168" t="s">
        <v>315</v>
      </c>
      <c r="AU1138" s="168" t="s">
        <v>89</v>
      </c>
      <c r="AV1138" s="13" t="s">
        <v>89</v>
      </c>
      <c r="AW1138" s="13" t="s">
        <v>31</v>
      </c>
      <c r="AX1138" s="13" t="s">
        <v>76</v>
      </c>
      <c r="AY1138" s="168" t="s">
        <v>307</v>
      </c>
    </row>
    <row r="1139" spans="2:51" s="13" customFormat="1">
      <c r="B1139" s="167"/>
      <c r="D1139" s="161" t="s">
        <v>315</v>
      </c>
      <c r="E1139" s="168" t="s">
        <v>1</v>
      </c>
      <c r="F1139" s="169" t="s">
        <v>1256</v>
      </c>
      <c r="H1139" s="170">
        <v>9.6</v>
      </c>
      <c r="I1139" s="171"/>
      <c r="L1139" s="167"/>
      <c r="M1139" s="172"/>
      <c r="T1139" s="173"/>
      <c r="AT1139" s="168" t="s">
        <v>315</v>
      </c>
      <c r="AU1139" s="168" t="s">
        <v>89</v>
      </c>
      <c r="AV1139" s="13" t="s">
        <v>89</v>
      </c>
      <c r="AW1139" s="13" t="s">
        <v>31</v>
      </c>
      <c r="AX1139" s="13" t="s">
        <v>76</v>
      </c>
      <c r="AY1139" s="168" t="s">
        <v>307</v>
      </c>
    </row>
    <row r="1140" spans="2:51" s="13" customFormat="1">
      <c r="B1140" s="167"/>
      <c r="D1140" s="161" t="s">
        <v>315</v>
      </c>
      <c r="E1140" s="168" t="s">
        <v>1</v>
      </c>
      <c r="F1140" s="169" t="s">
        <v>1257</v>
      </c>
      <c r="H1140" s="170">
        <v>-5.5350000000000001</v>
      </c>
      <c r="I1140" s="171"/>
      <c r="L1140" s="167"/>
      <c r="M1140" s="172"/>
      <c r="T1140" s="173"/>
      <c r="AT1140" s="168" t="s">
        <v>315</v>
      </c>
      <c r="AU1140" s="168" t="s">
        <v>89</v>
      </c>
      <c r="AV1140" s="13" t="s">
        <v>89</v>
      </c>
      <c r="AW1140" s="13" t="s">
        <v>31</v>
      </c>
      <c r="AX1140" s="13" t="s">
        <v>76</v>
      </c>
      <c r="AY1140" s="168" t="s">
        <v>307</v>
      </c>
    </row>
    <row r="1141" spans="2:51" s="13" customFormat="1">
      <c r="B1141" s="167"/>
      <c r="D1141" s="161" t="s">
        <v>315</v>
      </c>
      <c r="E1141" s="168" t="s">
        <v>1</v>
      </c>
      <c r="F1141" s="169" t="s">
        <v>1205</v>
      </c>
      <c r="H1141" s="170">
        <v>-6.15</v>
      </c>
      <c r="I1141" s="171"/>
      <c r="L1141" s="167"/>
      <c r="M1141" s="172"/>
      <c r="T1141" s="173"/>
      <c r="AT1141" s="168" t="s">
        <v>315</v>
      </c>
      <c r="AU1141" s="168" t="s">
        <v>89</v>
      </c>
      <c r="AV1141" s="13" t="s">
        <v>89</v>
      </c>
      <c r="AW1141" s="13" t="s">
        <v>31</v>
      </c>
      <c r="AX1141" s="13" t="s">
        <v>76</v>
      </c>
      <c r="AY1141" s="168" t="s">
        <v>307</v>
      </c>
    </row>
    <row r="1142" spans="2:51" s="13" customFormat="1">
      <c r="B1142" s="167"/>
      <c r="D1142" s="161" t="s">
        <v>315</v>
      </c>
      <c r="E1142" s="168" t="s">
        <v>1</v>
      </c>
      <c r="F1142" s="169" t="s">
        <v>1201</v>
      </c>
      <c r="H1142" s="170">
        <v>-2.2549999999999999</v>
      </c>
      <c r="I1142" s="171"/>
      <c r="L1142" s="167"/>
      <c r="M1142" s="172"/>
      <c r="T1142" s="173"/>
      <c r="AT1142" s="168" t="s">
        <v>315</v>
      </c>
      <c r="AU1142" s="168" t="s">
        <v>89</v>
      </c>
      <c r="AV1142" s="13" t="s">
        <v>89</v>
      </c>
      <c r="AW1142" s="13" t="s">
        <v>31</v>
      </c>
      <c r="AX1142" s="13" t="s">
        <v>76</v>
      </c>
      <c r="AY1142" s="168" t="s">
        <v>307</v>
      </c>
    </row>
    <row r="1143" spans="2:51" s="13" customFormat="1">
      <c r="B1143" s="167"/>
      <c r="D1143" s="161" t="s">
        <v>315</v>
      </c>
      <c r="E1143" s="168" t="s">
        <v>1</v>
      </c>
      <c r="F1143" s="169" t="s">
        <v>1258</v>
      </c>
      <c r="H1143" s="170">
        <v>3</v>
      </c>
      <c r="I1143" s="171"/>
      <c r="L1143" s="167"/>
      <c r="M1143" s="172"/>
      <c r="T1143" s="173"/>
      <c r="AT1143" s="168" t="s">
        <v>315</v>
      </c>
      <c r="AU1143" s="168" t="s">
        <v>89</v>
      </c>
      <c r="AV1143" s="13" t="s">
        <v>89</v>
      </c>
      <c r="AW1143" s="13" t="s">
        <v>31</v>
      </c>
      <c r="AX1143" s="13" t="s">
        <v>76</v>
      </c>
      <c r="AY1143" s="168" t="s">
        <v>307</v>
      </c>
    </row>
    <row r="1144" spans="2:51" s="13" customFormat="1">
      <c r="B1144" s="167"/>
      <c r="D1144" s="161" t="s">
        <v>315</v>
      </c>
      <c r="E1144" s="168" t="s">
        <v>1</v>
      </c>
      <c r="F1144" s="169" t="s">
        <v>1259</v>
      </c>
      <c r="H1144" s="170">
        <v>3.06</v>
      </c>
      <c r="I1144" s="171"/>
      <c r="L1144" s="167"/>
      <c r="M1144" s="172"/>
      <c r="T1144" s="173"/>
      <c r="AT1144" s="168" t="s">
        <v>315</v>
      </c>
      <c r="AU1144" s="168" t="s">
        <v>89</v>
      </c>
      <c r="AV1144" s="13" t="s">
        <v>89</v>
      </c>
      <c r="AW1144" s="13" t="s">
        <v>31</v>
      </c>
      <c r="AX1144" s="13" t="s">
        <v>76</v>
      </c>
      <c r="AY1144" s="168" t="s">
        <v>307</v>
      </c>
    </row>
    <row r="1145" spans="2:51" s="13" customFormat="1">
      <c r="B1145" s="167"/>
      <c r="D1145" s="161" t="s">
        <v>315</v>
      </c>
      <c r="E1145" s="168" t="s">
        <v>1</v>
      </c>
      <c r="F1145" s="169" t="s">
        <v>1260</v>
      </c>
      <c r="H1145" s="170">
        <v>1.04</v>
      </c>
      <c r="I1145" s="171"/>
      <c r="L1145" s="167"/>
      <c r="M1145" s="172"/>
      <c r="T1145" s="173"/>
      <c r="AT1145" s="168" t="s">
        <v>315</v>
      </c>
      <c r="AU1145" s="168" t="s">
        <v>89</v>
      </c>
      <c r="AV1145" s="13" t="s">
        <v>89</v>
      </c>
      <c r="AW1145" s="13" t="s">
        <v>31</v>
      </c>
      <c r="AX1145" s="13" t="s">
        <v>76</v>
      </c>
      <c r="AY1145" s="168" t="s">
        <v>307</v>
      </c>
    </row>
    <row r="1146" spans="2:51" s="12" customFormat="1">
      <c r="B1146" s="160"/>
      <c r="D1146" s="161" t="s">
        <v>315</v>
      </c>
      <c r="E1146" s="162" t="s">
        <v>1</v>
      </c>
      <c r="F1146" s="163" t="s">
        <v>1261</v>
      </c>
      <c r="H1146" s="162" t="s">
        <v>1</v>
      </c>
      <c r="I1146" s="164"/>
      <c r="L1146" s="160"/>
      <c r="M1146" s="165"/>
      <c r="T1146" s="166"/>
      <c r="AT1146" s="162" t="s">
        <v>315</v>
      </c>
      <c r="AU1146" s="162" t="s">
        <v>89</v>
      </c>
      <c r="AV1146" s="12" t="s">
        <v>83</v>
      </c>
      <c r="AW1146" s="12" t="s">
        <v>31</v>
      </c>
      <c r="AX1146" s="12" t="s">
        <v>76</v>
      </c>
      <c r="AY1146" s="162" t="s">
        <v>307</v>
      </c>
    </row>
    <row r="1147" spans="2:51" s="13" customFormat="1">
      <c r="B1147" s="167"/>
      <c r="D1147" s="161" t="s">
        <v>315</v>
      </c>
      <c r="E1147" s="168" t="s">
        <v>1</v>
      </c>
      <c r="F1147" s="169" t="s">
        <v>1262</v>
      </c>
      <c r="H1147" s="170">
        <v>29.7</v>
      </c>
      <c r="I1147" s="171"/>
      <c r="L1147" s="167"/>
      <c r="M1147" s="172"/>
      <c r="T1147" s="173"/>
      <c r="AT1147" s="168" t="s">
        <v>315</v>
      </c>
      <c r="AU1147" s="168" t="s">
        <v>89</v>
      </c>
      <c r="AV1147" s="13" t="s">
        <v>89</v>
      </c>
      <c r="AW1147" s="13" t="s">
        <v>31</v>
      </c>
      <c r="AX1147" s="13" t="s">
        <v>76</v>
      </c>
      <c r="AY1147" s="168" t="s">
        <v>307</v>
      </c>
    </row>
    <row r="1148" spans="2:51" s="13" customFormat="1">
      <c r="B1148" s="167"/>
      <c r="D1148" s="161" t="s">
        <v>315</v>
      </c>
      <c r="E1148" s="168" t="s">
        <v>1</v>
      </c>
      <c r="F1148" s="169" t="s">
        <v>1263</v>
      </c>
      <c r="H1148" s="170">
        <v>-2.6949999999999998</v>
      </c>
      <c r="I1148" s="171"/>
      <c r="L1148" s="167"/>
      <c r="M1148" s="172"/>
      <c r="T1148" s="173"/>
      <c r="AT1148" s="168" t="s">
        <v>315</v>
      </c>
      <c r="AU1148" s="168" t="s">
        <v>89</v>
      </c>
      <c r="AV1148" s="13" t="s">
        <v>89</v>
      </c>
      <c r="AW1148" s="13" t="s">
        <v>31</v>
      </c>
      <c r="AX1148" s="13" t="s">
        <v>76</v>
      </c>
      <c r="AY1148" s="168" t="s">
        <v>307</v>
      </c>
    </row>
    <row r="1149" spans="2:51" s="13" customFormat="1">
      <c r="B1149" s="167"/>
      <c r="D1149" s="161" t="s">
        <v>315</v>
      </c>
      <c r="E1149" s="168" t="s">
        <v>1</v>
      </c>
      <c r="F1149" s="169" t="s">
        <v>1227</v>
      </c>
      <c r="H1149" s="170">
        <v>-4.0999999999999996</v>
      </c>
      <c r="I1149" s="171"/>
      <c r="L1149" s="167"/>
      <c r="M1149" s="172"/>
      <c r="T1149" s="173"/>
      <c r="AT1149" s="168" t="s">
        <v>315</v>
      </c>
      <c r="AU1149" s="168" t="s">
        <v>89</v>
      </c>
      <c r="AV1149" s="13" t="s">
        <v>89</v>
      </c>
      <c r="AW1149" s="13" t="s">
        <v>31</v>
      </c>
      <c r="AX1149" s="13" t="s">
        <v>76</v>
      </c>
      <c r="AY1149" s="168" t="s">
        <v>307</v>
      </c>
    </row>
    <row r="1150" spans="2:51" s="13" customFormat="1">
      <c r="B1150" s="167"/>
      <c r="D1150" s="161" t="s">
        <v>315</v>
      </c>
      <c r="E1150" s="168" t="s">
        <v>1</v>
      </c>
      <c r="F1150" s="169" t="s">
        <v>892</v>
      </c>
      <c r="H1150" s="170">
        <v>-2.4500000000000002</v>
      </c>
      <c r="I1150" s="171"/>
      <c r="L1150" s="167"/>
      <c r="M1150" s="172"/>
      <c r="T1150" s="173"/>
      <c r="AT1150" s="168" t="s">
        <v>315</v>
      </c>
      <c r="AU1150" s="168" t="s">
        <v>89</v>
      </c>
      <c r="AV1150" s="13" t="s">
        <v>89</v>
      </c>
      <c r="AW1150" s="13" t="s">
        <v>31</v>
      </c>
      <c r="AX1150" s="13" t="s">
        <v>76</v>
      </c>
      <c r="AY1150" s="168" t="s">
        <v>307</v>
      </c>
    </row>
    <row r="1151" spans="2:51" s="12" customFormat="1">
      <c r="B1151" s="160"/>
      <c r="D1151" s="161" t="s">
        <v>315</v>
      </c>
      <c r="E1151" s="162" t="s">
        <v>1</v>
      </c>
      <c r="F1151" s="163" t="s">
        <v>1264</v>
      </c>
      <c r="H1151" s="162" t="s">
        <v>1</v>
      </c>
      <c r="I1151" s="164"/>
      <c r="L1151" s="160"/>
      <c r="M1151" s="165"/>
      <c r="T1151" s="166"/>
      <c r="AT1151" s="162" t="s">
        <v>315</v>
      </c>
      <c r="AU1151" s="162" t="s">
        <v>89</v>
      </c>
      <c r="AV1151" s="12" t="s">
        <v>83</v>
      </c>
      <c r="AW1151" s="12" t="s">
        <v>31</v>
      </c>
      <c r="AX1151" s="12" t="s">
        <v>76</v>
      </c>
      <c r="AY1151" s="162" t="s">
        <v>307</v>
      </c>
    </row>
    <row r="1152" spans="2:51" s="13" customFormat="1">
      <c r="B1152" s="167"/>
      <c r="D1152" s="161" t="s">
        <v>315</v>
      </c>
      <c r="E1152" s="168" t="s">
        <v>1</v>
      </c>
      <c r="F1152" s="169" t="s">
        <v>1265</v>
      </c>
      <c r="H1152" s="170">
        <v>24.57</v>
      </c>
      <c r="I1152" s="171"/>
      <c r="L1152" s="167"/>
      <c r="M1152" s="172"/>
      <c r="T1152" s="173"/>
      <c r="AT1152" s="168" t="s">
        <v>315</v>
      </c>
      <c r="AU1152" s="168" t="s">
        <v>89</v>
      </c>
      <c r="AV1152" s="13" t="s">
        <v>89</v>
      </c>
      <c r="AW1152" s="13" t="s">
        <v>31</v>
      </c>
      <c r="AX1152" s="13" t="s">
        <v>76</v>
      </c>
      <c r="AY1152" s="168" t="s">
        <v>307</v>
      </c>
    </row>
    <row r="1153" spans="2:51" s="13" customFormat="1">
      <c r="B1153" s="167"/>
      <c r="D1153" s="161" t="s">
        <v>315</v>
      </c>
      <c r="E1153" s="168" t="s">
        <v>1</v>
      </c>
      <c r="F1153" s="169" t="s">
        <v>1266</v>
      </c>
      <c r="H1153" s="170">
        <v>-2.7679999999999998</v>
      </c>
      <c r="I1153" s="171"/>
      <c r="L1153" s="167"/>
      <c r="M1153" s="172"/>
      <c r="T1153" s="173"/>
      <c r="AT1153" s="168" t="s">
        <v>315</v>
      </c>
      <c r="AU1153" s="168" t="s">
        <v>89</v>
      </c>
      <c r="AV1153" s="13" t="s">
        <v>89</v>
      </c>
      <c r="AW1153" s="13" t="s">
        <v>31</v>
      </c>
      <c r="AX1153" s="13" t="s">
        <v>76</v>
      </c>
      <c r="AY1153" s="168" t="s">
        <v>307</v>
      </c>
    </row>
    <row r="1154" spans="2:51" s="13" customFormat="1">
      <c r="B1154" s="167"/>
      <c r="D1154" s="161" t="s">
        <v>315</v>
      </c>
      <c r="E1154" s="168" t="s">
        <v>1</v>
      </c>
      <c r="F1154" s="169" t="s">
        <v>1219</v>
      </c>
      <c r="H1154" s="170">
        <v>0.67500000000000004</v>
      </c>
      <c r="I1154" s="171"/>
      <c r="L1154" s="167"/>
      <c r="M1154" s="172"/>
      <c r="T1154" s="173"/>
      <c r="AT1154" s="168" t="s">
        <v>315</v>
      </c>
      <c r="AU1154" s="168" t="s">
        <v>89</v>
      </c>
      <c r="AV1154" s="13" t="s">
        <v>89</v>
      </c>
      <c r="AW1154" s="13" t="s">
        <v>31</v>
      </c>
      <c r="AX1154" s="13" t="s">
        <v>76</v>
      </c>
      <c r="AY1154" s="168" t="s">
        <v>307</v>
      </c>
    </row>
    <row r="1155" spans="2:51" s="12" customFormat="1">
      <c r="B1155" s="160"/>
      <c r="D1155" s="161" t="s">
        <v>315</v>
      </c>
      <c r="E1155" s="162" t="s">
        <v>1</v>
      </c>
      <c r="F1155" s="163" t="s">
        <v>774</v>
      </c>
      <c r="H1155" s="162" t="s">
        <v>1</v>
      </c>
      <c r="I1155" s="164"/>
      <c r="L1155" s="160"/>
      <c r="M1155" s="165"/>
      <c r="T1155" s="166"/>
      <c r="AT1155" s="162" t="s">
        <v>315</v>
      </c>
      <c r="AU1155" s="162" t="s">
        <v>89</v>
      </c>
      <c r="AV1155" s="12" t="s">
        <v>83</v>
      </c>
      <c r="AW1155" s="12" t="s">
        <v>31</v>
      </c>
      <c r="AX1155" s="12" t="s">
        <v>76</v>
      </c>
      <c r="AY1155" s="162" t="s">
        <v>307</v>
      </c>
    </row>
    <row r="1156" spans="2:51" s="13" customFormat="1">
      <c r="B1156" s="167"/>
      <c r="D1156" s="161" t="s">
        <v>315</v>
      </c>
      <c r="E1156" s="168" t="s">
        <v>1</v>
      </c>
      <c r="F1156" s="169" t="s">
        <v>1244</v>
      </c>
      <c r="H1156" s="170">
        <v>52.634999999999998</v>
      </c>
      <c r="I1156" s="171"/>
      <c r="L1156" s="167"/>
      <c r="M1156" s="172"/>
      <c r="T1156" s="173"/>
      <c r="AT1156" s="168" t="s">
        <v>315</v>
      </c>
      <c r="AU1156" s="168" t="s">
        <v>89</v>
      </c>
      <c r="AV1156" s="13" t="s">
        <v>89</v>
      </c>
      <c r="AW1156" s="13" t="s">
        <v>31</v>
      </c>
      <c r="AX1156" s="13" t="s">
        <v>76</v>
      </c>
      <c r="AY1156" s="168" t="s">
        <v>307</v>
      </c>
    </row>
    <row r="1157" spans="2:51" s="13" customFormat="1">
      <c r="B1157" s="167"/>
      <c r="D1157" s="161" t="s">
        <v>315</v>
      </c>
      <c r="E1157" s="168" t="s">
        <v>1</v>
      </c>
      <c r="F1157" s="169" t="s">
        <v>1211</v>
      </c>
      <c r="H1157" s="170">
        <v>-2.7</v>
      </c>
      <c r="I1157" s="171"/>
      <c r="L1157" s="167"/>
      <c r="M1157" s="172"/>
      <c r="T1157" s="173"/>
      <c r="AT1157" s="168" t="s">
        <v>315</v>
      </c>
      <c r="AU1157" s="168" t="s">
        <v>89</v>
      </c>
      <c r="AV1157" s="13" t="s">
        <v>89</v>
      </c>
      <c r="AW1157" s="13" t="s">
        <v>31</v>
      </c>
      <c r="AX1157" s="13" t="s">
        <v>76</v>
      </c>
      <c r="AY1157" s="168" t="s">
        <v>307</v>
      </c>
    </row>
    <row r="1158" spans="2:51" s="13" customFormat="1">
      <c r="B1158" s="167"/>
      <c r="D1158" s="161" t="s">
        <v>315</v>
      </c>
      <c r="E1158" s="168" t="s">
        <v>1</v>
      </c>
      <c r="F1158" s="169" t="s">
        <v>1212</v>
      </c>
      <c r="H1158" s="170">
        <v>1.53</v>
      </c>
      <c r="I1158" s="171"/>
      <c r="L1158" s="167"/>
      <c r="M1158" s="172"/>
      <c r="T1158" s="173"/>
      <c r="AT1158" s="168" t="s">
        <v>315</v>
      </c>
      <c r="AU1158" s="168" t="s">
        <v>89</v>
      </c>
      <c r="AV1158" s="13" t="s">
        <v>89</v>
      </c>
      <c r="AW1158" s="13" t="s">
        <v>31</v>
      </c>
      <c r="AX1158" s="13" t="s">
        <v>76</v>
      </c>
      <c r="AY1158" s="168" t="s">
        <v>307</v>
      </c>
    </row>
    <row r="1159" spans="2:51" s="13" customFormat="1">
      <c r="B1159" s="167"/>
      <c r="D1159" s="161" t="s">
        <v>315</v>
      </c>
      <c r="E1159" s="168" t="s">
        <v>1</v>
      </c>
      <c r="F1159" s="169" t="s">
        <v>915</v>
      </c>
      <c r="H1159" s="170">
        <v>-2.0499999999999998</v>
      </c>
      <c r="I1159" s="171"/>
      <c r="L1159" s="167"/>
      <c r="M1159" s="172"/>
      <c r="T1159" s="173"/>
      <c r="AT1159" s="168" t="s">
        <v>315</v>
      </c>
      <c r="AU1159" s="168" t="s">
        <v>89</v>
      </c>
      <c r="AV1159" s="13" t="s">
        <v>89</v>
      </c>
      <c r="AW1159" s="13" t="s">
        <v>31</v>
      </c>
      <c r="AX1159" s="13" t="s">
        <v>76</v>
      </c>
      <c r="AY1159" s="168" t="s">
        <v>307</v>
      </c>
    </row>
    <row r="1160" spans="2:51" s="12" customFormat="1">
      <c r="B1160" s="160"/>
      <c r="D1160" s="161" t="s">
        <v>315</v>
      </c>
      <c r="E1160" s="162" t="s">
        <v>1</v>
      </c>
      <c r="F1160" s="163" t="s">
        <v>773</v>
      </c>
      <c r="H1160" s="162" t="s">
        <v>1</v>
      </c>
      <c r="I1160" s="164"/>
      <c r="L1160" s="160"/>
      <c r="M1160" s="165"/>
      <c r="T1160" s="166"/>
      <c r="AT1160" s="162" t="s">
        <v>315</v>
      </c>
      <c r="AU1160" s="162" t="s">
        <v>89</v>
      </c>
      <c r="AV1160" s="12" t="s">
        <v>83</v>
      </c>
      <c r="AW1160" s="12" t="s">
        <v>31</v>
      </c>
      <c r="AX1160" s="12" t="s">
        <v>76</v>
      </c>
      <c r="AY1160" s="162" t="s">
        <v>307</v>
      </c>
    </row>
    <row r="1161" spans="2:51" s="13" customFormat="1">
      <c r="B1161" s="167"/>
      <c r="D1161" s="161" t="s">
        <v>315</v>
      </c>
      <c r="E1161" s="168" t="s">
        <v>1</v>
      </c>
      <c r="F1161" s="169" t="s">
        <v>1244</v>
      </c>
      <c r="H1161" s="170">
        <v>52.634999999999998</v>
      </c>
      <c r="I1161" s="171"/>
      <c r="L1161" s="167"/>
      <c r="M1161" s="172"/>
      <c r="T1161" s="173"/>
      <c r="AT1161" s="168" t="s">
        <v>315</v>
      </c>
      <c r="AU1161" s="168" t="s">
        <v>89</v>
      </c>
      <c r="AV1161" s="13" t="s">
        <v>89</v>
      </c>
      <c r="AW1161" s="13" t="s">
        <v>31</v>
      </c>
      <c r="AX1161" s="13" t="s">
        <v>76</v>
      </c>
      <c r="AY1161" s="168" t="s">
        <v>307</v>
      </c>
    </row>
    <row r="1162" spans="2:51" s="13" customFormat="1">
      <c r="B1162" s="167"/>
      <c r="D1162" s="161" t="s">
        <v>315</v>
      </c>
      <c r="E1162" s="168" t="s">
        <v>1</v>
      </c>
      <c r="F1162" s="169" t="s">
        <v>1211</v>
      </c>
      <c r="H1162" s="170">
        <v>-2.7</v>
      </c>
      <c r="I1162" s="171"/>
      <c r="L1162" s="167"/>
      <c r="M1162" s="172"/>
      <c r="T1162" s="173"/>
      <c r="AT1162" s="168" t="s">
        <v>315</v>
      </c>
      <c r="AU1162" s="168" t="s">
        <v>89</v>
      </c>
      <c r="AV1162" s="13" t="s">
        <v>89</v>
      </c>
      <c r="AW1162" s="13" t="s">
        <v>31</v>
      </c>
      <c r="AX1162" s="13" t="s">
        <v>76</v>
      </c>
      <c r="AY1162" s="168" t="s">
        <v>307</v>
      </c>
    </row>
    <row r="1163" spans="2:51" s="13" customFormat="1">
      <c r="B1163" s="167"/>
      <c r="D1163" s="161" t="s">
        <v>315</v>
      </c>
      <c r="E1163" s="168" t="s">
        <v>1</v>
      </c>
      <c r="F1163" s="169" t="s">
        <v>1212</v>
      </c>
      <c r="H1163" s="170">
        <v>1.53</v>
      </c>
      <c r="I1163" s="171"/>
      <c r="L1163" s="167"/>
      <c r="M1163" s="172"/>
      <c r="T1163" s="173"/>
      <c r="AT1163" s="168" t="s">
        <v>315</v>
      </c>
      <c r="AU1163" s="168" t="s">
        <v>89</v>
      </c>
      <c r="AV1163" s="13" t="s">
        <v>89</v>
      </c>
      <c r="AW1163" s="13" t="s">
        <v>31</v>
      </c>
      <c r="AX1163" s="13" t="s">
        <v>76</v>
      </c>
      <c r="AY1163" s="168" t="s">
        <v>307</v>
      </c>
    </row>
    <row r="1164" spans="2:51" s="13" customFormat="1">
      <c r="B1164" s="167"/>
      <c r="D1164" s="161" t="s">
        <v>315</v>
      </c>
      <c r="E1164" s="168" t="s">
        <v>1</v>
      </c>
      <c r="F1164" s="169" t="s">
        <v>915</v>
      </c>
      <c r="H1164" s="170">
        <v>-2.0499999999999998</v>
      </c>
      <c r="I1164" s="171"/>
      <c r="L1164" s="167"/>
      <c r="M1164" s="172"/>
      <c r="T1164" s="173"/>
      <c r="AT1164" s="168" t="s">
        <v>315</v>
      </c>
      <c r="AU1164" s="168" t="s">
        <v>89</v>
      </c>
      <c r="AV1164" s="13" t="s">
        <v>89</v>
      </c>
      <c r="AW1164" s="13" t="s">
        <v>31</v>
      </c>
      <c r="AX1164" s="13" t="s">
        <v>76</v>
      </c>
      <c r="AY1164" s="168" t="s">
        <v>307</v>
      </c>
    </row>
    <row r="1165" spans="2:51" s="12" customFormat="1">
      <c r="B1165" s="160"/>
      <c r="D1165" s="161" t="s">
        <v>315</v>
      </c>
      <c r="E1165" s="162" t="s">
        <v>1</v>
      </c>
      <c r="F1165" s="163" t="s">
        <v>1267</v>
      </c>
      <c r="H1165" s="162" t="s">
        <v>1</v>
      </c>
      <c r="I1165" s="164"/>
      <c r="L1165" s="160"/>
      <c r="M1165" s="165"/>
      <c r="T1165" s="166"/>
      <c r="AT1165" s="162" t="s">
        <v>315</v>
      </c>
      <c r="AU1165" s="162" t="s">
        <v>89</v>
      </c>
      <c r="AV1165" s="12" t="s">
        <v>83</v>
      </c>
      <c r="AW1165" s="12" t="s">
        <v>31</v>
      </c>
      <c r="AX1165" s="12" t="s">
        <v>76</v>
      </c>
      <c r="AY1165" s="162" t="s">
        <v>307</v>
      </c>
    </row>
    <row r="1166" spans="2:51" s="13" customFormat="1">
      <c r="B1166" s="167"/>
      <c r="D1166" s="161" t="s">
        <v>315</v>
      </c>
      <c r="E1166" s="168" t="s">
        <v>1</v>
      </c>
      <c r="F1166" s="169" t="s">
        <v>1265</v>
      </c>
      <c r="H1166" s="170">
        <v>24.57</v>
      </c>
      <c r="I1166" s="171"/>
      <c r="L1166" s="167"/>
      <c r="M1166" s="172"/>
      <c r="T1166" s="173"/>
      <c r="AT1166" s="168" t="s">
        <v>315</v>
      </c>
      <c r="AU1166" s="168" t="s">
        <v>89</v>
      </c>
      <c r="AV1166" s="13" t="s">
        <v>89</v>
      </c>
      <c r="AW1166" s="13" t="s">
        <v>31</v>
      </c>
      <c r="AX1166" s="13" t="s">
        <v>76</v>
      </c>
      <c r="AY1166" s="168" t="s">
        <v>307</v>
      </c>
    </row>
    <row r="1167" spans="2:51" s="13" customFormat="1">
      <c r="B1167" s="167"/>
      <c r="D1167" s="161" t="s">
        <v>315</v>
      </c>
      <c r="E1167" s="168" t="s">
        <v>1</v>
      </c>
      <c r="F1167" s="169" t="s">
        <v>1263</v>
      </c>
      <c r="H1167" s="170">
        <v>-2.6949999999999998</v>
      </c>
      <c r="I1167" s="171"/>
      <c r="L1167" s="167"/>
      <c r="M1167" s="172"/>
      <c r="T1167" s="173"/>
      <c r="AT1167" s="168" t="s">
        <v>315</v>
      </c>
      <c r="AU1167" s="168" t="s">
        <v>89</v>
      </c>
      <c r="AV1167" s="13" t="s">
        <v>89</v>
      </c>
      <c r="AW1167" s="13" t="s">
        <v>31</v>
      </c>
      <c r="AX1167" s="13" t="s">
        <v>76</v>
      </c>
      <c r="AY1167" s="168" t="s">
        <v>307</v>
      </c>
    </row>
    <row r="1168" spans="2:51" s="13" customFormat="1">
      <c r="B1168" s="167"/>
      <c r="D1168" s="161" t="s">
        <v>315</v>
      </c>
      <c r="E1168" s="168" t="s">
        <v>1</v>
      </c>
      <c r="F1168" s="169" t="s">
        <v>1227</v>
      </c>
      <c r="H1168" s="170">
        <v>-4.0999999999999996</v>
      </c>
      <c r="I1168" s="171"/>
      <c r="L1168" s="167"/>
      <c r="M1168" s="172"/>
      <c r="T1168" s="173"/>
      <c r="AT1168" s="168" t="s">
        <v>315</v>
      </c>
      <c r="AU1168" s="168" t="s">
        <v>89</v>
      </c>
      <c r="AV1168" s="13" t="s">
        <v>89</v>
      </c>
      <c r="AW1168" s="13" t="s">
        <v>31</v>
      </c>
      <c r="AX1168" s="13" t="s">
        <v>76</v>
      </c>
      <c r="AY1168" s="168" t="s">
        <v>307</v>
      </c>
    </row>
    <row r="1169" spans="2:51" s="13" customFormat="1">
      <c r="B1169" s="167"/>
      <c r="D1169" s="161" t="s">
        <v>315</v>
      </c>
      <c r="E1169" s="168" t="s">
        <v>1</v>
      </c>
      <c r="F1169" s="169" t="s">
        <v>892</v>
      </c>
      <c r="H1169" s="170">
        <v>-2.4500000000000002</v>
      </c>
      <c r="I1169" s="171"/>
      <c r="L1169" s="167"/>
      <c r="M1169" s="172"/>
      <c r="T1169" s="173"/>
      <c r="AT1169" s="168" t="s">
        <v>315</v>
      </c>
      <c r="AU1169" s="168" t="s">
        <v>89</v>
      </c>
      <c r="AV1169" s="13" t="s">
        <v>89</v>
      </c>
      <c r="AW1169" s="13" t="s">
        <v>31</v>
      </c>
      <c r="AX1169" s="13" t="s">
        <v>76</v>
      </c>
      <c r="AY1169" s="168" t="s">
        <v>307</v>
      </c>
    </row>
    <row r="1170" spans="2:51" s="12" customFormat="1">
      <c r="B1170" s="160"/>
      <c r="D1170" s="161" t="s">
        <v>315</v>
      </c>
      <c r="E1170" s="162" t="s">
        <v>1</v>
      </c>
      <c r="F1170" s="163" t="s">
        <v>1268</v>
      </c>
      <c r="H1170" s="162" t="s">
        <v>1</v>
      </c>
      <c r="I1170" s="164"/>
      <c r="L1170" s="160"/>
      <c r="M1170" s="165"/>
      <c r="T1170" s="166"/>
      <c r="AT1170" s="162" t="s">
        <v>315</v>
      </c>
      <c r="AU1170" s="162" t="s">
        <v>89</v>
      </c>
      <c r="AV1170" s="12" t="s">
        <v>83</v>
      </c>
      <c r="AW1170" s="12" t="s">
        <v>31</v>
      </c>
      <c r="AX1170" s="12" t="s">
        <v>76</v>
      </c>
      <c r="AY1170" s="162" t="s">
        <v>307</v>
      </c>
    </row>
    <row r="1171" spans="2:51" s="13" customFormat="1">
      <c r="B1171" s="167"/>
      <c r="D1171" s="161" t="s">
        <v>315</v>
      </c>
      <c r="E1171" s="168" t="s">
        <v>1</v>
      </c>
      <c r="F1171" s="169" t="s">
        <v>1262</v>
      </c>
      <c r="H1171" s="170">
        <v>29.7</v>
      </c>
      <c r="I1171" s="171"/>
      <c r="L1171" s="167"/>
      <c r="M1171" s="172"/>
      <c r="T1171" s="173"/>
      <c r="AT1171" s="168" t="s">
        <v>315</v>
      </c>
      <c r="AU1171" s="168" t="s">
        <v>89</v>
      </c>
      <c r="AV1171" s="13" t="s">
        <v>89</v>
      </c>
      <c r="AW1171" s="13" t="s">
        <v>31</v>
      </c>
      <c r="AX1171" s="13" t="s">
        <v>76</v>
      </c>
      <c r="AY1171" s="168" t="s">
        <v>307</v>
      </c>
    </row>
    <row r="1172" spans="2:51" s="13" customFormat="1">
      <c r="B1172" s="167"/>
      <c r="D1172" s="161" t="s">
        <v>315</v>
      </c>
      <c r="E1172" s="168" t="s">
        <v>1</v>
      </c>
      <c r="F1172" s="169" t="s">
        <v>1266</v>
      </c>
      <c r="H1172" s="170">
        <v>-2.7679999999999998</v>
      </c>
      <c r="I1172" s="171"/>
      <c r="L1172" s="167"/>
      <c r="M1172" s="172"/>
      <c r="T1172" s="173"/>
      <c r="AT1172" s="168" t="s">
        <v>315</v>
      </c>
      <c r="AU1172" s="168" t="s">
        <v>89</v>
      </c>
      <c r="AV1172" s="13" t="s">
        <v>89</v>
      </c>
      <c r="AW1172" s="13" t="s">
        <v>31</v>
      </c>
      <c r="AX1172" s="13" t="s">
        <v>76</v>
      </c>
      <c r="AY1172" s="168" t="s">
        <v>307</v>
      </c>
    </row>
    <row r="1173" spans="2:51" s="13" customFormat="1">
      <c r="B1173" s="167"/>
      <c r="D1173" s="161" t="s">
        <v>315</v>
      </c>
      <c r="E1173" s="168" t="s">
        <v>1</v>
      </c>
      <c r="F1173" s="169" t="s">
        <v>1219</v>
      </c>
      <c r="H1173" s="170">
        <v>0.67500000000000004</v>
      </c>
      <c r="I1173" s="171"/>
      <c r="L1173" s="167"/>
      <c r="M1173" s="172"/>
      <c r="T1173" s="173"/>
      <c r="AT1173" s="168" t="s">
        <v>315</v>
      </c>
      <c r="AU1173" s="168" t="s">
        <v>89</v>
      </c>
      <c r="AV1173" s="13" t="s">
        <v>89</v>
      </c>
      <c r="AW1173" s="13" t="s">
        <v>31</v>
      </c>
      <c r="AX1173" s="13" t="s">
        <v>76</v>
      </c>
      <c r="AY1173" s="168" t="s">
        <v>307</v>
      </c>
    </row>
    <row r="1174" spans="2:51" s="12" customFormat="1">
      <c r="B1174" s="160"/>
      <c r="D1174" s="161" t="s">
        <v>315</v>
      </c>
      <c r="E1174" s="162" t="s">
        <v>1</v>
      </c>
      <c r="F1174" s="163" t="s">
        <v>1150</v>
      </c>
      <c r="H1174" s="162" t="s">
        <v>1</v>
      </c>
      <c r="I1174" s="164"/>
      <c r="L1174" s="160"/>
      <c r="M1174" s="165"/>
      <c r="T1174" s="166"/>
      <c r="AT1174" s="162" t="s">
        <v>315</v>
      </c>
      <c r="AU1174" s="162" t="s">
        <v>89</v>
      </c>
      <c r="AV1174" s="12" t="s">
        <v>83</v>
      </c>
      <c r="AW1174" s="12" t="s">
        <v>31</v>
      </c>
      <c r="AX1174" s="12" t="s">
        <v>76</v>
      </c>
      <c r="AY1174" s="162" t="s">
        <v>307</v>
      </c>
    </row>
    <row r="1175" spans="2:51" s="13" customFormat="1">
      <c r="B1175" s="167"/>
      <c r="D1175" s="161" t="s">
        <v>315</v>
      </c>
      <c r="E1175" s="168" t="s">
        <v>1</v>
      </c>
      <c r="F1175" s="169" t="s">
        <v>1244</v>
      </c>
      <c r="H1175" s="170">
        <v>52.634999999999998</v>
      </c>
      <c r="I1175" s="171"/>
      <c r="L1175" s="167"/>
      <c r="M1175" s="172"/>
      <c r="T1175" s="173"/>
      <c r="AT1175" s="168" t="s">
        <v>315</v>
      </c>
      <c r="AU1175" s="168" t="s">
        <v>89</v>
      </c>
      <c r="AV1175" s="13" t="s">
        <v>89</v>
      </c>
      <c r="AW1175" s="13" t="s">
        <v>31</v>
      </c>
      <c r="AX1175" s="13" t="s">
        <v>76</v>
      </c>
      <c r="AY1175" s="168" t="s">
        <v>307</v>
      </c>
    </row>
    <row r="1176" spans="2:51" s="13" customFormat="1">
      <c r="B1176" s="167"/>
      <c r="D1176" s="161" t="s">
        <v>315</v>
      </c>
      <c r="E1176" s="168" t="s">
        <v>1</v>
      </c>
      <c r="F1176" s="169" t="s">
        <v>1211</v>
      </c>
      <c r="H1176" s="170">
        <v>-2.7</v>
      </c>
      <c r="I1176" s="171"/>
      <c r="L1176" s="167"/>
      <c r="M1176" s="172"/>
      <c r="T1176" s="173"/>
      <c r="AT1176" s="168" t="s">
        <v>315</v>
      </c>
      <c r="AU1176" s="168" t="s">
        <v>89</v>
      </c>
      <c r="AV1176" s="13" t="s">
        <v>89</v>
      </c>
      <c r="AW1176" s="13" t="s">
        <v>31</v>
      </c>
      <c r="AX1176" s="13" t="s">
        <v>76</v>
      </c>
      <c r="AY1176" s="168" t="s">
        <v>307</v>
      </c>
    </row>
    <row r="1177" spans="2:51" s="13" customFormat="1">
      <c r="B1177" s="167"/>
      <c r="D1177" s="161" t="s">
        <v>315</v>
      </c>
      <c r="E1177" s="168" t="s">
        <v>1</v>
      </c>
      <c r="F1177" s="169" t="s">
        <v>1212</v>
      </c>
      <c r="H1177" s="170">
        <v>1.53</v>
      </c>
      <c r="I1177" s="171"/>
      <c r="L1177" s="167"/>
      <c r="M1177" s="172"/>
      <c r="T1177" s="173"/>
      <c r="AT1177" s="168" t="s">
        <v>315</v>
      </c>
      <c r="AU1177" s="168" t="s">
        <v>89</v>
      </c>
      <c r="AV1177" s="13" t="s">
        <v>89</v>
      </c>
      <c r="AW1177" s="13" t="s">
        <v>31</v>
      </c>
      <c r="AX1177" s="13" t="s">
        <v>76</v>
      </c>
      <c r="AY1177" s="168" t="s">
        <v>307</v>
      </c>
    </row>
    <row r="1178" spans="2:51" s="13" customFormat="1">
      <c r="B1178" s="167"/>
      <c r="D1178" s="161" t="s">
        <v>315</v>
      </c>
      <c r="E1178" s="168" t="s">
        <v>1</v>
      </c>
      <c r="F1178" s="169" t="s">
        <v>915</v>
      </c>
      <c r="H1178" s="170">
        <v>-2.0499999999999998</v>
      </c>
      <c r="I1178" s="171"/>
      <c r="L1178" s="167"/>
      <c r="M1178" s="172"/>
      <c r="T1178" s="173"/>
      <c r="AT1178" s="168" t="s">
        <v>315</v>
      </c>
      <c r="AU1178" s="168" t="s">
        <v>89</v>
      </c>
      <c r="AV1178" s="13" t="s">
        <v>89</v>
      </c>
      <c r="AW1178" s="13" t="s">
        <v>31</v>
      </c>
      <c r="AX1178" s="13" t="s">
        <v>76</v>
      </c>
      <c r="AY1178" s="168" t="s">
        <v>307</v>
      </c>
    </row>
    <row r="1179" spans="2:51" s="12" customFormat="1">
      <c r="B1179" s="160"/>
      <c r="D1179" s="161" t="s">
        <v>315</v>
      </c>
      <c r="E1179" s="162" t="s">
        <v>1</v>
      </c>
      <c r="F1179" s="163" t="s">
        <v>1151</v>
      </c>
      <c r="H1179" s="162" t="s">
        <v>1</v>
      </c>
      <c r="I1179" s="164"/>
      <c r="L1179" s="160"/>
      <c r="M1179" s="165"/>
      <c r="T1179" s="166"/>
      <c r="AT1179" s="162" t="s">
        <v>315</v>
      </c>
      <c r="AU1179" s="162" t="s">
        <v>89</v>
      </c>
      <c r="AV1179" s="12" t="s">
        <v>83</v>
      </c>
      <c r="AW1179" s="12" t="s">
        <v>31</v>
      </c>
      <c r="AX1179" s="12" t="s">
        <v>76</v>
      </c>
      <c r="AY1179" s="162" t="s">
        <v>307</v>
      </c>
    </row>
    <row r="1180" spans="2:51" s="13" customFormat="1">
      <c r="B1180" s="167"/>
      <c r="D1180" s="161" t="s">
        <v>315</v>
      </c>
      <c r="E1180" s="168" t="s">
        <v>1</v>
      </c>
      <c r="F1180" s="169" t="s">
        <v>1244</v>
      </c>
      <c r="H1180" s="170">
        <v>52.634999999999998</v>
      </c>
      <c r="I1180" s="171"/>
      <c r="L1180" s="167"/>
      <c r="M1180" s="172"/>
      <c r="T1180" s="173"/>
      <c r="AT1180" s="168" t="s">
        <v>315</v>
      </c>
      <c r="AU1180" s="168" t="s">
        <v>89</v>
      </c>
      <c r="AV1180" s="13" t="s">
        <v>89</v>
      </c>
      <c r="AW1180" s="13" t="s">
        <v>31</v>
      </c>
      <c r="AX1180" s="13" t="s">
        <v>76</v>
      </c>
      <c r="AY1180" s="168" t="s">
        <v>307</v>
      </c>
    </row>
    <row r="1181" spans="2:51" s="13" customFormat="1">
      <c r="B1181" s="167"/>
      <c r="D1181" s="161" t="s">
        <v>315</v>
      </c>
      <c r="E1181" s="168" t="s">
        <v>1</v>
      </c>
      <c r="F1181" s="169" t="s">
        <v>1211</v>
      </c>
      <c r="H1181" s="170">
        <v>-2.7</v>
      </c>
      <c r="I1181" s="171"/>
      <c r="L1181" s="167"/>
      <c r="M1181" s="172"/>
      <c r="T1181" s="173"/>
      <c r="AT1181" s="168" t="s">
        <v>315</v>
      </c>
      <c r="AU1181" s="168" t="s">
        <v>89</v>
      </c>
      <c r="AV1181" s="13" t="s">
        <v>89</v>
      </c>
      <c r="AW1181" s="13" t="s">
        <v>31</v>
      </c>
      <c r="AX1181" s="13" t="s">
        <v>76</v>
      </c>
      <c r="AY1181" s="168" t="s">
        <v>307</v>
      </c>
    </row>
    <row r="1182" spans="2:51" s="13" customFormat="1">
      <c r="B1182" s="167"/>
      <c r="D1182" s="161" t="s">
        <v>315</v>
      </c>
      <c r="E1182" s="168" t="s">
        <v>1</v>
      </c>
      <c r="F1182" s="169" t="s">
        <v>1212</v>
      </c>
      <c r="H1182" s="170">
        <v>1.53</v>
      </c>
      <c r="I1182" s="171"/>
      <c r="L1182" s="167"/>
      <c r="M1182" s="172"/>
      <c r="T1182" s="173"/>
      <c r="AT1182" s="168" t="s">
        <v>315</v>
      </c>
      <c r="AU1182" s="168" t="s">
        <v>89</v>
      </c>
      <c r="AV1182" s="13" t="s">
        <v>89</v>
      </c>
      <c r="AW1182" s="13" t="s">
        <v>31</v>
      </c>
      <c r="AX1182" s="13" t="s">
        <v>76</v>
      </c>
      <c r="AY1182" s="168" t="s">
        <v>307</v>
      </c>
    </row>
    <row r="1183" spans="2:51" s="13" customFormat="1">
      <c r="B1183" s="167"/>
      <c r="D1183" s="161" t="s">
        <v>315</v>
      </c>
      <c r="E1183" s="168" t="s">
        <v>1</v>
      </c>
      <c r="F1183" s="169" t="s">
        <v>915</v>
      </c>
      <c r="H1183" s="170">
        <v>-2.0499999999999998</v>
      </c>
      <c r="I1183" s="171"/>
      <c r="L1183" s="167"/>
      <c r="M1183" s="172"/>
      <c r="T1183" s="173"/>
      <c r="AT1183" s="168" t="s">
        <v>315</v>
      </c>
      <c r="AU1183" s="168" t="s">
        <v>89</v>
      </c>
      <c r="AV1183" s="13" t="s">
        <v>89</v>
      </c>
      <c r="AW1183" s="13" t="s">
        <v>31</v>
      </c>
      <c r="AX1183" s="13" t="s">
        <v>76</v>
      </c>
      <c r="AY1183" s="168" t="s">
        <v>307</v>
      </c>
    </row>
    <row r="1184" spans="2:51" s="12" customFormat="1">
      <c r="B1184" s="160"/>
      <c r="D1184" s="161" t="s">
        <v>315</v>
      </c>
      <c r="E1184" s="162" t="s">
        <v>1</v>
      </c>
      <c r="F1184" s="163" t="s">
        <v>1269</v>
      </c>
      <c r="H1184" s="162" t="s">
        <v>1</v>
      </c>
      <c r="I1184" s="164"/>
      <c r="L1184" s="160"/>
      <c r="M1184" s="165"/>
      <c r="T1184" s="166"/>
      <c r="AT1184" s="162" t="s">
        <v>315</v>
      </c>
      <c r="AU1184" s="162" t="s">
        <v>89</v>
      </c>
      <c r="AV1184" s="12" t="s">
        <v>83</v>
      </c>
      <c r="AW1184" s="12" t="s">
        <v>31</v>
      </c>
      <c r="AX1184" s="12" t="s">
        <v>76</v>
      </c>
      <c r="AY1184" s="162" t="s">
        <v>307</v>
      </c>
    </row>
    <row r="1185" spans="2:51" s="13" customFormat="1">
      <c r="B1185" s="167"/>
      <c r="D1185" s="161" t="s">
        <v>315</v>
      </c>
      <c r="E1185" s="168" t="s">
        <v>1</v>
      </c>
      <c r="F1185" s="169" t="s">
        <v>1265</v>
      </c>
      <c r="H1185" s="170">
        <v>24.57</v>
      </c>
      <c r="I1185" s="171"/>
      <c r="L1185" s="167"/>
      <c r="M1185" s="172"/>
      <c r="T1185" s="173"/>
      <c r="AT1185" s="168" t="s">
        <v>315</v>
      </c>
      <c r="AU1185" s="168" t="s">
        <v>89</v>
      </c>
      <c r="AV1185" s="13" t="s">
        <v>89</v>
      </c>
      <c r="AW1185" s="13" t="s">
        <v>31</v>
      </c>
      <c r="AX1185" s="13" t="s">
        <v>76</v>
      </c>
      <c r="AY1185" s="168" t="s">
        <v>307</v>
      </c>
    </row>
    <row r="1186" spans="2:51" s="13" customFormat="1">
      <c r="B1186" s="167"/>
      <c r="D1186" s="161" t="s">
        <v>315</v>
      </c>
      <c r="E1186" s="168" t="s">
        <v>1</v>
      </c>
      <c r="F1186" s="169" t="s">
        <v>1263</v>
      </c>
      <c r="H1186" s="170">
        <v>-2.6949999999999998</v>
      </c>
      <c r="I1186" s="171"/>
      <c r="L1186" s="167"/>
      <c r="M1186" s="172"/>
      <c r="T1186" s="173"/>
      <c r="AT1186" s="168" t="s">
        <v>315</v>
      </c>
      <c r="AU1186" s="168" t="s">
        <v>89</v>
      </c>
      <c r="AV1186" s="13" t="s">
        <v>89</v>
      </c>
      <c r="AW1186" s="13" t="s">
        <v>31</v>
      </c>
      <c r="AX1186" s="13" t="s">
        <v>76</v>
      </c>
      <c r="AY1186" s="168" t="s">
        <v>307</v>
      </c>
    </row>
    <row r="1187" spans="2:51" s="13" customFormat="1">
      <c r="B1187" s="167"/>
      <c r="D1187" s="161" t="s">
        <v>315</v>
      </c>
      <c r="E1187" s="168" t="s">
        <v>1</v>
      </c>
      <c r="F1187" s="169" t="s">
        <v>1227</v>
      </c>
      <c r="H1187" s="170">
        <v>-4.0999999999999996</v>
      </c>
      <c r="I1187" s="171"/>
      <c r="L1187" s="167"/>
      <c r="M1187" s="172"/>
      <c r="T1187" s="173"/>
      <c r="AT1187" s="168" t="s">
        <v>315</v>
      </c>
      <c r="AU1187" s="168" t="s">
        <v>89</v>
      </c>
      <c r="AV1187" s="13" t="s">
        <v>89</v>
      </c>
      <c r="AW1187" s="13" t="s">
        <v>31</v>
      </c>
      <c r="AX1187" s="13" t="s">
        <v>76</v>
      </c>
      <c r="AY1187" s="168" t="s">
        <v>307</v>
      </c>
    </row>
    <row r="1188" spans="2:51" s="13" customFormat="1">
      <c r="B1188" s="167"/>
      <c r="D1188" s="161" t="s">
        <v>315</v>
      </c>
      <c r="E1188" s="168" t="s">
        <v>1</v>
      </c>
      <c r="F1188" s="169" t="s">
        <v>892</v>
      </c>
      <c r="H1188" s="170">
        <v>-2.4500000000000002</v>
      </c>
      <c r="I1188" s="171"/>
      <c r="L1188" s="167"/>
      <c r="M1188" s="172"/>
      <c r="T1188" s="173"/>
      <c r="AT1188" s="168" t="s">
        <v>315</v>
      </c>
      <c r="AU1188" s="168" t="s">
        <v>89</v>
      </c>
      <c r="AV1188" s="13" t="s">
        <v>89</v>
      </c>
      <c r="AW1188" s="13" t="s">
        <v>31</v>
      </c>
      <c r="AX1188" s="13" t="s">
        <v>76</v>
      </c>
      <c r="AY1188" s="168" t="s">
        <v>307</v>
      </c>
    </row>
    <row r="1189" spans="2:51" s="12" customFormat="1">
      <c r="B1189" s="160"/>
      <c r="D1189" s="161" t="s">
        <v>315</v>
      </c>
      <c r="E1189" s="162" t="s">
        <v>1</v>
      </c>
      <c r="F1189" s="163" t="s">
        <v>1270</v>
      </c>
      <c r="H1189" s="162" t="s">
        <v>1</v>
      </c>
      <c r="I1189" s="164"/>
      <c r="L1189" s="160"/>
      <c r="M1189" s="165"/>
      <c r="T1189" s="166"/>
      <c r="AT1189" s="162" t="s">
        <v>315</v>
      </c>
      <c r="AU1189" s="162" t="s">
        <v>89</v>
      </c>
      <c r="AV1189" s="12" t="s">
        <v>83</v>
      </c>
      <c r="AW1189" s="12" t="s">
        <v>31</v>
      </c>
      <c r="AX1189" s="12" t="s">
        <v>76</v>
      </c>
      <c r="AY1189" s="162" t="s">
        <v>307</v>
      </c>
    </row>
    <row r="1190" spans="2:51" s="13" customFormat="1">
      <c r="B1190" s="167"/>
      <c r="D1190" s="161" t="s">
        <v>315</v>
      </c>
      <c r="E1190" s="168" t="s">
        <v>1</v>
      </c>
      <c r="F1190" s="169" t="s">
        <v>1262</v>
      </c>
      <c r="H1190" s="170">
        <v>29.7</v>
      </c>
      <c r="I1190" s="171"/>
      <c r="L1190" s="167"/>
      <c r="M1190" s="172"/>
      <c r="T1190" s="173"/>
      <c r="AT1190" s="168" t="s">
        <v>315</v>
      </c>
      <c r="AU1190" s="168" t="s">
        <v>89</v>
      </c>
      <c r="AV1190" s="13" t="s">
        <v>89</v>
      </c>
      <c r="AW1190" s="13" t="s">
        <v>31</v>
      </c>
      <c r="AX1190" s="13" t="s">
        <v>76</v>
      </c>
      <c r="AY1190" s="168" t="s">
        <v>307</v>
      </c>
    </row>
    <row r="1191" spans="2:51" s="13" customFormat="1">
      <c r="B1191" s="167"/>
      <c r="D1191" s="161" t="s">
        <v>315</v>
      </c>
      <c r="E1191" s="168" t="s">
        <v>1</v>
      </c>
      <c r="F1191" s="169" t="s">
        <v>1266</v>
      </c>
      <c r="H1191" s="170">
        <v>-2.7679999999999998</v>
      </c>
      <c r="I1191" s="171"/>
      <c r="L1191" s="167"/>
      <c r="M1191" s="172"/>
      <c r="T1191" s="173"/>
      <c r="AT1191" s="168" t="s">
        <v>315</v>
      </c>
      <c r="AU1191" s="168" t="s">
        <v>89</v>
      </c>
      <c r="AV1191" s="13" t="s">
        <v>89</v>
      </c>
      <c r="AW1191" s="13" t="s">
        <v>31</v>
      </c>
      <c r="AX1191" s="13" t="s">
        <v>76</v>
      </c>
      <c r="AY1191" s="168" t="s">
        <v>307</v>
      </c>
    </row>
    <row r="1192" spans="2:51" s="13" customFormat="1">
      <c r="B1192" s="167"/>
      <c r="D1192" s="161" t="s">
        <v>315</v>
      </c>
      <c r="E1192" s="168" t="s">
        <v>1</v>
      </c>
      <c r="F1192" s="169" t="s">
        <v>1219</v>
      </c>
      <c r="H1192" s="170">
        <v>0.67500000000000004</v>
      </c>
      <c r="I1192" s="171"/>
      <c r="L1192" s="167"/>
      <c r="M1192" s="172"/>
      <c r="T1192" s="173"/>
      <c r="AT1192" s="168" t="s">
        <v>315</v>
      </c>
      <c r="AU1192" s="168" t="s">
        <v>89</v>
      </c>
      <c r="AV1192" s="13" t="s">
        <v>89</v>
      </c>
      <c r="AW1192" s="13" t="s">
        <v>31</v>
      </c>
      <c r="AX1192" s="13" t="s">
        <v>76</v>
      </c>
      <c r="AY1192" s="168" t="s">
        <v>307</v>
      </c>
    </row>
    <row r="1193" spans="2:51" s="12" customFormat="1">
      <c r="B1193" s="160"/>
      <c r="D1193" s="161" t="s">
        <v>315</v>
      </c>
      <c r="E1193" s="162" t="s">
        <v>1</v>
      </c>
      <c r="F1193" s="163" t="s">
        <v>769</v>
      </c>
      <c r="H1193" s="162" t="s">
        <v>1</v>
      </c>
      <c r="I1193" s="164"/>
      <c r="L1193" s="160"/>
      <c r="M1193" s="165"/>
      <c r="T1193" s="166"/>
      <c r="AT1193" s="162" t="s">
        <v>315</v>
      </c>
      <c r="AU1193" s="162" t="s">
        <v>89</v>
      </c>
      <c r="AV1193" s="12" t="s">
        <v>83</v>
      </c>
      <c r="AW1193" s="12" t="s">
        <v>31</v>
      </c>
      <c r="AX1193" s="12" t="s">
        <v>76</v>
      </c>
      <c r="AY1193" s="162" t="s">
        <v>307</v>
      </c>
    </row>
    <row r="1194" spans="2:51" s="13" customFormat="1">
      <c r="B1194" s="167"/>
      <c r="D1194" s="161" t="s">
        <v>315</v>
      </c>
      <c r="E1194" s="168" t="s">
        <v>1</v>
      </c>
      <c r="F1194" s="169" t="s">
        <v>1244</v>
      </c>
      <c r="H1194" s="170">
        <v>52.634999999999998</v>
      </c>
      <c r="I1194" s="171"/>
      <c r="L1194" s="167"/>
      <c r="M1194" s="172"/>
      <c r="T1194" s="173"/>
      <c r="AT1194" s="168" t="s">
        <v>315</v>
      </c>
      <c r="AU1194" s="168" t="s">
        <v>89</v>
      </c>
      <c r="AV1194" s="13" t="s">
        <v>89</v>
      </c>
      <c r="AW1194" s="13" t="s">
        <v>31</v>
      </c>
      <c r="AX1194" s="13" t="s">
        <v>76</v>
      </c>
      <c r="AY1194" s="168" t="s">
        <v>307</v>
      </c>
    </row>
    <row r="1195" spans="2:51" s="13" customFormat="1">
      <c r="B1195" s="167"/>
      <c r="D1195" s="161" t="s">
        <v>315</v>
      </c>
      <c r="E1195" s="168" t="s">
        <v>1</v>
      </c>
      <c r="F1195" s="169" t="s">
        <v>1211</v>
      </c>
      <c r="H1195" s="170">
        <v>-2.7</v>
      </c>
      <c r="I1195" s="171"/>
      <c r="L1195" s="167"/>
      <c r="M1195" s="172"/>
      <c r="T1195" s="173"/>
      <c r="AT1195" s="168" t="s">
        <v>315</v>
      </c>
      <c r="AU1195" s="168" t="s">
        <v>89</v>
      </c>
      <c r="AV1195" s="13" t="s">
        <v>89</v>
      </c>
      <c r="AW1195" s="13" t="s">
        <v>31</v>
      </c>
      <c r="AX1195" s="13" t="s">
        <v>76</v>
      </c>
      <c r="AY1195" s="168" t="s">
        <v>307</v>
      </c>
    </row>
    <row r="1196" spans="2:51" s="13" customFormat="1">
      <c r="B1196" s="167"/>
      <c r="D1196" s="161" t="s">
        <v>315</v>
      </c>
      <c r="E1196" s="168" t="s">
        <v>1</v>
      </c>
      <c r="F1196" s="169" t="s">
        <v>1212</v>
      </c>
      <c r="H1196" s="170">
        <v>1.53</v>
      </c>
      <c r="I1196" s="171"/>
      <c r="L1196" s="167"/>
      <c r="M1196" s="172"/>
      <c r="T1196" s="173"/>
      <c r="AT1196" s="168" t="s">
        <v>315</v>
      </c>
      <c r="AU1196" s="168" t="s">
        <v>89</v>
      </c>
      <c r="AV1196" s="13" t="s">
        <v>89</v>
      </c>
      <c r="AW1196" s="13" t="s">
        <v>31</v>
      </c>
      <c r="AX1196" s="13" t="s">
        <v>76</v>
      </c>
      <c r="AY1196" s="168" t="s">
        <v>307</v>
      </c>
    </row>
    <row r="1197" spans="2:51" s="13" customFormat="1">
      <c r="B1197" s="167"/>
      <c r="D1197" s="161" t="s">
        <v>315</v>
      </c>
      <c r="E1197" s="168" t="s">
        <v>1</v>
      </c>
      <c r="F1197" s="169" t="s">
        <v>915</v>
      </c>
      <c r="H1197" s="170">
        <v>-2.0499999999999998</v>
      </c>
      <c r="I1197" s="171"/>
      <c r="L1197" s="167"/>
      <c r="M1197" s="172"/>
      <c r="T1197" s="173"/>
      <c r="AT1197" s="168" t="s">
        <v>315</v>
      </c>
      <c r="AU1197" s="168" t="s">
        <v>89</v>
      </c>
      <c r="AV1197" s="13" t="s">
        <v>89</v>
      </c>
      <c r="AW1197" s="13" t="s">
        <v>31</v>
      </c>
      <c r="AX1197" s="13" t="s">
        <v>76</v>
      </c>
      <c r="AY1197" s="168" t="s">
        <v>307</v>
      </c>
    </row>
    <row r="1198" spans="2:51" s="12" customFormat="1">
      <c r="B1198" s="160"/>
      <c r="D1198" s="161" t="s">
        <v>315</v>
      </c>
      <c r="E1198" s="162" t="s">
        <v>1</v>
      </c>
      <c r="F1198" s="163" t="s">
        <v>1152</v>
      </c>
      <c r="H1198" s="162" t="s">
        <v>1</v>
      </c>
      <c r="I1198" s="164"/>
      <c r="L1198" s="160"/>
      <c r="M1198" s="165"/>
      <c r="T1198" s="166"/>
      <c r="AT1198" s="162" t="s">
        <v>315</v>
      </c>
      <c r="AU1198" s="162" t="s">
        <v>89</v>
      </c>
      <c r="AV1198" s="12" t="s">
        <v>83</v>
      </c>
      <c r="AW1198" s="12" t="s">
        <v>31</v>
      </c>
      <c r="AX1198" s="12" t="s">
        <v>76</v>
      </c>
      <c r="AY1198" s="162" t="s">
        <v>307</v>
      </c>
    </row>
    <row r="1199" spans="2:51" s="13" customFormat="1">
      <c r="B1199" s="167"/>
      <c r="D1199" s="161" t="s">
        <v>315</v>
      </c>
      <c r="E1199" s="168" t="s">
        <v>1</v>
      </c>
      <c r="F1199" s="169" t="s">
        <v>1244</v>
      </c>
      <c r="H1199" s="170">
        <v>52.634999999999998</v>
      </c>
      <c r="I1199" s="171"/>
      <c r="L1199" s="167"/>
      <c r="M1199" s="172"/>
      <c r="T1199" s="173"/>
      <c r="AT1199" s="168" t="s">
        <v>315</v>
      </c>
      <c r="AU1199" s="168" t="s">
        <v>89</v>
      </c>
      <c r="AV1199" s="13" t="s">
        <v>89</v>
      </c>
      <c r="AW1199" s="13" t="s">
        <v>31</v>
      </c>
      <c r="AX1199" s="13" t="s">
        <v>76</v>
      </c>
      <c r="AY1199" s="168" t="s">
        <v>307</v>
      </c>
    </row>
    <row r="1200" spans="2:51" s="13" customFormat="1">
      <c r="B1200" s="167"/>
      <c r="D1200" s="161" t="s">
        <v>315</v>
      </c>
      <c r="E1200" s="168" t="s">
        <v>1</v>
      </c>
      <c r="F1200" s="169" t="s">
        <v>1211</v>
      </c>
      <c r="H1200" s="170">
        <v>-2.7</v>
      </c>
      <c r="I1200" s="171"/>
      <c r="L1200" s="167"/>
      <c r="M1200" s="172"/>
      <c r="T1200" s="173"/>
      <c r="AT1200" s="168" t="s">
        <v>315</v>
      </c>
      <c r="AU1200" s="168" t="s">
        <v>89</v>
      </c>
      <c r="AV1200" s="13" t="s">
        <v>89</v>
      </c>
      <c r="AW1200" s="13" t="s">
        <v>31</v>
      </c>
      <c r="AX1200" s="13" t="s">
        <v>76</v>
      </c>
      <c r="AY1200" s="168" t="s">
        <v>307</v>
      </c>
    </row>
    <row r="1201" spans="2:51" s="13" customFormat="1">
      <c r="B1201" s="167"/>
      <c r="D1201" s="161" t="s">
        <v>315</v>
      </c>
      <c r="E1201" s="168" t="s">
        <v>1</v>
      </c>
      <c r="F1201" s="169" t="s">
        <v>1212</v>
      </c>
      <c r="H1201" s="170">
        <v>1.53</v>
      </c>
      <c r="I1201" s="171"/>
      <c r="L1201" s="167"/>
      <c r="M1201" s="172"/>
      <c r="T1201" s="173"/>
      <c r="AT1201" s="168" t="s">
        <v>315</v>
      </c>
      <c r="AU1201" s="168" t="s">
        <v>89</v>
      </c>
      <c r="AV1201" s="13" t="s">
        <v>89</v>
      </c>
      <c r="AW1201" s="13" t="s">
        <v>31</v>
      </c>
      <c r="AX1201" s="13" t="s">
        <v>76</v>
      </c>
      <c r="AY1201" s="168" t="s">
        <v>307</v>
      </c>
    </row>
    <row r="1202" spans="2:51" s="13" customFormat="1">
      <c r="B1202" s="167"/>
      <c r="D1202" s="161" t="s">
        <v>315</v>
      </c>
      <c r="E1202" s="168" t="s">
        <v>1</v>
      </c>
      <c r="F1202" s="169" t="s">
        <v>915</v>
      </c>
      <c r="H1202" s="170">
        <v>-2.0499999999999998</v>
      </c>
      <c r="I1202" s="171"/>
      <c r="L1202" s="167"/>
      <c r="M1202" s="172"/>
      <c r="T1202" s="173"/>
      <c r="AT1202" s="168" t="s">
        <v>315</v>
      </c>
      <c r="AU1202" s="168" t="s">
        <v>89</v>
      </c>
      <c r="AV1202" s="13" t="s">
        <v>89</v>
      </c>
      <c r="AW1202" s="13" t="s">
        <v>31</v>
      </c>
      <c r="AX1202" s="13" t="s">
        <v>76</v>
      </c>
      <c r="AY1202" s="168" t="s">
        <v>307</v>
      </c>
    </row>
    <row r="1203" spans="2:51" s="12" customFormat="1">
      <c r="B1203" s="160"/>
      <c r="D1203" s="161" t="s">
        <v>315</v>
      </c>
      <c r="E1203" s="162" t="s">
        <v>1</v>
      </c>
      <c r="F1203" s="163" t="s">
        <v>1271</v>
      </c>
      <c r="H1203" s="162" t="s">
        <v>1</v>
      </c>
      <c r="I1203" s="164"/>
      <c r="L1203" s="160"/>
      <c r="M1203" s="165"/>
      <c r="T1203" s="166"/>
      <c r="AT1203" s="162" t="s">
        <v>315</v>
      </c>
      <c r="AU1203" s="162" t="s">
        <v>89</v>
      </c>
      <c r="AV1203" s="12" t="s">
        <v>83</v>
      </c>
      <c r="AW1203" s="12" t="s">
        <v>31</v>
      </c>
      <c r="AX1203" s="12" t="s">
        <v>76</v>
      </c>
      <c r="AY1203" s="162" t="s">
        <v>307</v>
      </c>
    </row>
    <row r="1204" spans="2:51" s="13" customFormat="1">
      <c r="B1204" s="167"/>
      <c r="D1204" s="161" t="s">
        <v>315</v>
      </c>
      <c r="E1204" s="168" t="s">
        <v>1</v>
      </c>
      <c r="F1204" s="169" t="s">
        <v>1265</v>
      </c>
      <c r="H1204" s="170">
        <v>24.57</v>
      </c>
      <c r="I1204" s="171"/>
      <c r="L1204" s="167"/>
      <c r="M1204" s="172"/>
      <c r="T1204" s="173"/>
      <c r="AT1204" s="168" t="s">
        <v>315</v>
      </c>
      <c r="AU1204" s="168" t="s">
        <v>89</v>
      </c>
      <c r="AV1204" s="13" t="s">
        <v>89</v>
      </c>
      <c r="AW1204" s="13" t="s">
        <v>31</v>
      </c>
      <c r="AX1204" s="13" t="s">
        <v>76</v>
      </c>
      <c r="AY1204" s="168" t="s">
        <v>307</v>
      </c>
    </row>
    <row r="1205" spans="2:51" s="13" customFormat="1">
      <c r="B1205" s="167"/>
      <c r="D1205" s="161" t="s">
        <v>315</v>
      </c>
      <c r="E1205" s="168" t="s">
        <v>1</v>
      </c>
      <c r="F1205" s="169" t="s">
        <v>1263</v>
      </c>
      <c r="H1205" s="170">
        <v>-2.6949999999999998</v>
      </c>
      <c r="I1205" s="171"/>
      <c r="L1205" s="167"/>
      <c r="M1205" s="172"/>
      <c r="T1205" s="173"/>
      <c r="AT1205" s="168" t="s">
        <v>315</v>
      </c>
      <c r="AU1205" s="168" t="s">
        <v>89</v>
      </c>
      <c r="AV1205" s="13" t="s">
        <v>89</v>
      </c>
      <c r="AW1205" s="13" t="s">
        <v>31</v>
      </c>
      <c r="AX1205" s="13" t="s">
        <v>76</v>
      </c>
      <c r="AY1205" s="168" t="s">
        <v>307</v>
      </c>
    </row>
    <row r="1206" spans="2:51" s="13" customFormat="1">
      <c r="B1206" s="167"/>
      <c r="D1206" s="161" t="s">
        <v>315</v>
      </c>
      <c r="E1206" s="168" t="s">
        <v>1</v>
      </c>
      <c r="F1206" s="169" t="s">
        <v>1227</v>
      </c>
      <c r="H1206" s="170">
        <v>-4.0999999999999996</v>
      </c>
      <c r="I1206" s="171"/>
      <c r="L1206" s="167"/>
      <c r="M1206" s="172"/>
      <c r="T1206" s="173"/>
      <c r="AT1206" s="168" t="s">
        <v>315</v>
      </c>
      <c r="AU1206" s="168" t="s">
        <v>89</v>
      </c>
      <c r="AV1206" s="13" t="s">
        <v>89</v>
      </c>
      <c r="AW1206" s="13" t="s">
        <v>31</v>
      </c>
      <c r="AX1206" s="13" t="s">
        <v>76</v>
      </c>
      <c r="AY1206" s="168" t="s">
        <v>307</v>
      </c>
    </row>
    <row r="1207" spans="2:51" s="13" customFormat="1">
      <c r="B1207" s="167"/>
      <c r="D1207" s="161" t="s">
        <v>315</v>
      </c>
      <c r="E1207" s="168" t="s">
        <v>1</v>
      </c>
      <c r="F1207" s="169" t="s">
        <v>892</v>
      </c>
      <c r="H1207" s="170">
        <v>-2.4500000000000002</v>
      </c>
      <c r="I1207" s="171"/>
      <c r="L1207" s="167"/>
      <c r="M1207" s="172"/>
      <c r="T1207" s="173"/>
      <c r="AT1207" s="168" t="s">
        <v>315</v>
      </c>
      <c r="AU1207" s="168" t="s">
        <v>89</v>
      </c>
      <c r="AV1207" s="13" t="s">
        <v>89</v>
      </c>
      <c r="AW1207" s="13" t="s">
        <v>31</v>
      </c>
      <c r="AX1207" s="13" t="s">
        <v>76</v>
      </c>
      <c r="AY1207" s="168" t="s">
        <v>307</v>
      </c>
    </row>
    <row r="1208" spans="2:51" s="12" customFormat="1">
      <c r="B1208" s="160"/>
      <c r="D1208" s="161" t="s">
        <v>315</v>
      </c>
      <c r="E1208" s="162" t="s">
        <v>1</v>
      </c>
      <c r="F1208" s="163" t="s">
        <v>1272</v>
      </c>
      <c r="H1208" s="162" t="s">
        <v>1</v>
      </c>
      <c r="I1208" s="164"/>
      <c r="L1208" s="160"/>
      <c r="M1208" s="165"/>
      <c r="T1208" s="166"/>
      <c r="AT1208" s="162" t="s">
        <v>315</v>
      </c>
      <c r="AU1208" s="162" t="s">
        <v>89</v>
      </c>
      <c r="AV1208" s="12" t="s">
        <v>83</v>
      </c>
      <c r="AW1208" s="12" t="s">
        <v>31</v>
      </c>
      <c r="AX1208" s="12" t="s">
        <v>76</v>
      </c>
      <c r="AY1208" s="162" t="s">
        <v>307</v>
      </c>
    </row>
    <row r="1209" spans="2:51" s="13" customFormat="1">
      <c r="B1209" s="167"/>
      <c r="D1209" s="161" t="s">
        <v>315</v>
      </c>
      <c r="E1209" s="168" t="s">
        <v>1</v>
      </c>
      <c r="F1209" s="169" t="s">
        <v>1262</v>
      </c>
      <c r="H1209" s="170">
        <v>29.7</v>
      </c>
      <c r="I1209" s="171"/>
      <c r="L1209" s="167"/>
      <c r="M1209" s="172"/>
      <c r="T1209" s="173"/>
      <c r="AT1209" s="168" t="s">
        <v>315</v>
      </c>
      <c r="AU1209" s="168" t="s">
        <v>89</v>
      </c>
      <c r="AV1209" s="13" t="s">
        <v>89</v>
      </c>
      <c r="AW1209" s="13" t="s">
        <v>31</v>
      </c>
      <c r="AX1209" s="13" t="s">
        <v>76</v>
      </c>
      <c r="AY1209" s="168" t="s">
        <v>307</v>
      </c>
    </row>
    <row r="1210" spans="2:51" s="13" customFormat="1">
      <c r="B1210" s="167"/>
      <c r="D1210" s="161" t="s">
        <v>315</v>
      </c>
      <c r="E1210" s="168" t="s">
        <v>1</v>
      </c>
      <c r="F1210" s="169" t="s">
        <v>1266</v>
      </c>
      <c r="H1210" s="170">
        <v>-2.7679999999999998</v>
      </c>
      <c r="I1210" s="171"/>
      <c r="L1210" s="167"/>
      <c r="M1210" s="172"/>
      <c r="T1210" s="173"/>
      <c r="AT1210" s="168" t="s">
        <v>315</v>
      </c>
      <c r="AU1210" s="168" t="s">
        <v>89</v>
      </c>
      <c r="AV1210" s="13" t="s">
        <v>89</v>
      </c>
      <c r="AW1210" s="13" t="s">
        <v>31</v>
      </c>
      <c r="AX1210" s="13" t="s">
        <v>76</v>
      </c>
      <c r="AY1210" s="168" t="s">
        <v>307</v>
      </c>
    </row>
    <row r="1211" spans="2:51" s="13" customFormat="1">
      <c r="B1211" s="167"/>
      <c r="D1211" s="161" t="s">
        <v>315</v>
      </c>
      <c r="E1211" s="168" t="s">
        <v>1</v>
      </c>
      <c r="F1211" s="169" t="s">
        <v>1219</v>
      </c>
      <c r="H1211" s="170">
        <v>0.67500000000000004</v>
      </c>
      <c r="I1211" s="171"/>
      <c r="L1211" s="167"/>
      <c r="M1211" s="172"/>
      <c r="T1211" s="173"/>
      <c r="AT1211" s="168" t="s">
        <v>315</v>
      </c>
      <c r="AU1211" s="168" t="s">
        <v>89</v>
      </c>
      <c r="AV1211" s="13" t="s">
        <v>89</v>
      </c>
      <c r="AW1211" s="13" t="s">
        <v>31</v>
      </c>
      <c r="AX1211" s="13" t="s">
        <v>76</v>
      </c>
      <c r="AY1211" s="168" t="s">
        <v>307</v>
      </c>
    </row>
    <row r="1212" spans="2:51" s="12" customFormat="1">
      <c r="B1212" s="160"/>
      <c r="D1212" s="161" t="s">
        <v>315</v>
      </c>
      <c r="E1212" s="162" t="s">
        <v>1</v>
      </c>
      <c r="F1212" s="163" t="s">
        <v>1153</v>
      </c>
      <c r="H1212" s="162" t="s">
        <v>1</v>
      </c>
      <c r="I1212" s="164"/>
      <c r="L1212" s="160"/>
      <c r="M1212" s="165"/>
      <c r="T1212" s="166"/>
      <c r="AT1212" s="162" t="s">
        <v>315</v>
      </c>
      <c r="AU1212" s="162" t="s">
        <v>89</v>
      </c>
      <c r="AV1212" s="12" t="s">
        <v>83</v>
      </c>
      <c r="AW1212" s="12" t="s">
        <v>31</v>
      </c>
      <c r="AX1212" s="12" t="s">
        <v>76</v>
      </c>
      <c r="AY1212" s="162" t="s">
        <v>307</v>
      </c>
    </row>
    <row r="1213" spans="2:51" s="13" customFormat="1">
      <c r="B1213" s="167"/>
      <c r="D1213" s="161" t="s">
        <v>315</v>
      </c>
      <c r="E1213" s="168" t="s">
        <v>1</v>
      </c>
      <c r="F1213" s="169" t="s">
        <v>1244</v>
      </c>
      <c r="H1213" s="170">
        <v>52.634999999999998</v>
      </c>
      <c r="I1213" s="171"/>
      <c r="L1213" s="167"/>
      <c r="M1213" s="172"/>
      <c r="T1213" s="173"/>
      <c r="AT1213" s="168" t="s">
        <v>315</v>
      </c>
      <c r="AU1213" s="168" t="s">
        <v>89</v>
      </c>
      <c r="AV1213" s="13" t="s">
        <v>89</v>
      </c>
      <c r="AW1213" s="13" t="s">
        <v>31</v>
      </c>
      <c r="AX1213" s="13" t="s">
        <v>76</v>
      </c>
      <c r="AY1213" s="168" t="s">
        <v>307</v>
      </c>
    </row>
    <row r="1214" spans="2:51" s="13" customFormat="1">
      <c r="B1214" s="167"/>
      <c r="D1214" s="161" t="s">
        <v>315</v>
      </c>
      <c r="E1214" s="168" t="s">
        <v>1</v>
      </c>
      <c r="F1214" s="169" t="s">
        <v>1211</v>
      </c>
      <c r="H1214" s="170">
        <v>-2.7</v>
      </c>
      <c r="I1214" s="171"/>
      <c r="L1214" s="167"/>
      <c r="M1214" s="172"/>
      <c r="T1214" s="173"/>
      <c r="AT1214" s="168" t="s">
        <v>315</v>
      </c>
      <c r="AU1214" s="168" t="s">
        <v>89</v>
      </c>
      <c r="AV1214" s="13" t="s">
        <v>89</v>
      </c>
      <c r="AW1214" s="13" t="s">
        <v>31</v>
      </c>
      <c r="AX1214" s="13" t="s">
        <v>76</v>
      </c>
      <c r="AY1214" s="168" t="s">
        <v>307</v>
      </c>
    </row>
    <row r="1215" spans="2:51" s="13" customFormat="1">
      <c r="B1215" s="167"/>
      <c r="D1215" s="161" t="s">
        <v>315</v>
      </c>
      <c r="E1215" s="168" t="s">
        <v>1</v>
      </c>
      <c r="F1215" s="169" t="s">
        <v>1212</v>
      </c>
      <c r="H1215" s="170">
        <v>1.53</v>
      </c>
      <c r="I1215" s="171"/>
      <c r="L1215" s="167"/>
      <c r="M1215" s="172"/>
      <c r="T1215" s="173"/>
      <c r="AT1215" s="168" t="s">
        <v>315</v>
      </c>
      <c r="AU1215" s="168" t="s">
        <v>89</v>
      </c>
      <c r="AV1215" s="13" t="s">
        <v>89</v>
      </c>
      <c r="AW1215" s="13" t="s">
        <v>31</v>
      </c>
      <c r="AX1215" s="13" t="s">
        <v>76</v>
      </c>
      <c r="AY1215" s="168" t="s">
        <v>307</v>
      </c>
    </row>
    <row r="1216" spans="2:51" s="13" customFormat="1">
      <c r="B1216" s="167"/>
      <c r="D1216" s="161" t="s">
        <v>315</v>
      </c>
      <c r="E1216" s="168" t="s">
        <v>1</v>
      </c>
      <c r="F1216" s="169" t="s">
        <v>915</v>
      </c>
      <c r="H1216" s="170">
        <v>-2.0499999999999998</v>
      </c>
      <c r="I1216" s="171"/>
      <c r="L1216" s="167"/>
      <c r="M1216" s="172"/>
      <c r="T1216" s="173"/>
      <c r="AT1216" s="168" t="s">
        <v>315</v>
      </c>
      <c r="AU1216" s="168" t="s">
        <v>89</v>
      </c>
      <c r="AV1216" s="13" t="s">
        <v>89</v>
      </c>
      <c r="AW1216" s="13" t="s">
        <v>31</v>
      </c>
      <c r="AX1216" s="13" t="s">
        <v>76</v>
      </c>
      <c r="AY1216" s="168" t="s">
        <v>307</v>
      </c>
    </row>
    <row r="1217" spans="2:51" s="12" customFormat="1">
      <c r="B1217" s="160"/>
      <c r="D1217" s="161" t="s">
        <v>315</v>
      </c>
      <c r="E1217" s="162" t="s">
        <v>1</v>
      </c>
      <c r="F1217" s="163" t="s">
        <v>1154</v>
      </c>
      <c r="H1217" s="162" t="s">
        <v>1</v>
      </c>
      <c r="I1217" s="164"/>
      <c r="L1217" s="160"/>
      <c r="M1217" s="165"/>
      <c r="T1217" s="166"/>
      <c r="AT1217" s="162" t="s">
        <v>315</v>
      </c>
      <c r="AU1217" s="162" t="s">
        <v>89</v>
      </c>
      <c r="AV1217" s="12" t="s">
        <v>83</v>
      </c>
      <c r="AW1217" s="12" t="s">
        <v>31</v>
      </c>
      <c r="AX1217" s="12" t="s">
        <v>76</v>
      </c>
      <c r="AY1217" s="162" t="s">
        <v>307</v>
      </c>
    </row>
    <row r="1218" spans="2:51" s="13" customFormat="1">
      <c r="B1218" s="167"/>
      <c r="D1218" s="161" t="s">
        <v>315</v>
      </c>
      <c r="E1218" s="168" t="s">
        <v>1</v>
      </c>
      <c r="F1218" s="169" t="s">
        <v>1244</v>
      </c>
      <c r="H1218" s="170">
        <v>52.634999999999998</v>
      </c>
      <c r="I1218" s="171"/>
      <c r="L1218" s="167"/>
      <c r="M1218" s="172"/>
      <c r="T1218" s="173"/>
      <c r="AT1218" s="168" t="s">
        <v>315</v>
      </c>
      <c r="AU1218" s="168" t="s">
        <v>89</v>
      </c>
      <c r="AV1218" s="13" t="s">
        <v>89</v>
      </c>
      <c r="AW1218" s="13" t="s">
        <v>31</v>
      </c>
      <c r="AX1218" s="13" t="s">
        <v>76</v>
      </c>
      <c r="AY1218" s="168" t="s">
        <v>307</v>
      </c>
    </row>
    <row r="1219" spans="2:51" s="13" customFormat="1">
      <c r="B1219" s="167"/>
      <c r="D1219" s="161" t="s">
        <v>315</v>
      </c>
      <c r="E1219" s="168" t="s">
        <v>1</v>
      </c>
      <c r="F1219" s="169" t="s">
        <v>1211</v>
      </c>
      <c r="H1219" s="170">
        <v>-2.7</v>
      </c>
      <c r="I1219" s="171"/>
      <c r="L1219" s="167"/>
      <c r="M1219" s="172"/>
      <c r="T1219" s="173"/>
      <c r="AT1219" s="168" t="s">
        <v>315</v>
      </c>
      <c r="AU1219" s="168" t="s">
        <v>89</v>
      </c>
      <c r="AV1219" s="13" t="s">
        <v>89</v>
      </c>
      <c r="AW1219" s="13" t="s">
        <v>31</v>
      </c>
      <c r="AX1219" s="13" t="s">
        <v>76</v>
      </c>
      <c r="AY1219" s="168" t="s">
        <v>307</v>
      </c>
    </row>
    <row r="1220" spans="2:51" s="13" customFormat="1">
      <c r="B1220" s="167"/>
      <c r="D1220" s="161" t="s">
        <v>315</v>
      </c>
      <c r="E1220" s="168" t="s">
        <v>1</v>
      </c>
      <c r="F1220" s="169" t="s">
        <v>1212</v>
      </c>
      <c r="H1220" s="170">
        <v>1.53</v>
      </c>
      <c r="I1220" s="171"/>
      <c r="L1220" s="167"/>
      <c r="M1220" s="172"/>
      <c r="T1220" s="173"/>
      <c r="AT1220" s="168" t="s">
        <v>315</v>
      </c>
      <c r="AU1220" s="168" t="s">
        <v>89</v>
      </c>
      <c r="AV1220" s="13" t="s">
        <v>89</v>
      </c>
      <c r="AW1220" s="13" t="s">
        <v>31</v>
      </c>
      <c r="AX1220" s="13" t="s">
        <v>76</v>
      </c>
      <c r="AY1220" s="168" t="s">
        <v>307</v>
      </c>
    </row>
    <row r="1221" spans="2:51" s="13" customFormat="1">
      <c r="B1221" s="167"/>
      <c r="D1221" s="161" t="s">
        <v>315</v>
      </c>
      <c r="E1221" s="168" t="s">
        <v>1</v>
      </c>
      <c r="F1221" s="169" t="s">
        <v>915</v>
      </c>
      <c r="H1221" s="170">
        <v>-2.0499999999999998</v>
      </c>
      <c r="I1221" s="171"/>
      <c r="L1221" s="167"/>
      <c r="M1221" s="172"/>
      <c r="T1221" s="173"/>
      <c r="AT1221" s="168" t="s">
        <v>315</v>
      </c>
      <c r="AU1221" s="168" t="s">
        <v>89</v>
      </c>
      <c r="AV1221" s="13" t="s">
        <v>89</v>
      </c>
      <c r="AW1221" s="13" t="s">
        <v>31</v>
      </c>
      <c r="AX1221" s="13" t="s">
        <v>76</v>
      </c>
      <c r="AY1221" s="168" t="s">
        <v>307</v>
      </c>
    </row>
    <row r="1222" spans="2:51" s="12" customFormat="1">
      <c r="B1222" s="160"/>
      <c r="D1222" s="161" t="s">
        <v>315</v>
      </c>
      <c r="E1222" s="162" t="s">
        <v>1</v>
      </c>
      <c r="F1222" s="163" t="s">
        <v>1273</v>
      </c>
      <c r="H1222" s="162" t="s">
        <v>1</v>
      </c>
      <c r="I1222" s="164"/>
      <c r="L1222" s="160"/>
      <c r="M1222" s="165"/>
      <c r="T1222" s="166"/>
      <c r="AT1222" s="162" t="s">
        <v>315</v>
      </c>
      <c r="AU1222" s="162" t="s">
        <v>89</v>
      </c>
      <c r="AV1222" s="12" t="s">
        <v>83</v>
      </c>
      <c r="AW1222" s="12" t="s">
        <v>31</v>
      </c>
      <c r="AX1222" s="12" t="s">
        <v>76</v>
      </c>
      <c r="AY1222" s="162" t="s">
        <v>307</v>
      </c>
    </row>
    <row r="1223" spans="2:51" s="13" customFormat="1">
      <c r="B1223" s="167"/>
      <c r="D1223" s="161" t="s">
        <v>315</v>
      </c>
      <c r="E1223" s="168" t="s">
        <v>1</v>
      </c>
      <c r="F1223" s="169" t="s">
        <v>1265</v>
      </c>
      <c r="H1223" s="170">
        <v>24.57</v>
      </c>
      <c r="I1223" s="171"/>
      <c r="L1223" s="167"/>
      <c r="M1223" s="172"/>
      <c r="T1223" s="173"/>
      <c r="AT1223" s="168" t="s">
        <v>315</v>
      </c>
      <c r="AU1223" s="168" t="s">
        <v>89</v>
      </c>
      <c r="AV1223" s="13" t="s">
        <v>89</v>
      </c>
      <c r="AW1223" s="13" t="s">
        <v>31</v>
      </c>
      <c r="AX1223" s="13" t="s">
        <v>76</v>
      </c>
      <c r="AY1223" s="168" t="s">
        <v>307</v>
      </c>
    </row>
    <row r="1224" spans="2:51" s="13" customFormat="1">
      <c r="B1224" s="167"/>
      <c r="D1224" s="161" t="s">
        <v>315</v>
      </c>
      <c r="E1224" s="168" t="s">
        <v>1</v>
      </c>
      <c r="F1224" s="169" t="s">
        <v>1263</v>
      </c>
      <c r="H1224" s="170">
        <v>-2.6949999999999998</v>
      </c>
      <c r="I1224" s="171"/>
      <c r="L1224" s="167"/>
      <c r="M1224" s="172"/>
      <c r="T1224" s="173"/>
      <c r="AT1224" s="168" t="s">
        <v>315</v>
      </c>
      <c r="AU1224" s="168" t="s">
        <v>89</v>
      </c>
      <c r="AV1224" s="13" t="s">
        <v>89</v>
      </c>
      <c r="AW1224" s="13" t="s">
        <v>31</v>
      </c>
      <c r="AX1224" s="13" t="s">
        <v>76</v>
      </c>
      <c r="AY1224" s="168" t="s">
        <v>307</v>
      </c>
    </row>
    <row r="1225" spans="2:51" s="13" customFormat="1">
      <c r="B1225" s="167"/>
      <c r="D1225" s="161" t="s">
        <v>315</v>
      </c>
      <c r="E1225" s="168" t="s">
        <v>1</v>
      </c>
      <c r="F1225" s="169" t="s">
        <v>1227</v>
      </c>
      <c r="H1225" s="170">
        <v>-4.0999999999999996</v>
      </c>
      <c r="I1225" s="171"/>
      <c r="L1225" s="167"/>
      <c r="M1225" s="172"/>
      <c r="T1225" s="173"/>
      <c r="AT1225" s="168" t="s">
        <v>315</v>
      </c>
      <c r="AU1225" s="168" t="s">
        <v>89</v>
      </c>
      <c r="AV1225" s="13" t="s">
        <v>89</v>
      </c>
      <c r="AW1225" s="13" t="s">
        <v>31</v>
      </c>
      <c r="AX1225" s="13" t="s">
        <v>76</v>
      </c>
      <c r="AY1225" s="168" t="s">
        <v>307</v>
      </c>
    </row>
    <row r="1226" spans="2:51" s="13" customFormat="1">
      <c r="B1226" s="167"/>
      <c r="D1226" s="161" t="s">
        <v>315</v>
      </c>
      <c r="E1226" s="168" t="s">
        <v>1</v>
      </c>
      <c r="F1226" s="169" t="s">
        <v>892</v>
      </c>
      <c r="H1226" s="170">
        <v>-2.4500000000000002</v>
      </c>
      <c r="I1226" s="171"/>
      <c r="L1226" s="167"/>
      <c r="M1226" s="172"/>
      <c r="T1226" s="173"/>
      <c r="AT1226" s="168" t="s">
        <v>315</v>
      </c>
      <c r="AU1226" s="168" t="s">
        <v>89</v>
      </c>
      <c r="AV1226" s="13" t="s">
        <v>89</v>
      </c>
      <c r="AW1226" s="13" t="s">
        <v>31</v>
      </c>
      <c r="AX1226" s="13" t="s">
        <v>76</v>
      </c>
      <c r="AY1226" s="168" t="s">
        <v>307</v>
      </c>
    </row>
    <row r="1227" spans="2:51" s="12" customFormat="1">
      <c r="B1227" s="160"/>
      <c r="D1227" s="161" t="s">
        <v>315</v>
      </c>
      <c r="E1227" s="162" t="s">
        <v>1</v>
      </c>
      <c r="F1227" s="163" t="s">
        <v>1274</v>
      </c>
      <c r="H1227" s="162" t="s">
        <v>1</v>
      </c>
      <c r="I1227" s="164"/>
      <c r="L1227" s="160"/>
      <c r="M1227" s="165"/>
      <c r="T1227" s="166"/>
      <c r="AT1227" s="162" t="s">
        <v>315</v>
      </c>
      <c r="AU1227" s="162" t="s">
        <v>89</v>
      </c>
      <c r="AV1227" s="12" t="s">
        <v>83</v>
      </c>
      <c r="AW1227" s="12" t="s">
        <v>31</v>
      </c>
      <c r="AX1227" s="12" t="s">
        <v>76</v>
      </c>
      <c r="AY1227" s="162" t="s">
        <v>307</v>
      </c>
    </row>
    <row r="1228" spans="2:51" s="13" customFormat="1">
      <c r="B1228" s="167"/>
      <c r="D1228" s="161" t="s">
        <v>315</v>
      </c>
      <c r="E1228" s="168" t="s">
        <v>1</v>
      </c>
      <c r="F1228" s="169" t="s">
        <v>1262</v>
      </c>
      <c r="H1228" s="170">
        <v>29.7</v>
      </c>
      <c r="I1228" s="171"/>
      <c r="L1228" s="167"/>
      <c r="M1228" s="172"/>
      <c r="T1228" s="173"/>
      <c r="AT1228" s="168" t="s">
        <v>315</v>
      </c>
      <c r="AU1228" s="168" t="s">
        <v>89</v>
      </c>
      <c r="AV1228" s="13" t="s">
        <v>89</v>
      </c>
      <c r="AW1228" s="13" t="s">
        <v>31</v>
      </c>
      <c r="AX1228" s="13" t="s">
        <v>76</v>
      </c>
      <c r="AY1228" s="168" t="s">
        <v>307</v>
      </c>
    </row>
    <row r="1229" spans="2:51" s="13" customFormat="1">
      <c r="B1229" s="167"/>
      <c r="D1229" s="161" t="s">
        <v>315</v>
      </c>
      <c r="E1229" s="168" t="s">
        <v>1</v>
      </c>
      <c r="F1229" s="169" t="s">
        <v>1266</v>
      </c>
      <c r="H1229" s="170">
        <v>-2.7679999999999998</v>
      </c>
      <c r="I1229" s="171"/>
      <c r="L1229" s="167"/>
      <c r="M1229" s="172"/>
      <c r="T1229" s="173"/>
      <c r="AT1229" s="168" t="s">
        <v>315</v>
      </c>
      <c r="AU1229" s="168" t="s">
        <v>89</v>
      </c>
      <c r="AV1229" s="13" t="s">
        <v>89</v>
      </c>
      <c r="AW1229" s="13" t="s">
        <v>31</v>
      </c>
      <c r="AX1229" s="13" t="s">
        <v>76</v>
      </c>
      <c r="AY1229" s="168" t="s">
        <v>307</v>
      </c>
    </row>
    <row r="1230" spans="2:51" s="13" customFormat="1">
      <c r="B1230" s="167"/>
      <c r="D1230" s="161" t="s">
        <v>315</v>
      </c>
      <c r="E1230" s="168" t="s">
        <v>1</v>
      </c>
      <c r="F1230" s="169" t="s">
        <v>1219</v>
      </c>
      <c r="H1230" s="170">
        <v>0.67500000000000004</v>
      </c>
      <c r="I1230" s="171"/>
      <c r="L1230" s="167"/>
      <c r="M1230" s="172"/>
      <c r="T1230" s="173"/>
      <c r="AT1230" s="168" t="s">
        <v>315</v>
      </c>
      <c r="AU1230" s="168" t="s">
        <v>89</v>
      </c>
      <c r="AV1230" s="13" t="s">
        <v>89</v>
      </c>
      <c r="AW1230" s="13" t="s">
        <v>31</v>
      </c>
      <c r="AX1230" s="13" t="s">
        <v>76</v>
      </c>
      <c r="AY1230" s="168" t="s">
        <v>307</v>
      </c>
    </row>
    <row r="1231" spans="2:51" s="12" customFormat="1">
      <c r="B1231" s="160"/>
      <c r="D1231" s="161" t="s">
        <v>315</v>
      </c>
      <c r="E1231" s="162" t="s">
        <v>1</v>
      </c>
      <c r="F1231" s="163" t="s">
        <v>1155</v>
      </c>
      <c r="H1231" s="162" t="s">
        <v>1</v>
      </c>
      <c r="I1231" s="164"/>
      <c r="L1231" s="160"/>
      <c r="M1231" s="165"/>
      <c r="T1231" s="166"/>
      <c r="AT1231" s="162" t="s">
        <v>315</v>
      </c>
      <c r="AU1231" s="162" t="s">
        <v>89</v>
      </c>
      <c r="AV1231" s="12" t="s">
        <v>83</v>
      </c>
      <c r="AW1231" s="12" t="s">
        <v>31</v>
      </c>
      <c r="AX1231" s="12" t="s">
        <v>76</v>
      </c>
      <c r="AY1231" s="162" t="s">
        <v>307</v>
      </c>
    </row>
    <row r="1232" spans="2:51" s="13" customFormat="1">
      <c r="B1232" s="167"/>
      <c r="D1232" s="161" t="s">
        <v>315</v>
      </c>
      <c r="E1232" s="168" t="s">
        <v>1</v>
      </c>
      <c r="F1232" s="169" t="s">
        <v>1244</v>
      </c>
      <c r="H1232" s="170">
        <v>52.634999999999998</v>
      </c>
      <c r="I1232" s="171"/>
      <c r="L1232" s="167"/>
      <c r="M1232" s="172"/>
      <c r="T1232" s="173"/>
      <c r="AT1232" s="168" t="s">
        <v>315</v>
      </c>
      <c r="AU1232" s="168" t="s">
        <v>89</v>
      </c>
      <c r="AV1232" s="13" t="s">
        <v>89</v>
      </c>
      <c r="AW1232" s="13" t="s">
        <v>31</v>
      </c>
      <c r="AX1232" s="13" t="s">
        <v>76</v>
      </c>
      <c r="AY1232" s="168" t="s">
        <v>307</v>
      </c>
    </row>
    <row r="1233" spans="2:51" s="13" customFormat="1">
      <c r="B1233" s="167"/>
      <c r="D1233" s="161" t="s">
        <v>315</v>
      </c>
      <c r="E1233" s="168" t="s">
        <v>1</v>
      </c>
      <c r="F1233" s="169" t="s">
        <v>1211</v>
      </c>
      <c r="H1233" s="170">
        <v>-2.7</v>
      </c>
      <c r="I1233" s="171"/>
      <c r="L1233" s="167"/>
      <c r="M1233" s="172"/>
      <c r="T1233" s="173"/>
      <c r="AT1233" s="168" t="s">
        <v>315</v>
      </c>
      <c r="AU1233" s="168" t="s">
        <v>89</v>
      </c>
      <c r="AV1233" s="13" t="s">
        <v>89</v>
      </c>
      <c r="AW1233" s="13" t="s">
        <v>31</v>
      </c>
      <c r="AX1233" s="13" t="s">
        <v>76</v>
      </c>
      <c r="AY1233" s="168" t="s">
        <v>307</v>
      </c>
    </row>
    <row r="1234" spans="2:51" s="13" customFormat="1">
      <c r="B1234" s="167"/>
      <c r="D1234" s="161" t="s">
        <v>315</v>
      </c>
      <c r="E1234" s="168" t="s">
        <v>1</v>
      </c>
      <c r="F1234" s="169" t="s">
        <v>1212</v>
      </c>
      <c r="H1234" s="170">
        <v>1.53</v>
      </c>
      <c r="I1234" s="171"/>
      <c r="L1234" s="167"/>
      <c r="M1234" s="172"/>
      <c r="T1234" s="173"/>
      <c r="AT1234" s="168" t="s">
        <v>315</v>
      </c>
      <c r="AU1234" s="168" t="s">
        <v>89</v>
      </c>
      <c r="AV1234" s="13" t="s">
        <v>89</v>
      </c>
      <c r="AW1234" s="13" t="s">
        <v>31</v>
      </c>
      <c r="AX1234" s="13" t="s">
        <v>76</v>
      </c>
      <c r="AY1234" s="168" t="s">
        <v>307</v>
      </c>
    </row>
    <row r="1235" spans="2:51" s="13" customFormat="1">
      <c r="B1235" s="167"/>
      <c r="D1235" s="161" t="s">
        <v>315</v>
      </c>
      <c r="E1235" s="168" t="s">
        <v>1</v>
      </c>
      <c r="F1235" s="169" t="s">
        <v>915</v>
      </c>
      <c r="H1235" s="170">
        <v>-2.0499999999999998</v>
      </c>
      <c r="I1235" s="171"/>
      <c r="L1235" s="167"/>
      <c r="M1235" s="172"/>
      <c r="T1235" s="173"/>
      <c r="AT1235" s="168" t="s">
        <v>315</v>
      </c>
      <c r="AU1235" s="168" t="s">
        <v>89</v>
      </c>
      <c r="AV1235" s="13" t="s">
        <v>89</v>
      </c>
      <c r="AW1235" s="13" t="s">
        <v>31</v>
      </c>
      <c r="AX1235" s="13" t="s">
        <v>76</v>
      </c>
      <c r="AY1235" s="168" t="s">
        <v>307</v>
      </c>
    </row>
    <row r="1236" spans="2:51" s="12" customFormat="1">
      <c r="B1236" s="160"/>
      <c r="D1236" s="161" t="s">
        <v>315</v>
      </c>
      <c r="E1236" s="162" t="s">
        <v>1</v>
      </c>
      <c r="F1236" s="163" t="s">
        <v>1156</v>
      </c>
      <c r="H1236" s="162" t="s">
        <v>1</v>
      </c>
      <c r="I1236" s="164"/>
      <c r="L1236" s="160"/>
      <c r="M1236" s="165"/>
      <c r="T1236" s="166"/>
      <c r="AT1236" s="162" t="s">
        <v>315</v>
      </c>
      <c r="AU1236" s="162" t="s">
        <v>89</v>
      </c>
      <c r="AV1236" s="12" t="s">
        <v>83</v>
      </c>
      <c r="AW1236" s="12" t="s">
        <v>31</v>
      </c>
      <c r="AX1236" s="12" t="s">
        <v>76</v>
      </c>
      <c r="AY1236" s="162" t="s">
        <v>307</v>
      </c>
    </row>
    <row r="1237" spans="2:51" s="13" customFormat="1">
      <c r="B1237" s="167"/>
      <c r="D1237" s="161" t="s">
        <v>315</v>
      </c>
      <c r="E1237" s="168" t="s">
        <v>1</v>
      </c>
      <c r="F1237" s="169" t="s">
        <v>1244</v>
      </c>
      <c r="H1237" s="170">
        <v>52.634999999999998</v>
      </c>
      <c r="I1237" s="171"/>
      <c r="L1237" s="167"/>
      <c r="M1237" s="172"/>
      <c r="T1237" s="173"/>
      <c r="AT1237" s="168" t="s">
        <v>315</v>
      </c>
      <c r="AU1237" s="168" t="s">
        <v>89</v>
      </c>
      <c r="AV1237" s="13" t="s">
        <v>89</v>
      </c>
      <c r="AW1237" s="13" t="s">
        <v>31</v>
      </c>
      <c r="AX1237" s="13" t="s">
        <v>76</v>
      </c>
      <c r="AY1237" s="168" t="s">
        <v>307</v>
      </c>
    </row>
    <row r="1238" spans="2:51" s="13" customFormat="1">
      <c r="B1238" s="167"/>
      <c r="D1238" s="161" t="s">
        <v>315</v>
      </c>
      <c r="E1238" s="168" t="s">
        <v>1</v>
      </c>
      <c r="F1238" s="169" t="s">
        <v>1211</v>
      </c>
      <c r="H1238" s="170">
        <v>-2.7</v>
      </c>
      <c r="I1238" s="171"/>
      <c r="L1238" s="167"/>
      <c r="M1238" s="172"/>
      <c r="T1238" s="173"/>
      <c r="AT1238" s="168" t="s">
        <v>315</v>
      </c>
      <c r="AU1238" s="168" t="s">
        <v>89</v>
      </c>
      <c r="AV1238" s="13" t="s">
        <v>89</v>
      </c>
      <c r="AW1238" s="13" t="s">
        <v>31</v>
      </c>
      <c r="AX1238" s="13" t="s">
        <v>76</v>
      </c>
      <c r="AY1238" s="168" t="s">
        <v>307</v>
      </c>
    </row>
    <row r="1239" spans="2:51" s="13" customFormat="1">
      <c r="B1239" s="167"/>
      <c r="D1239" s="161" t="s">
        <v>315</v>
      </c>
      <c r="E1239" s="168" t="s">
        <v>1</v>
      </c>
      <c r="F1239" s="169" t="s">
        <v>1212</v>
      </c>
      <c r="H1239" s="170">
        <v>1.53</v>
      </c>
      <c r="I1239" s="171"/>
      <c r="L1239" s="167"/>
      <c r="M1239" s="172"/>
      <c r="T1239" s="173"/>
      <c r="AT1239" s="168" t="s">
        <v>315</v>
      </c>
      <c r="AU1239" s="168" t="s">
        <v>89</v>
      </c>
      <c r="AV1239" s="13" t="s">
        <v>89</v>
      </c>
      <c r="AW1239" s="13" t="s">
        <v>31</v>
      </c>
      <c r="AX1239" s="13" t="s">
        <v>76</v>
      </c>
      <c r="AY1239" s="168" t="s">
        <v>307</v>
      </c>
    </row>
    <row r="1240" spans="2:51" s="13" customFormat="1">
      <c r="B1240" s="167"/>
      <c r="D1240" s="161" t="s">
        <v>315</v>
      </c>
      <c r="E1240" s="168" t="s">
        <v>1</v>
      </c>
      <c r="F1240" s="169" t="s">
        <v>915</v>
      </c>
      <c r="H1240" s="170">
        <v>-2.0499999999999998</v>
      </c>
      <c r="I1240" s="171"/>
      <c r="L1240" s="167"/>
      <c r="M1240" s="172"/>
      <c r="T1240" s="173"/>
      <c r="AT1240" s="168" t="s">
        <v>315</v>
      </c>
      <c r="AU1240" s="168" t="s">
        <v>89</v>
      </c>
      <c r="AV1240" s="13" t="s">
        <v>89</v>
      </c>
      <c r="AW1240" s="13" t="s">
        <v>31</v>
      </c>
      <c r="AX1240" s="13" t="s">
        <v>76</v>
      </c>
      <c r="AY1240" s="168" t="s">
        <v>307</v>
      </c>
    </row>
    <row r="1241" spans="2:51" s="12" customFormat="1">
      <c r="B1241" s="160"/>
      <c r="D1241" s="161" t="s">
        <v>315</v>
      </c>
      <c r="E1241" s="162" t="s">
        <v>1</v>
      </c>
      <c r="F1241" s="163" t="s">
        <v>1275</v>
      </c>
      <c r="H1241" s="162" t="s">
        <v>1</v>
      </c>
      <c r="I1241" s="164"/>
      <c r="L1241" s="160"/>
      <c r="M1241" s="165"/>
      <c r="T1241" s="166"/>
      <c r="AT1241" s="162" t="s">
        <v>315</v>
      </c>
      <c r="AU1241" s="162" t="s">
        <v>89</v>
      </c>
      <c r="AV1241" s="12" t="s">
        <v>83</v>
      </c>
      <c r="AW1241" s="12" t="s">
        <v>31</v>
      </c>
      <c r="AX1241" s="12" t="s">
        <v>76</v>
      </c>
      <c r="AY1241" s="162" t="s">
        <v>307</v>
      </c>
    </row>
    <row r="1242" spans="2:51" s="13" customFormat="1">
      <c r="B1242" s="167"/>
      <c r="D1242" s="161" t="s">
        <v>315</v>
      </c>
      <c r="E1242" s="168" t="s">
        <v>1</v>
      </c>
      <c r="F1242" s="169" t="s">
        <v>1265</v>
      </c>
      <c r="H1242" s="170">
        <v>24.57</v>
      </c>
      <c r="I1242" s="171"/>
      <c r="L1242" s="167"/>
      <c r="M1242" s="172"/>
      <c r="T1242" s="173"/>
      <c r="AT1242" s="168" t="s">
        <v>315</v>
      </c>
      <c r="AU1242" s="168" t="s">
        <v>89</v>
      </c>
      <c r="AV1242" s="13" t="s">
        <v>89</v>
      </c>
      <c r="AW1242" s="13" t="s">
        <v>31</v>
      </c>
      <c r="AX1242" s="13" t="s">
        <v>76</v>
      </c>
      <c r="AY1242" s="168" t="s">
        <v>307</v>
      </c>
    </row>
    <row r="1243" spans="2:51" s="13" customFormat="1">
      <c r="B1243" s="167"/>
      <c r="D1243" s="161" t="s">
        <v>315</v>
      </c>
      <c r="E1243" s="168" t="s">
        <v>1</v>
      </c>
      <c r="F1243" s="169" t="s">
        <v>1263</v>
      </c>
      <c r="H1243" s="170">
        <v>-2.6949999999999998</v>
      </c>
      <c r="I1243" s="171"/>
      <c r="L1243" s="167"/>
      <c r="M1243" s="172"/>
      <c r="T1243" s="173"/>
      <c r="AT1243" s="168" t="s">
        <v>315</v>
      </c>
      <c r="AU1243" s="168" t="s">
        <v>89</v>
      </c>
      <c r="AV1243" s="13" t="s">
        <v>89</v>
      </c>
      <c r="AW1243" s="13" t="s">
        <v>31</v>
      </c>
      <c r="AX1243" s="13" t="s">
        <v>76</v>
      </c>
      <c r="AY1243" s="168" t="s">
        <v>307</v>
      </c>
    </row>
    <row r="1244" spans="2:51" s="13" customFormat="1">
      <c r="B1244" s="167"/>
      <c r="D1244" s="161" t="s">
        <v>315</v>
      </c>
      <c r="E1244" s="168" t="s">
        <v>1</v>
      </c>
      <c r="F1244" s="169" t="s">
        <v>1227</v>
      </c>
      <c r="H1244" s="170">
        <v>-4.0999999999999996</v>
      </c>
      <c r="I1244" s="171"/>
      <c r="L1244" s="167"/>
      <c r="M1244" s="172"/>
      <c r="T1244" s="173"/>
      <c r="AT1244" s="168" t="s">
        <v>315</v>
      </c>
      <c r="AU1244" s="168" t="s">
        <v>89</v>
      </c>
      <c r="AV1244" s="13" t="s">
        <v>89</v>
      </c>
      <c r="AW1244" s="13" t="s">
        <v>31</v>
      </c>
      <c r="AX1244" s="13" t="s">
        <v>76</v>
      </c>
      <c r="AY1244" s="168" t="s">
        <v>307</v>
      </c>
    </row>
    <row r="1245" spans="2:51" s="13" customFormat="1">
      <c r="B1245" s="167"/>
      <c r="D1245" s="161" t="s">
        <v>315</v>
      </c>
      <c r="E1245" s="168" t="s">
        <v>1</v>
      </c>
      <c r="F1245" s="169" t="s">
        <v>892</v>
      </c>
      <c r="H1245" s="170">
        <v>-2.4500000000000002</v>
      </c>
      <c r="I1245" s="171"/>
      <c r="L1245" s="167"/>
      <c r="M1245" s="172"/>
      <c r="T1245" s="173"/>
      <c r="AT1245" s="168" t="s">
        <v>315</v>
      </c>
      <c r="AU1245" s="168" t="s">
        <v>89</v>
      </c>
      <c r="AV1245" s="13" t="s">
        <v>89</v>
      </c>
      <c r="AW1245" s="13" t="s">
        <v>31</v>
      </c>
      <c r="AX1245" s="13" t="s">
        <v>76</v>
      </c>
      <c r="AY1245" s="168" t="s">
        <v>307</v>
      </c>
    </row>
    <row r="1246" spans="2:51" s="12" customFormat="1">
      <c r="B1246" s="160"/>
      <c r="D1246" s="161" t="s">
        <v>315</v>
      </c>
      <c r="E1246" s="162" t="s">
        <v>1</v>
      </c>
      <c r="F1246" s="163" t="s">
        <v>1276</v>
      </c>
      <c r="H1246" s="162" t="s">
        <v>1</v>
      </c>
      <c r="I1246" s="164"/>
      <c r="L1246" s="160"/>
      <c r="M1246" s="165"/>
      <c r="T1246" s="166"/>
      <c r="AT1246" s="162" t="s">
        <v>315</v>
      </c>
      <c r="AU1246" s="162" t="s">
        <v>89</v>
      </c>
      <c r="AV1246" s="12" t="s">
        <v>83</v>
      </c>
      <c r="AW1246" s="12" t="s">
        <v>31</v>
      </c>
      <c r="AX1246" s="12" t="s">
        <v>76</v>
      </c>
      <c r="AY1246" s="162" t="s">
        <v>307</v>
      </c>
    </row>
    <row r="1247" spans="2:51" s="13" customFormat="1">
      <c r="B1247" s="167"/>
      <c r="D1247" s="161" t="s">
        <v>315</v>
      </c>
      <c r="E1247" s="168" t="s">
        <v>1</v>
      </c>
      <c r="F1247" s="169" t="s">
        <v>1262</v>
      </c>
      <c r="H1247" s="170">
        <v>29.7</v>
      </c>
      <c r="I1247" s="171"/>
      <c r="L1247" s="167"/>
      <c r="M1247" s="172"/>
      <c r="T1247" s="173"/>
      <c r="AT1247" s="168" t="s">
        <v>315</v>
      </c>
      <c r="AU1247" s="168" t="s">
        <v>89</v>
      </c>
      <c r="AV1247" s="13" t="s">
        <v>89</v>
      </c>
      <c r="AW1247" s="13" t="s">
        <v>31</v>
      </c>
      <c r="AX1247" s="13" t="s">
        <v>76</v>
      </c>
      <c r="AY1247" s="168" t="s">
        <v>307</v>
      </c>
    </row>
    <row r="1248" spans="2:51" s="13" customFormat="1">
      <c r="B1248" s="167"/>
      <c r="D1248" s="161" t="s">
        <v>315</v>
      </c>
      <c r="E1248" s="168" t="s">
        <v>1</v>
      </c>
      <c r="F1248" s="169" t="s">
        <v>1266</v>
      </c>
      <c r="H1248" s="170">
        <v>-2.7679999999999998</v>
      </c>
      <c r="I1248" s="171"/>
      <c r="L1248" s="167"/>
      <c r="M1248" s="172"/>
      <c r="T1248" s="173"/>
      <c r="AT1248" s="168" t="s">
        <v>315</v>
      </c>
      <c r="AU1248" s="168" t="s">
        <v>89</v>
      </c>
      <c r="AV1248" s="13" t="s">
        <v>89</v>
      </c>
      <c r="AW1248" s="13" t="s">
        <v>31</v>
      </c>
      <c r="AX1248" s="13" t="s">
        <v>76</v>
      </c>
      <c r="AY1248" s="168" t="s">
        <v>307</v>
      </c>
    </row>
    <row r="1249" spans="2:51" s="13" customFormat="1">
      <c r="B1249" s="167"/>
      <c r="D1249" s="161" t="s">
        <v>315</v>
      </c>
      <c r="E1249" s="168" t="s">
        <v>1</v>
      </c>
      <c r="F1249" s="169" t="s">
        <v>1219</v>
      </c>
      <c r="H1249" s="170">
        <v>0.67500000000000004</v>
      </c>
      <c r="I1249" s="171"/>
      <c r="L1249" s="167"/>
      <c r="M1249" s="172"/>
      <c r="T1249" s="173"/>
      <c r="AT1249" s="168" t="s">
        <v>315</v>
      </c>
      <c r="AU1249" s="168" t="s">
        <v>89</v>
      </c>
      <c r="AV1249" s="13" t="s">
        <v>89</v>
      </c>
      <c r="AW1249" s="13" t="s">
        <v>31</v>
      </c>
      <c r="AX1249" s="13" t="s">
        <v>76</v>
      </c>
      <c r="AY1249" s="168" t="s">
        <v>307</v>
      </c>
    </row>
    <row r="1250" spans="2:51" s="12" customFormat="1">
      <c r="B1250" s="160"/>
      <c r="D1250" s="161" t="s">
        <v>315</v>
      </c>
      <c r="E1250" s="162" t="s">
        <v>1</v>
      </c>
      <c r="F1250" s="163" t="s">
        <v>1157</v>
      </c>
      <c r="H1250" s="162" t="s">
        <v>1</v>
      </c>
      <c r="I1250" s="164"/>
      <c r="L1250" s="160"/>
      <c r="M1250" s="165"/>
      <c r="T1250" s="166"/>
      <c r="AT1250" s="162" t="s">
        <v>315</v>
      </c>
      <c r="AU1250" s="162" t="s">
        <v>89</v>
      </c>
      <c r="AV1250" s="12" t="s">
        <v>83</v>
      </c>
      <c r="AW1250" s="12" t="s">
        <v>31</v>
      </c>
      <c r="AX1250" s="12" t="s">
        <v>76</v>
      </c>
      <c r="AY1250" s="162" t="s">
        <v>307</v>
      </c>
    </row>
    <row r="1251" spans="2:51" s="13" customFormat="1">
      <c r="B1251" s="167"/>
      <c r="D1251" s="161" t="s">
        <v>315</v>
      </c>
      <c r="E1251" s="168" t="s">
        <v>1</v>
      </c>
      <c r="F1251" s="169" t="s">
        <v>1244</v>
      </c>
      <c r="H1251" s="170">
        <v>52.634999999999998</v>
      </c>
      <c r="I1251" s="171"/>
      <c r="L1251" s="167"/>
      <c r="M1251" s="172"/>
      <c r="T1251" s="173"/>
      <c r="AT1251" s="168" t="s">
        <v>315</v>
      </c>
      <c r="AU1251" s="168" t="s">
        <v>89</v>
      </c>
      <c r="AV1251" s="13" t="s">
        <v>89</v>
      </c>
      <c r="AW1251" s="13" t="s">
        <v>31</v>
      </c>
      <c r="AX1251" s="13" t="s">
        <v>76</v>
      </c>
      <c r="AY1251" s="168" t="s">
        <v>307</v>
      </c>
    </row>
    <row r="1252" spans="2:51" s="13" customFormat="1">
      <c r="B1252" s="167"/>
      <c r="D1252" s="161" t="s">
        <v>315</v>
      </c>
      <c r="E1252" s="168" t="s">
        <v>1</v>
      </c>
      <c r="F1252" s="169" t="s">
        <v>1211</v>
      </c>
      <c r="H1252" s="170">
        <v>-2.7</v>
      </c>
      <c r="I1252" s="171"/>
      <c r="L1252" s="167"/>
      <c r="M1252" s="172"/>
      <c r="T1252" s="173"/>
      <c r="AT1252" s="168" t="s">
        <v>315</v>
      </c>
      <c r="AU1252" s="168" t="s">
        <v>89</v>
      </c>
      <c r="AV1252" s="13" t="s">
        <v>89</v>
      </c>
      <c r="AW1252" s="13" t="s">
        <v>31</v>
      </c>
      <c r="AX1252" s="13" t="s">
        <v>76</v>
      </c>
      <c r="AY1252" s="168" t="s">
        <v>307</v>
      </c>
    </row>
    <row r="1253" spans="2:51" s="13" customFormat="1">
      <c r="B1253" s="167"/>
      <c r="D1253" s="161" t="s">
        <v>315</v>
      </c>
      <c r="E1253" s="168" t="s">
        <v>1</v>
      </c>
      <c r="F1253" s="169" t="s">
        <v>1212</v>
      </c>
      <c r="H1253" s="170">
        <v>1.53</v>
      </c>
      <c r="I1253" s="171"/>
      <c r="L1253" s="167"/>
      <c r="M1253" s="172"/>
      <c r="T1253" s="173"/>
      <c r="AT1253" s="168" t="s">
        <v>315</v>
      </c>
      <c r="AU1253" s="168" t="s">
        <v>89</v>
      </c>
      <c r="AV1253" s="13" t="s">
        <v>89</v>
      </c>
      <c r="AW1253" s="13" t="s">
        <v>31</v>
      </c>
      <c r="AX1253" s="13" t="s">
        <v>76</v>
      </c>
      <c r="AY1253" s="168" t="s">
        <v>307</v>
      </c>
    </row>
    <row r="1254" spans="2:51" s="13" customFormat="1">
      <c r="B1254" s="167"/>
      <c r="D1254" s="161" t="s">
        <v>315</v>
      </c>
      <c r="E1254" s="168" t="s">
        <v>1</v>
      </c>
      <c r="F1254" s="169" t="s">
        <v>915</v>
      </c>
      <c r="H1254" s="170">
        <v>-2.0499999999999998</v>
      </c>
      <c r="I1254" s="171"/>
      <c r="L1254" s="167"/>
      <c r="M1254" s="172"/>
      <c r="T1254" s="173"/>
      <c r="AT1254" s="168" t="s">
        <v>315</v>
      </c>
      <c r="AU1254" s="168" t="s">
        <v>89</v>
      </c>
      <c r="AV1254" s="13" t="s">
        <v>89</v>
      </c>
      <c r="AW1254" s="13" t="s">
        <v>31</v>
      </c>
      <c r="AX1254" s="13" t="s">
        <v>76</v>
      </c>
      <c r="AY1254" s="168" t="s">
        <v>307</v>
      </c>
    </row>
    <row r="1255" spans="2:51" s="12" customFormat="1">
      <c r="B1255" s="160"/>
      <c r="D1255" s="161" t="s">
        <v>315</v>
      </c>
      <c r="E1255" s="162" t="s">
        <v>1</v>
      </c>
      <c r="F1255" s="163" t="s">
        <v>1158</v>
      </c>
      <c r="H1255" s="162" t="s">
        <v>1</v>
      </c>
      <c r="I1255" s="164"/>
      <c r="L1255" s="160"/>
      <c r="M1255" s="165"/>
      <c r="T1255" s="166"/>
      <c r="AT1255" s="162" t="s">
        <v>315</v>
      </c>
      <c r="AU1255" s="162" t="s">
        <v>89</v>
      </c>
      <c r="AV1255" s="12" t="s">
        <v>83</v>
      </c>
      <c r="AW1255" s="12" t="s">
        <v>31</v>
      </c>
      <c r="AX1255" s="12" t="s">
        <v>76</v>
      </c>
      <c r="AY1255" s="162" t="s">
        <v>307</v>
      </c>
    </row>
    <row r="1256" spans="2:51" s="13" customFormat="1">
      <c r="B1256" s="167"/>
      <c r="D1256" s="161" t="s">
        <v>315</v>
      </c>
      <c r="E1256" s="168" t="s">
        <v>1</v>
      </c>
      <c r="F1256" s="169" t="s">
        <v>1244</v>
      </c>
      <c r="H1256" s="170">
        <v>52.634999999999998</v>
      </c>
      <c r="I1256" s="171"/>
      <c r="L1256" s="167"/>
      <c r="M1256" s="172"/>
      <c r="T1256" s="173"/>
      <c r="AT1256" s="168" t="s">
        <v>315</v>
      </c>
      <c r="AU1256" s="168" t="s">
        <v>89</v>
      </c>
      <c r="AV1256" s="13" t="s">
        <v>89</v>
      </c>
      <c r="AW1256" s="13" t="s">
        <v>31</v>
      </c>
      <c r="AX1256" s="13" t="s">
        <v>76</v>
      </c>
      <c r="AY1256" s="168" t="s">
        <v>307</v>
      </c>
    </row>
    <row r="1257" spans="2:51" s="13" customFormat="1">
      <c r="B1257" s="167"/>
      <c r="D1257" s="161" t="s">
        <v>315</v>
      </c>
      <c r="E1257" s="168" t="s">
        <v>1</v>
      </c>
      <c r="F1257" s="169" t="s">
        <v>1211</v>
      </c>
      <c r="H1257" s="170">
        <v>-2.7</v>
      </c>
      <c r="I1257" s="171"/>
      <c r="L1257" s="167"/>
      <c r="M1257" s="172"/>
      <c r="T1257" s="173"/>
      <c r="AT1257" s="168" t="s">
        <v>315</v>
      </c>
      <c r="AU1257" s="168" t="s">
        <v>89</v>
      </c>
      <c r="AV1257" s="13" t="s">
        <v>89</v>
      </c>
      <c r="AW1257" s="13" t="s">
        <v>31</v>
      </c>
      <c r="AX1257" s="13" t="s">
        <v>76</v>
      </c>
      <c r="AY1257" s="168" t="s">
        <v>307</v>
      </c>
    </row>
    <row r="1258" spans="2:51" s="13" customFormat="1">
      <c r="B1258" s="167"/>
      <c r="D1258" s="161" t="s">
        <v>315</v>
      </c>
      <c r="E1258" s="168" t="s">
        <v>1</v>
      </c>
      <c r="F1258" s="169" t="s">
        <v>1212</v>
      </c>
      <c r="H1258" s="170">
        <v>1.53</v>
      </c>
      <c r="I1258" s="171"/>
      <c r="L1258" s="167"/>
      <c r="M1258" s="172"/>
      <c r="T1258" s="173"/>
      <c r="AT1258" s="168" t="s">
        <v>315</v>
      </c>
      <c r="AU1258" s="168" t="s">
        <v>89</v>
      </c>
      <c r="AV1258" s="13" t="s">
        <v>89</v>
      </c>
      <c r="AW1258" s="13" t="s">
        <v>31</v>
      </c>
      <c r="AX1258" s="13" t="s">
        <v>76</v>
      </c>
      <c r="AY1258" s="168" t="s">
        <v>307</v>
      </c>
    </row>
    <row r="1259" spans="2:51" s="13" customFormat="1">
      <c r="B1259" s="167"/>
      <c r="D1259" s="161" t="s">
        <v>315</v>
      </c>
      <c r="E1259" s="168" t="s">
        <v>1</v>
      </c>
      <c r="F1259" s="169" t="s">
        <v>915</v>
      </c>
      <c r="H1259" s="170">
        <v>-2.0499999999999998</v>
      </c>
      <c r="I1259" s="171"/>
      <c r="L1259" s="167"/>
      <c r="M1259" s="172"/>
      <c r="T1259" s="173"/>
      <c r="AT1259" s="168" t="s">
        <v>315</v>
      </c>
      <c r="AU1259" s="168" t="s">
        <v>89</v>
      </c>
      <c r="AV1259" s="13" t="s">
        <v>89</v>
      </c>
      <c r="AW1259" s="13" t="s">
        <v>31</v>
      </c>
      <c r="AX1259" s="13" t="s">
        <v>76</v>
      </c>
      <c r="AY1259" s="168" t="s">
        <v>307</v>
      </c>
    </row>
    <row r="1260" spans="2:51" s="12" customFormat="1">
      <c r="B1260" s="160"/>
      <c r="D1260" s="161" t="s">
        <v>315</v>
      </c>
      <c r="E1260" s="162" t="s">
        <v>1</v>
      </c>
      <c r="F1260" s="163" t="s">
        <v>1277</v>
      </c>
      <c r="H1260" s="162" t="s">
        <v>1</v>
      </c>
      <c r="I1260" s="164"/>
      <c r="L1260" s="160"/>
      <c r="M1260" s="165"/>
      <c r="T1260" s="166"/>
      <c r="AT1260" s="162" t="s">
        <v>315</v>
      </c>
      <c r="AU1260" s="162" t="s">
        <v>89</v>
      </c>
      <c r="AV1260" s="12" t="s">
        <v>83</v>
      </c>
      <c r="AW1260" s="12" t="s">
        <v>31</v>
      </c>
      <c r="AX1260" s="12" t="s">
        <v>76</v>
      </c>
      <c r="AY1260" s="162" t="s">
        <v>307</v>
      </c>
    </row>
    <row r="1261" spans="2:51" s="13" customFormat="1">
      <c r="B1261" s="167"/>
      <c r="D1261" s="161" t="s">
        <v>315</v>
      </c>
      <c r="E1261" s="168" t="s">
        <v>1</v>
      </c>
      <c r="F1261" s="169" t="s">
        <v>1265</v>
      </c>
      <c r="H1261" s="170">
        <v>24.57</v>
      </c>
      <c r="I1261" s="171"/>
      <c r="L1261" s="167"/>
      <c r="M1261" s="172"/>
      <c r="T1261" s="173"/>
      <c r="AT1261" s="168" t="s">
        <v>315</v>
      </c>
      <c r="AU1261" s="168" t="s">
        <v>89</v>
      </c>
      <c r="AV1261" s="13" t="s">
        <v>89</v>
      </c>
      <c r="AW1261" s="13" t="s">
        <v>31</v>
      </c>
      <c r="AX1261" s="13" t="s">
        <v>76</v>
      </c>
      <c r="AY1261" s="168" t="s">
        <v>307</v>
      </c>
    </row>
    <row r="1262" spans="2:51" s="13" customFormat="1">
      <c r="B1262" s="167"/>
      <c r="D1262" s="161" t="s">
        <v>315</v>
      </c>
      <c r="E1262" s="168" t="s">
        <v>1</v>
      </c>
      <c r="F1262" s="169" t="s">
        <v>1263</v>
      </c>
      <c r="H1262" s="170">
        <v>-2.6949999999999998</v>
      </c>
      <c r="I1262" s="171"/>
      <c r="L1262" s="167"/>
      <c r="M1262" s="172"/>
      <c r="T1262" s="173"/>
      <c r="AT1262" s="168" t="s">
        <v>315</v>
      </c>
      <c r="AU1262" s="168" t="s">
        <v>89</v>
      </c>
      <c r="AV1262" s="13" t="s">
        <v>89</v>
      </c>
      <c r="AW1262" s="13" t="s">
        <v>31</v>
      </c>
      <c r="AX1262" s="13" t="s">
        <v>76</v>
      </c>
      <c r="AY1262" s="168" t="s">
        <v>307</v>
      </c>
    </row>
    <row r="1263" spans="2:51" s="13" customFormat="1">
      <c r="B1263" s="167"/>
      <c r="D1263" s="161" t="s">
        <v>315</v>
      </c>
      <c r="E1263" s="168" t="s">
        <v>1</v>
      </c>
      <c r="F1263" s="169" t="s">
        <v>1227</v>
      </c>
      <c r="H1263" s="170">
        <v>-4.0999999999999996</v>
      </c>
      <c r="I1263" s="171"/>
      <c r="L1263" s="167"/>
      <c r="M1263" s="172"/>
      <c r="T1263" s="173"/>
      <c r="AT1263" s="168" t="s">
        <v>315</v>
      </c>
      <c r="AU1263" s="168" t="s">
        <v>89</v>
      </c>
      <c r="AV1263" s="13" t="s">
        <v>89</v>
      </c>
      <c r="AW1263" s="13" t="s">
        <v>31</v>
      </c>
      <c r="AX1263" s="13" t="s">
        <v>76</v>
      </c>
      <c r="AY1263" s="168" t="s">
        <v>307</v>
      </c>
    </row>
    <row r="1264" spans="2:51" s="13" customFormat="1">
      <c r="B1264" s="167"/>
      <c r="D1264" s="161" t="s">
        <v>315</v>
      </c>
      <c r="E1264" s="168" t="s">
        <v>1</v>
      </c>
      <c r="F1264" s="169" t="s">
        <v>892</v>
      </c>
      <c r="H1264" s="170">
        <v>-2.4500000000000002</v>
      </c>
      <c r="I1264" s="171"/>
      <c r="L1264" s="167"/>
      <c r="M1264" s="172"/>
      <c r="T1264" s="173"/>
      <c r="AT1264" s="168" t="s">
        <v>315</v>
      </c>
      <c r="AU1264" s="168" t="s">
        <v>89</v>
      </c>
      <c r="AV1264" s="13" t="s">
        <v>89</v>
      </c>
      <c r="AW1264" s="13" t="s">
        <v>31</v>
      </c>
      <c r="AX1264" s="13" t="s">
        <v>76</v>
      </c>
      <c r="AY1264" s="168" t="s">
        <v>307</v>
      </c>
    </row>
    <row r="1265" spans="2:51" s="12" customFormat="1">
      <c r="B1265" s="160"/>
      <c r="D1265" s="161" t="s">
        <v>315</v>
      </c>
      <c r="E1265" s="162" t="s">
        <v>1</v>
      </c>
      <c r="F1265" s="163" t="s">
        <v>1278</v>
      </c>
      <c r="H1265" s="162" t="s">
        <v>1</v>
      </c>
      <c r="I1265" s="164"/>
      <c r="L1265" s="160"/>
      <c r="M1265" s="165"/>
      <c r="T1265" s="166"/>
      <c r="AT1265" s="162" t="s">
        <v>315</v>
      </c>
      <c r="AU1265" s="162" t="s">
        <v>89</v>
      </c>
      <c r="AV1265" s="12" t="s">
        <v>83</v>
      </c>
      <c r="AW1265" s="12" t="s">
        <v>31</v>
      </c>
      <c r="AX1265" s="12" t="s">
        <v>76</v>
      </c>
      <c r="AY1265" s="162" t="s">
        <v>307</v>
      </c>
    </row>
    <row r="1266" spans="2:51" s="13" customFormat="1">
      <c r="B1266" s="167"/>
      <c r="D1266" s="161" t="s">
        <v>315</v>
      </c>
      <c r="E1266" s="168" t="s">
        <v>1</v>
      </c>
      <c r="F1266" s="169" t="s">
        <v>1262</v>
      </c>
      <c r="H1266" s="170">
        <v>29.7</v>
      </c>
      <c r="I1266" s="171"/>
      <c r="L1266" s="167"/>
      <c r="M1266" s="172"/>
      <c r="T1266" s="173"/>
      <c r="AT1266" s="168" t="s">
        <v>315</v>
      </c>
      <c r="AU1266" s="168" t="s">
        <v>89</v>
      </c>
      <c r="AV1266" s="13" t="s">
        <v>89</v>
      </c>
      <c r="AW1266" s="13" t="s">
        <v>31</v>
      </c>
      <c r="AX1266" s="13" t="s">
        <v>76</v>
      </c>
      <c r="AY1266" s="168" t="s">
        <v>307</v>
      </c>
    </row>
    <row r="1267" spans="2:51" s="13" customFormat="1">
      <c r="B1267" s="167"/>
      <c r="D1267" s="161" t="s">
        <v>315</v>
      </c>
      <c r="E1267" s="168" t="s">
        <v>1</v>
      </c>
      <c r="F1267" s="169" t="s">
        <v>1266</v>
      </c>
      <c r="H1267" s="170">
        <v>-2.7679999999999998</v>
      </c>
      <c r="I1267" s="171"/>
      <c r="L1267" s="167"/>
      <c r="M1267" s="172"/>
      <c r="T1267" s="173"/>
      <c r="AT1267" s="168" t="s">
        <v>315</v>
      </c>
      <c r="AU1267" s="168" t="s">
        <v>89</v>
      </c>
      <c r="AV1267" s="13" t="s">
        <v>89</v>
      </c>
      <c r="AW1267" s="13" t="s">
        <v>31</v>
      </c>
      <c r="AX1267" s="13" t="s">
        <v>76</v>
      </c>
      <c r="AY1267" s="168" t="s">
        <v>307</v>
      </c>
    </row>
    <row r="1268" spans="2:51" s="13" customFormat="1">
      <c r="B1268" s="167"/>
      <c r="D1268" s="161" t="s">
        <v>315</v>
      </c>
      <c r="E1268" s="168" t="s">
        <v>1</v>
      </c>
      <c r="F1268" s="169" t="s">
        <v>1219</v>
      </c>
      <c r="H1268" s="170">
        <v>0.67500000000000004</v>
      </c>
      <c r="I1268" s="171"/>
      <c r="L1268" s="167"/>
      <c r="M1268" s="172"/>
      <c r="T1268" s="173"/>
      <c r="AT1268" s="168" t="s">
        <v>315</v>
      </c>
      <c r="AU1268" s="168" t="s">
        <v>89</v>
      </c>
      <c r="AV1268" s="13" t="s">
        <v>89</v>
      </c>
      <c r="AW1268" s="13" t="s">
        <v>31</v>
      </c>
      <c r="AX1268" s="13" t="s">
        <v>76</v>
      </c>
      <c r="AY1268" s="168" t="s">
        <v>307</v>
      </c>
    </row>
    <row r="1269" spans="2:51" s="12" customFormat="1">
      <c r="B1269" s="160"/>
      <c r="D1269" s="161" t="s">
        <v>315</v>
      </c>
      <c r="E1269" s="162" t="s">
        <v>1</v>
      </c>
      <c r="F1269" s="163" t="s">
        <v>1159</v>
      </c>
      <c r="H1269" s="162" t="s">
        <v>1</v>
      </c>
      <c r="I1269" s="164"/>
      <c r="L1269" s="160"/>
      <c r="M1269" s="165"/>
      <c r="T1269" s="166"/>
      <c r="AT1269" s="162" t="s">
        <v>315</v>
      </c>
      <c r="AU1269" s="162" t="s">
        <v>89</v>
      </c>
      <c r="AV1269" s="12" t="s">
        <v>83</v>
      </c>
      <c r="AW1269" s="12" t="s">
        <v>31</v>
      </c>
      <c r="AX1269" s="12" t="s">
        <v>76</v>
      </c>
      <c r="AY1269" s="162" t="s">
        <v>307</v>
      </c>
    </row>
    <row r="1270" spans="2:51" s="13" customFormat="1">
      <c r="B1270" s="167"/>
      <c r="D1270" s="161" t="s">
        <v>315</v>
      </c>
      <c r="E1270" s="168" t="s">
        <v>1</v>
      </c>
      <c r="F1270" s="169" t="s">
        <v>1244</v>
      </c>
      <c r="H1270" s="170">
        <v>52.634999999999998</v>
      </c>
      <c r="I1270" s="171"/>
      <c r="L1270" s="167"/>
      <c r="M1270" s="172"/>
      <c r="T1270" s="173"/>
      <c r="AT1270" s="168" t="s">
        <v>315</v>
      </c>
      <c r="AU1270" s="168" t="s">
        <v>89</v>
      </c>
      <c r="AV1270" s="13" t="s">
        <v>89</v>
      </c>
      <c r="AW1270" s="13" t="s">
        <v>31</v>
      </c>
      <c r="AX1270" s="13" t="s">
        <v>76</v>
      </c>
      <c r="AY1270" s="168" t="s">
        <v>307</v>
      </c>
    </row>
    <row r="1271" spans="2:51" s="13" customFormat="1">
      <c r="B1271" s="167"/>
      <c r="D1271" s="161" t="s">
        <v>315</v>
      </c>
      <c r="E1271" s="168" t="s">
        <v>1</v>
      </c>
      <c r="F1271" s="169" t="s">
        <v>1211</v>
      </c>
      <c r="H1271" s="170">
        <v>-2.7</v>
      </c>
      <c r="I1271" s="171"/>
      <c r="L1271" s="167"/>
      <c r="M1271" s="172"/>
      <c r="T1271" s="173"/>
      <c r="AT1271" s="168" t="s">
        <v>315</v>
      </c>
      <c r="AU1271" s="168" t="s">
        <v>89</v>
      </c>
      <c r="AV1271" s="13" t="s">
        <v>89</v>
      </c>
      <c r="AW1271" s="13" t="s">
        <v>31</v>
      </c>
      <c r="AX1271" s="13" t="s">
        <v>76</v>
      </c>
      <c r="AY1271" s="168" t="s">
        <v>307</v>
      </c>
    </row>
    <row r="1272" spans="2:51" s="13" customFormat="1">
      <c r="B1272" s="167"/>
      <c r="D1272" s="161" t="s">
        <v>315</v>
      </c>
      <c r="E1272" s="168" t="s">
        <v>1</v>
      </c>
      <c r="F1272" s="169" t="s">
        <v>1212</v>
      </c>
      <c r="H1272" s="170">
        <v>1.53</v>
      </c>
      <c r="I1272" s="171"/>
      <c r="L1272" s="167"/>
      <c r="M1272" s="172"/>
      <c r="T1272" s="173"/>
      <c r="AT1272" s="168" t="s">
        <v>315</v>
      </c>
      <c r="AU1272" s="168" t="s">
        <v>89</v>
      </c>
      <c r="AV1272" s="13" t="s">
        <v>89</v>
      </c>
      <c r="AW1272" s="13" t="s">
        <v>31</v>
      </c>
      <c r="AX1272" s="13" t="s">
        <v>76</v>
      </c>
      <c r="AY1272" s="168" t="s">
        <v>307</v>
      </c>
    </row>
    <row r="1273" spans="2:51" s="13" customFormat="1">
      <c r="B1273" s="167"/>
      <c r="D1273" s="161" t="s">
        <v>315</v>
      </c>
      <c r="E1273" s="168" t="s">
        <v>1</v>
      </c>
      <c r="F1273" s="169" t="s">
        <v>915</v>
      </c>
      <c r="H1273" s="170">
        <v>-2.0499999999999998</v>
      </c>
      <c r="I1273" s="171"/>
      <c r="L1273" s="167"/>
      <c r="M1273" s="172"/>
      <c r="T1273" s="173"/>
      <c r="AT1273" s="168" t="s">
        <v>315</v>
      </c>
      <c r="AU1273" s="168" t="s">
        <v>89</v>
      </c>
      <c r="AV1273" s="13" t="s">
        <v>89</v>
      </c>
      <c r="AW1273" s="13" t="s">
        <v>31</v>
      </c>
      <c r="AX1273" s="13" t="s">
        <v>76</v>
      </c>
      <c r="AY1273" s="168" t="s">
        <v>307</v>
      </c>
    </row>
    <row r="1274" spans="2:51" s="12" customFormat="1">
      <c r="B1274" s="160"/>
      <c r="D1274" s="161" t="s">
        <v>315</v>
      </c>
      <c r="E1274" s="162" t="s">
        <v>1</v>
      </c>
      <c r="F1274" s="163" t="s">
        <v>1160</v>
      </c>
      <c r="H1274" s="162" t="s">
        <v>1</v>
      </c>
      <c r="I1274" s="164"/>
      <c r="L1274" s="160"/>
      <c r="M1274" s="165"/>
      <c r="T1274" s="166"/>
      <c r="AT1274" s="162" t="s">
        <v>315</v>
      </c>
      <c r="AU1274" s="162" t="s">
        <v>89</v>
      </c>
      <c r="AV1274" s="12" t="s">
        <v>83</v>
      </c>
      <c r="AW1274" s="12" t="s">
        <v>31</v>
      </c>
      <c r="AX1274" s="12" t="s">
        <v>76</v>
      </c>
      <c r="AY1274" s="162" t="s">
        <v>307</v>
      </c>
    </row>
    <row r="1275" spans="2:51" s="13" customFormat="1">
      <c r="B1275" s="167"/>
      <c r="D1275" s="161" t="s">
        <v>315</v>
      </c>
      <c r="E1275" s="168" t="s">
        <v>1</v>
      </c>
      <c r="F1275" s="169" t="s">
        <v>1244</v>
      </c>
      <c r="H1275" s="170">
        <v>52.634999999999998</v>
      </c>
      <c r="I1275" s="171"/>
      <c r="L1275" s="167"/>
      <c r="M1275" s="172"/>
      <c r="T1275" s="173"/>
      <c r="AT1275" s="168" t="s">
        <v>315</v>
      </c>
      <c r="AU1275" s="168" t="s">
        <v>89</v>
      </c>
      <c r="AV1275" s="13" t="s">
        <v>89</v>
      </c>
      <c r="AW1275" s="13" t="s">
        <v>31</v>
      </c>
      <c r="AX1275" s="13" t="s">
        <v>76</v>
      </c>
      <c r="AY1275" s="168" t="s">
        <v>307</v>
      </c>
    </row>
    <row r="1276" spans="2:51" s="13" customFormat="1">
      <c r="B1276" s="167"/>
      <c r="D1276" s="161" t="s">
        <v>315</v>
      </c>
      <c r="E1276" s="168" t="s">
        <v>1</v>
      </c>
      <c r="F1276" s="169" t="s">
        <v>1211</v>
      </c>
      <c r="H1276" s="170">
        <v>-2.7</v>
      </c>
      <c r="I1276" s="171"/>
      <c r="L1276" s="167"/>
      <c r="M1276" s="172"/>
      <c r="T1276" s="173"/>
      <c r="AT1276" s="168" t="s">
        <v>315</v>
      </c>
      <c r="AU1276" s="168" t="s">
        <v>89</v>
      </c>
      <c r="AV1276" s="13" t="s">
        <v>89</v>
      </c>
      <c r="AW1276" s="13" t="s">
        <v>31</v>
      </c>
      <c r="AX1276" s="13" t="s">
        <v>76</v>
      </c>
      <c r="AY1276" s="168" t="s">
        <v>307</v>
      </c>
    </row>
    <row r="1277" spans="2:51" s="13" customFormat="1">
      <c r="B1277" s="167"/>
      <c r="D1277" s="161" t="s">
        <v>315</v>
      </c>
      <c r="E1277" s="168" t="s">
        <v>1</v>
      </c>
      <c r="F1277" s="169" t="s">
        <v>1212</v>
      </c>
      <c r="H1277" s="170">
        <v>1.53</v>
      </c>
      <c r="I1277" s="171"/>
      <c r="L1277" s="167"/>
      <c r="M1277" s="172"/>
      <c r="T1277" s="173"/>
      <c r="AT1277" s="168" t="s">
        <v>315</v>
      </c>
      <c r="AU1277" s="168" t="s">
        <v>89</v>
      </c>
      <c r="AV1277" s="13" t="s">
        <v>89</v>
      </c>
      <c r="AW1277" s="13" t="s">
        <v>31</v>
      </c>
      <c r="AX1277" s="13" t="s">
        <v>76</v>
      </c>
      <c r="AY1277" s="168" t="s">
        <v>307</v>
      </c>
    </row>
    <row r="1278" spans="2:51" s="13" customFormat="1">
      <c r="B1278" s="167"/>
      <c r="D1278" s="161" t="s">
        <v>315</v>
      </c>
      <c r="E1278" s="168" t="s">
        <v>1</v>
      </c>
      <c r="F1278" s="169" t="s">
        <v>915</v>
      </c>
      <c r="H1278" s="170">
        <v>-2.0499999999999998</v>
      </c>
      <c r="I1278" s="171"/>
      <c r="L1278" s="167"/>
      <c r="M1278" s="172"/>
      <c r="T1278" s="173"/>
      <c r="AT1278" s="168" t="s">
        <v>315</v>
      </c>
      <c r="AU1278" s="168" t="s">
        <v>89</v>
      </c>
      <c r="AV1278" s="13" t="s">
        <v>89</v>
      </c>
      <c r="AW1278" s="13" t="s">
        <v>31</v>
      </c>
      <c r="AX1278" s="13" t="s">
        <v>76</v>
      </c>
      <c r="AY1278" s="168" t="s">
        <v>307</v>
      </c>
    </row>
    <row r="1279" spans="2:51" s="12" customFormat="1">
      <c r="B1279" s="160"/>
      <c r="D1279" s="161" t="s">
        <v>315</v>
      </c>
      <c r="E1279" s="162" t="s">
        <v>1</v>
      </c>
      <c r="F1279" s="163" t="s">
        <v>1162</v>
      </c>
      <c r="H1279" s="162" t="s">
        <v>1</v>
      </c>
      <c r="I1279" s="164"/>
      <c r="L1279" s="160"/>
      <c r="M1279" s="165"/>
      <c r="T1279" s="166"/>
      <c r="AT1279" s="162" t="s">
        <v>315</v>
      </c>
      <c r="AU1279" s="162" t="s">
        <v>89</v>
      </c>
      <c r="AV1279" s="12" t="s">
        <v>83</v>
      </c>
      <c r="AW1279" s="12" t="s">
        <v>31</v>
      </c>
      <c r="AX1279" s="12" t="s">
        <v>76</v>
      </c>
      <c r="AY1279" s="162" t="s">
        <v>307</v>
      </c>
    </row>
    <row r="1280" spans="2:51" s="13" customFormat="1">
      <c r="B1280" s="167"/>
      <c r="D1280" s="161" t="s">
        <v>315</v>
      </c>
      <c r="E1280" s="168" t="s">
        <v>1</v>
      </c>
      <c r="F1280" s="169" t="s">
        <v>1279</v>
      </c>
      <c r="H1280" s="170">
        <v>49.3</v>
      </c>
      <c r="I1280" s="171"/>
      <c r="L1280" s="167"/>
      <c r="M1280" s="172"/>
      <c r="T1280" s="173"/>
      <c r="AT1280" s="168" t="s">
        <v>315</v>
      </c>
      <c r="AU1280" s="168" t="s">
        <v>89</v>
      </c>
      <c r="AV1280" s="13" t="s">
        <v>89</v>
      </c>
      <c r="AW1280" s="13" t="s">
        <v>31</v>
      </c>
      <c r="AX1280" s="13" t="s">
        <v>76</v>
      </c>
      <c r="AY1280" s="168" t="s">
        <v>307</v>
      </c>
    </row>
    <row r="1281" spans="2:51" s="13" customFormat="1">
      <c r="B1281" s="167"/>
      <c r="D1281" s="161" t="s">
        <v>315</v>
      </c>
      <c r="E1281" s="168" t="s">
        <v>1</v>
      </c>
      <c r="F1281" s="169" t="s">
        <v>1211</v>
      </c>
      <c r="H1281" s="170">
        <v>-2.7</v>
      </c>
      <c r="I1281" s="171"/>
      <c r="L1281" s="167"/>
      <c r="M1281" s="172"/>
      <c r="T1281" s="173"/>
      <c r="AT1281" s="168" t="s">
        <v>315</v>
      </c>
      <c r="AU1281" s="168" t="s">
        <v>89</v>
      </c>
      <c r="AV1281" s="13" t="s">
        <v>89</v>
      </c>
      <c r="AW1281" s="13" t="s">
        <v>31</v>
      </c>
      <c r="AX1281" s="13" t="s">
        <v>76</v>
      </c>
      <c r="AY1281" s="168" t="s">
        <v>307</v>
      </c>
    </row>
    <row r="1282" spans="2:51" s="13" customFormat="1">
      <c r="B1282" s="167"/>
      <c r="D1282" s="161" t="s">
        <v>315</v>
      </c>
      <c r="E1282" s="168" t="s">
        <v>1</v>
      </c>
      <c r="F1282" s="169" t="s">
        <v>1212</v>
      </c>
      <c r="H1282" s="170">
        <v>1.53</v>
      </c>
      <c r="I1282" s="171"/>
      <c r="L1282" s="167"/>
      <c r="M1282" s="172"/>
      <c r="T1282" s="173"/>
      <c r="AT1282" s="168" t="s">
        <v>315</v>
      </c>
      <c r="AU1282" s="168" t="s">
        <v>89</v>
      </c>
      <c r="AV1282" s="13" t="s">
        <v>89</v>
      </c>
      <c r="AW1282" s="13" t="s">
        <v>31</v>
      </c>
      <c r="AX1282" s="13" t="s">
        <v>76</v>
      </c>
      <c r="AY1282" s="168" t="s">
        <v>307</v>
      </c>
    </row>
    <row r="1283" spans="2:51" s="13" customFormat="1">
      <c r="B1283" s="167"/>
      <c r="D1283" s="161" t="s">
        <v>315</v>
      </c>
      <c r="E1283" s="168" t="s">
        <v>1</v>
      </c>
      <c r="F1283" s="169" t="s">
        <v>915</v>
      </c>
      <c r="H1283" s="170">
        <v>-2.0499999999999998</v>
      </c>
      <c r="I1283" s="171"/>
      <c r="L1283" s="167"/>
      <c r="M1283" s="172"/>
      <c r="T1283" s="173"/>
      <c r="AT1283" s="168" t="s">
        <v>315</v>
      </c>
      <c r="AU1283" s="168" t="s">
        <v>89</v>
      </c>
      <c r="AV1283" s="13" t="s">
        <v>89</v>
      </c>
      <c r="AW1283" s="13" t="s">
        <v>31</v>
      </c>
      <c r="AX1283" s="13" t="s">
        <v>76</v>
      </c>
      <c r="AY1283" s="168" t="s">
        <v>307</v>
      </c>
    </row>
    <row r="1284" spans="2:51" s="12" customFormat="1">
      <c r="B1284" s="160"/>
      <c r="D1284" s="161" t="s">
        <v>315</v>
      </c>
      <c r="E1284" s="162" t="s">
        <v>1</v>
      </c>
      <c r="F1284" s="163" t="s">
        <v>1280</v>
      </c>
      <c r="H1284" s="162" t="s">
        <v>1</v>
      </c>
      <c r="I1284" s="164"/>
      <c r="L1284" s="160"/>
      <c r="M1284" s="165"/>
      <c r="T1284" s="166"/>
      <c r="AT1284" s="162" t="s">
        <v>315</v>
      </c>
      <c r="AU1284" s="162" t="s">
        <v>89</v>
      </c>
      <c r="AV1284" s="12" t="s">
        <v>83</v>
      </c>
      <c r="AW1284" s="12" t="s">
        <v>31</v>
      </c>
      <c r="AX1284" s="12" t="s">
        <v>76</v>
      </c>
      <c r="AY1284" s="162" t="s">
        <v>307</v>
      </c>
    </row>
    <row r="1285" spans="2:51" s="13" customFormat="1">
      <c r="B1285" s="167"/>
      <c r="D1285" s="161" t="s">
        <v>315</v>
      </c>
      <c r="E1285" s="168" t="s">
        <v>1</v>
      </c>
      <c r="F1285" s="169" t="s">
        <v>1281</v>
      </c>
      <c r="H1285" s="170">
        <v>23.085000000000001</v>
      </c>
      <c r="I1285" s="171"/>
      <c r="L1285" s="167"/>
      <c r="M1285" s="172"/>
      <c r="T1285" s="173"/>
      <c r="AT1285" s="168" t="s">
        <v>315</v>
      </c>
      <c r="AU1285" s="168" t="s">
        <v>89</v>
      </c>
      <c r="AV1285" s="13" t="s">
        <v>89</v>
      </c>
      <c r="AW1285" s="13" t="s">
        <v>31</v>
      </c>
      <c r="AX1285" s="13" t="s">
        <v>76</v>
      </c>
      <c r="AY1285" s="168" t="s">
        <v>307</v>
      </c>
    </row>
    <row r="1286" spans="2:51" s="13" customFormat="1">
      <c r="B1286" s="167"/>
      <c r="D1286" s="161" t="s">
        <v>315</v>
      </c>
      <c r="E1286" s="168" t="s">
        <v>1</v>
      </c>
      <c r="F1286" s="169" t="s">
        <v>1236</v>
      </c>
      <c r="H1286" s="170">
        <v>-1.125</v>
      </c>
      <c r="I1286" s="171"/>
      <c r="L1286" s="167"/>
      <c r="M1286" s="172"/>
      <c r="T1286" s="173"/>
      <c r="AT1286" s="168" t="s">
        <v>315</v>
      </c>
      <c r="AU1286" s="168" t="s">
        <v>89</v>
      </c>
      <c r="AV1286" s="13" t="s">
        <v>89</v>
      </c>
      <c r="AW1286" s="13" t="s">
        <v>31</v>
      </c>
      <c r="AX1286" s="13" t="s">
        <v>76</v>
      </c>
      <c r="AY1286" s="168" t="s">
        <v>307</v>
      </c>
    </row>
    <row r="1287" spans="2:51" s="13" customFormat="1">
      <c r="B1287" s="167"/>
      <c r="D1287" s="161" t="s">
        <v>315</v>
      </c>
      <c r="E1287" s="168" t="s">
        <v>1</v>
      </c>
      <c r="F1287" s="169" t="s">
        <v>1206</v>
      </c>
      <c r="H1287" s="170">
        <v>-1.845</v>
      </c>
      <c r="I1287" s="171"/>
      <c r="L1287" s="167"/>
      <c r="M1287" s="172"/>
      <c r="T1287" s="173"/>
      <c r="AT1287" s="168" t="s">
        <v>315</v>
      </c>
      <c r="AU1287" s="168" t="s">
        <v>89</v>
      </c>
      <c r="AV1287" s="13" t="s">
        <v>89</v>
      </c>
      <c r="AW1287" s="13" t="s">
        <v>31</v>
      </c>
      <c r="AX1287" s="13" t="s">
        <v>76</v>
      </c>
      <c r="AY1287" s="168" t="s">
        <v>307</v>
      </c>
    </row>
    <row r="1288" spans="2:51" s="13" customFormat="1">
      <c r="B1288" s="167"/>
      <c r="D1288" s="161" t="s">
        <v>315</v>
      </c>
      <c r="E1288" s="168" t="s">
        <v>1</v>
      </c>
      <c r="F1288" s="169" t="s">
        <v>1238</v>
      </c>
      <c r="H1288" s="170">
        <v>0.9</v>
      </c>
      <c r="I1288" s="171"/>
      <c r="L1288" s="167"/>
      <c r="M1288" s="172"/>
      <c r="T1288" s="173"/>
      <c r="AT1288" s="168" t="s">
        <v>315</v>
      </c>
      <c r="AU1288" s="168" t="s">
        <v>89</v>
      </c>
      <c r="AV1288" s="13" t="s">
        <v>89</v>
      </c>
      <c r="AW1288" s="13" t="s">
        <v>31</v>
      </c>
      <c r="AX1288" s="13" t="s">
        <v>76</v>
      </c>
      <c r="AY1288" s="168" t="s">
        <v>307</v>
      </c>
    </row>
    <row r="1289" spans="2:51" s="12" customFormat="1">
      <c r="B1289" s="160"/>
      <c r="D1289" s="161" t="s">
        <v>315</v>
      </c>
      <c r="E1289" s="162" t="s">
        <v>1</v>
      </c>
      <c r="F1289" s="163" t="s">
        <v>1282</v>
      </c>
      <c r="H1289" s="162" t="s">
        <v>1</v>
      </c>
      <c r="I1289" s="164"/>
      <c r="L1289" s="160"/>
      <c r="M1289" s="165"/>
      <c r="T1289" s="166"/>
      <c r="AT1289" s="162" t="s">
        <v>315</v>
      </c>
      <c r="AU1289" s="162" t="s">
        <v>89</v>
      </c>
      <c r="AV1289" s="12" t="s">
        <v>83</v>
      </c>
      <c r="AW1289" s="12" t="s">
        <v>31</v>
      </c>
      <c r="AX1289" s="12" t="s">
        <v>76</v>
      </c>
      <c r="AY1289" s="162" t="s">
        <v>307</v>
      </c>
    </row>
    <row r="1290" spans="2:51" s="13" customFormat="1">
      <c r="B1290" s="167"/>
      <c r="D1290" s="161" t="s">
        <v>315</v>
      </c>
      <c r="E1290" s="168" t="s">
        <v>1</v>
      </c>
      <c r="F1290" s="169" t="s">
        <v>1281</v>
      </c>
      <c r="H1290" s="170">
        <v>23.085000000000001</v>
      </c>
      <c r="I1290" s="171"/>
      <c r="L1290" s="167"/>
      <c r="M1290" s="172"/>
      <c r="T1290" s="173"/>
      <c r="AT1290" s="168" t="s">
        <v>315</v>
      </c>
      <c r="AU1290" s="168" t="s">
        <v>89</v>
      </c>
      <c r="AV1290" s="13" t="s">
        <v>89</v>
      </c>
      <c r="AW1290" s="13" t="s">
        <v>31</v>
      </c>
      <c r="AX1290" s="13" t="s">
        <v>76</v>
      </c>
      <c r="AY1290" s="168" t="s">
        <v>307</v>
      </c>
    </row>
    <row r="1291" spans="2:51" s="13" customFormat="1">
      <c r="B1291" s="167"/>
      <c r="D1291" s="161" t="s">
        <v>315</v>
      </c>
      <c r="E1291" s="168" t="s">
        <v>1</v>
      </c>
      <c r="F1291" s="169" t="s">
        <v>1206</v>
      </c>
      <c r="H1291" s="170">
        <v>-1.845</v>
      </c>
      <c r="I1291" s="171"/>
      <c r="L1291" s="167"/>
      <c r="M1291" s="172"/>
      <c r="T1291" s="173"/>
      <c r="AT1291" s="168" t="s">
        <v>315</v>
      </c>
      <c r="AU1291" s="168" t="s">
        <v>89</v>
      </c>
      <c r="AV1291" s="13" t="s">
        <v>89</v>
      </c>
      <c r="AW1291" s="13" t="s">
        <v>31</v>
      </c>
      <c r="AX1291" s="13" t="s">
        <v>76</v>
      </c>
      <c r="AY1291" s="168" t="s">
        <v>307</v>
      </c>
    </row>
    <row r="1292" spans="2:51" s="12" customFormat="1">
      <c r="B1292" s="160"/>
      <c r="D1292" s="161" t="s">
        <v>315</v>
      </c>
      <c r="E1292" s="162" t="s">
        <v>1</v>
      </c>
      <c r="F1292" s="163" t="s">
        <v>1283</v>
      </c>
      <c r="H1292" s="162" t="s">
        <v>1</v>
      </c>
      <c r="I1292" s="164"/>
      <c r="L1292" s="160"/>
      <c r="M1292" s="165"/>
      <c r="T1292" s="166"/>
      <c r="AT1292" s="162" t="s">
        <v>315</v>
      </c>
      <c r="AU1292" s="162" t="s">
        <v>89</v>
      </c>
      <c r="AV1292" s="12" t="s">
        <v>83</v>
      </c>
      <c r="AW1292" s="12" t="s">
        <v>31</v>
      </c>
      <c r="AX1292" s="12" t="s">
        <v>76</v>
      </c>
      <c r="AY1292" s="162" t="s">
        <v>307</v>
      </c>
    </row>
    <row r="1293" spans="2:51" s="13" customFormat="1">
      <c r="B1293" s="167"/>
      <c r="D1293" s="161" t="s">
        <v>315</v>
      </c>
      <c r="E1293" s="168" t="s">
        <v>1</v>
      </c>
      <c r="F1293" s="169" t="s">
        <v>1284</v>
      </c>
      <c r="H1293" s="170">
        <v>21.87</v>
      </c>
      <c r="I1293" s="171"/>
      <c r="L1293" s="167"/>
      <c r="M1293" s="172"/>
      <c r="T1293" s="173"/>
      <c r="AT1293" s="168" t="s">
        <v>315</v>
      </c>
      <c r="AU1293" s="168" t="s">
        <v>89</v>
      </c>
      <c r="AV1293" s="13" t="s">
        <v>89</v>
      </c>
      <c r="AW1293" s="13" t="s">
        <v>31</v>
      </c>
      <c r="AX1293" s="13" t="s">
        <v>76</v>
      </c>
      <c r="AY1293" s="168" t="s">
        <v>307</v>
      </c>
    </row>
    <row r="1294" spans="2:51" s="13" customFormat="1">
      <c r="B1294" s="167"/>
      <c r="D1294" s="161" t="s">
        <v>315</v>
      </c>
      <c r="E1294" s="168" t="s">
        <v>1</v>
      </c>
      <c r="F1294" s="169" t="s">
        <v>915</v>
      </c>
      <c r="H1294" s="170">
        <v>-2.0499999999999998</v>
      </c>
      <c r="I1294" s="171"/>
      <c r="L1294" s="167"/>
      <c r="M1294" s="172"/>
      <c r="T1294" s="173"/>
      <c r="AT1294" s="168" t="s">
        <v>315</v>
      </c>
      <c r="AU1294" s="168" t="s">
        <v>89</v>
      </c>
      <c r="AV1294" s="13" t="s">
        <v>89</v>
      </c>
      <c r="AW1294" s="13" t="s">
        <v>31</v>
      </c>
      <c r="AX1294" s="13" t="s">
        <v>76</v>
      </c>
      <c r="AY1294" s="168" t="s">
        <v>307</v>
      </c>
    </row>
    <row r="1295" spans="2:51" s="12" customFormat="1">
      <c r="B1295" s="160"/>
      <c r="D1295" s="161" t="s">
        <v>315</v>
      </c>
      <c r="E1295" s="162" t="s">
        <v>1</v>
      </c>
      <c r="F1295" s="163" t="s">
        <v>1164</v>
      </c>
      <c r="H1295" s="162" t="s">
        <v>1</v>
      </c>
      <c r="I1295" s="164"/>
      <c r="L1295" s="160"/>
      <c r="M1295" s="165"/>
      <c r="T1295" s="166"/>
      <c r="AT1295" s="162" t="s">
        <v>315</v>
      </c>
      <c r="AU1295" s="162" t="s">
        <v>89</v>
      </c>
      <c r="AV1295" s="12" t="s">
        <v>83</v>
      </c>
      <c r="AW1295" s="12" t="s">
        <v>31</v>
      </c>
      <c r="AX1295" s="12" t="s">
        <v>76</v>
      </c>
      <c r="AY1295" s="162" t="s">
        <v>307</v>
      </c>
    </row>
    <row r="1296" spans="2:51" s="13" customFormat="1">
      <c r="B1296" s="167"/>
      <c r="D1296" s="161" t="s">
        <v>315</v>
      </c>
      <c r="E1296" s="168" t="s">
        <v>1</v>
      </c>
      <c r="F1296" s="169" t="s">
        <v>1285</v>
      </c>
      <c r="H1296" s="170">
        <v>27</v>
      </c>
      <c r="I1296" s="171"/>
      <c r="L1296" s="167"/>
      <c r="M1296" s="172"/>
      <c r="T1296" s="173"/>
      <c r="AT1296" s="168" t="s">
        <v>315</v>
      </c>
      <c r="AU1296" s="168" t="s">
        <v>89</v>
      </c>
      <c r="AV1296" s="13" t="s">
        <v>89</v>
      </c>
      <c r="AW1296" s="13" t="s">
        <v>31</v>
      </c>
      <c r="AX1296" s="13" t="s">
        <v>76</v>
      </c>
      <c r="AY1296" s="168" t="s">
        <v>307</v>
      </c>
    </row>
    <row r="1297" spans="2:51" s="13" customFormat="1">
      <c r="B1297" s="167"/>
      <c r="D1297" s="161" t="s">
        <v>315</v>
      </c>
      <c r="E1297" s="168" t="s">
        <v>1</v>
      </c>
      <c r="F1297" s="169" t="s">
        <v>915</v>
      </c>
      <c r="H1297" s="170">
        <v>-2.0499999999999998</v>
      </c>
      <c r="I1297" s="171"/>
      <c r="L1297" s="167"/>
      <c r="M1297" s="172"/>
      <c r="T1297" s="173"/>
      <c r="AT1297" s="168" t="s">
        <v>315</v>
      </c>
      <c r="AU1297" s="168" t="s">
        <v>89</v>
      </c>
      <c r="AV1297" s="13" t="s">
        <v>89</v>
      </c>
      <c r="AW1297" s="13" t="s">
        <v>31</v>
      </c>
      <c r="AX1297" s="13" t="s">
        <v>76</v>
      </c>
      <c r="AY1297" s="168" t="s">
        <v>307</v>
      </c>
    </row>
    <row r="1298" spans="2:51" s="13" customFormat="1">
      <c r="B1298" s="167"/>
      <c r="D1298" s="161" t="s">
        <v>315</v>
      </c>
      <c r="E1298" s="168" t="s">
        <v>1</v>
      </c>
      <c r="F1298" s="169" t="s">
        <v>1257</v>
      </c>
      <c r="H1298" s="170">
        <v>-5.5350000000000001</v>
      </c>
      <c r="I1298" s="171"/>
      <c r="L1298" s="167"/>
      <c r="M1298" s="172"/>
      <c r="T1298" s="173"/>
      <c r="AT1298" s="168" t="s">
        <v>315</v>
      </c>
      <c r="AU1298" s="168" t="s">
        <v>89</v>
      </c>
      <c r="AV1298" s="13" t="s">
        <v>89</v>
      </c>
      <c r="AW1298" s="13" t="s">
        <v>31</v>
      </c>
      <c r="AX1298" s="13" t="s">
        <v>76</v>
      </c>
      <c r="AY1298" s="168" t="s">
        <v>307</v>
      </c>
    </row>
    <row r="1299" spans="2:51" s="12" customFormat="1">
      <c r="B1299" s="160"/>
      <c r="D1299" s="161" t="s">
        <v>315</v>
      </c>
      <c r="E1299" s="162" t="s">
        <v>1</v>
      </c>
      <c r="F1299" s="163" t="s">
        <v>1286</v>
      </c>
      <c r="H1299" s="162" t="s">
        <v>1</v>
      </c>
      <c r="I1299" s="164"/>
      <c r="L1299" s="160"/>
      <c r="M1299" s="165"/>
      <c r="T1299" s="166"/>
      <c r="AT1299" s="162" t="s">
        <v>315</v>
      </c>
      <c r="AU1299" s="162" t="s">
        <v>89</v>
      </c>
      <c r="AV1299" s="12" t="s">
        <v>83</v>
      </c>
      <c r="AW1299" s="12" t="s">
        <v>31</v>
      </c>
      <c r="AX1299" s="12" t="s">
        <v>76</v>
      </c>
      <c r="AY1299" s="162" t="s">
        <v>307</v>
      </c>
    </row>
    <row r="1300" spans="2:51" s="13" customFormat="1">
      <c r="B1300" s="167"/>
      <c r="D1300" s="161" t="s">
        <v>315</v>
      </c>
      <c r="E1300" s="168" t="s">
        <v>1</v>
      </c>
      <c r="F1300" s="169" t="s">
        <v>1287</v>
      </c>
      <c r="H1300" s="170">
        <v>35.64</v>
      </c>
      <c r="I1300" s="171"/>
      <c r="L1300" s="167"/>
      <c r="M1300" s="172"/>
      <c r="T1300" s="173"/>
      <c r="AT1300" s="168" t="s">
        <v>315</v>
      </c>
      <c r="AU1300" s="168" t="s">
        <v>89</v>
      </c>
      <c r="AV1300" s="13" t="s">
        <v>89</v>
      </c>
      <c r="AW1300" s="13" t="s">
        <v>31</v>
      </c>
      <c r="AX1300" s="13" t="s">
        <v>76</v>
      </c>
      <c r="AY1300" s="168" t="s">
        <v>307</v>
      </c>
    </row>
    <row r="1301" spans="2:51" s="13" customFormat="1">
      <c r="B1301" s="167"/>
      <c r="D1301" s="161" t="s">
        <v>315</v>
      </c>
      <c r="E1301" s="168" t="s">
        <v>1</v>
      </c>
      <c r="F1301" s="169" t="s">
        <v>1206</v>
      </c>
      <c r="H1301" s="170">
        <v>-1.845</v>
      </c>
      <c r="I1301" s="171"/>
      <c r="L1301" s="167"/>
      <c r="M1301" s="172"/>
      <c r="T1301" s="173"/>
      <c r="AT1301" s="168" t="s">
        <v>315</v>
      </c>
      <c r="AU1301" s="168" t="s">
        <v>89</v>
      </c>
      <c r="AV1301" s="13" t="s">
        <v>89</v>
      </c>
      <c r="AW1301" s="13" t="s">
        <v>31</v>
      </c>
      <c r="AX1301" s="13" t="s">
        <v>76</v>
      </c>
      <c r="AY1301" s="168" t="s">
        <v>307</v>
      </c>
    </row>
    <row r="1302" spans="2:51" s="13" customFormat="1">
      <c r="B1302" s="167"/>
      <c r="D1302" s="161" t="s">
        <v>315</v>
      </c>
      <c r="E1302" s="168" t="s">
        <v>1</v>
      </c>
      <c r="F1302" s="169" t="s">
        <v>1236</v>
      </c>
      <c r="H1302" s="170">
        <v>-1.125</v>
      </c>
      <c r="I1302" s="171"/>
      <c r="L1302" s="167"/>
      <c r="M1302" s="172"/>
      <c r="T1302" s="173"/>
      <c r="AT1302" s="168" t="s">
        <v>315</v>
      </c>
      <c r="AU1302" s="168" t="s">
        <v>89</v>
      </c>
      <c r="AV1302" s="13" t="s">
        <v>89</v>
      </c>
      <c r="AW1302" s="13" t="s">
        <v>31</v>
      </c>
      <c r="AX1302" s="13" t="s">
        <v>76</v>
      </c>
      <c r="AY1302" s="168" t="s">
        <v>307</v>
      </c>
    </row>
    <row r="1303" spans="2:51" s="13" customFormat="1">
      <c r="B1303" s="167"/>
      <c r="D1303" s="161" t="s">
        <v>315</v>
      </c>
      <c r="E1303" s="168" t="s">
        <v>1</v>
      </c>
      <c r="F1303" s="169" t="s">
        <v>1238</v>
      </c>
      <c r="H1303" s="170">
        <v>0.9</v>
      </c>
      <c r="I1303" s="171"/>
      <c r="L1303" s="167"/>
      <c r="M1303" s="172"/>
      <c r="T1303" s="173"/>
      <c r="AT1303" s="168" t="s">
        <v>315</v>
      </c>
      <c r="AU1303" s="168" t="s">
        <v>89</v>
      </c>
      <c r="AV1303" s="13" t="s">
        <v>89</v>
      </c>
      <c r="AW1303" s="13" t="s">
        <v>31</v>
      </c>
      <c r="AX1303" s="13" t="s">
        <v>76</v>
      </c>
      <c r="AY1303" s="168" t="s">
        <v>307</v>
      </c>
    </row>
    <row r="1304" spans="2:51" s="12" customFormat="1">
      <c r="B1304" s="160"/>
      <c r="D1304" s="161" t="s">
        <v>315</v>
      </c>
      <c r="E1304" s="162" t="s">
        <v>1</v>
      </c>
      <c r="F1304" s="163" t="s">
        <v>1288</v>
      </c>
      <c r="H1304" s="162" t="s">
        <v>1</v>
      </c>
      <c r="I1304" s="164"/>
      <c r="L1304" s="160"/>
      <c r="M1304" s="165"/>
      <c r="T1304" s="166"/>
      <c r="AT1304" s="162" t="s">
        <v>315</v>
      </c>
      <c r="AU1304" s="162" t="s">
        <v>89</v>
      </c>
      <c r="AV1304" s="12" t="s">
        <v>83</v>
      </c>
      <c r="AW1304" s="12" t="s">
        <v>31</v>
      </c>
      <c r="AX1304" s="12" t="s">
        <v>76</v>
      </c>
      <c r="AY1304" s="162" t="s">
        <v>307</v>
      </c>
    </row>
    <row r="1305" spans="2:51" s="13" customFormat="1">
      <c r="B1305" s="167"/>
      <c r="D1305" s="161" t="s">
        <v>315</v>
      </c>
      <c r="E1305" s="168" t="s">
        <v>1</v>
      </c>
      <c r="F1305" s="169" t="s">
        <v>1289</v>
      </c>
      <c r="H1305" s="170">
        <v>28.62</v>
      </c>
      <c r="I1305" s="171"/>
      <c r="L1305" s="167"/>
      <c r="M1305" s="172"/>
      <c r="T1305" s="173"/>
      <c r="AT1305" s="168" t="s">
        <v>315</v>
      </c>
      <c r="AU1305" s="168" t="s">
        <v>89</v>
      </c>
      <c r="AV1305" s="13" t="s">
        <v>89</v>
      </c>
      <c r="AW1305" s="13" t="s">
        <v>31</v>
      </c>
      <c r="AX1305" s="13" t="s">
        <v>76</v>
      </c>
      <c r="AY1305" s="168" t="s">
        <v>307</v>
      </c>
    </row>
    <row r="1306" spans="2:51" s="13" customFormat="1">
      <c r="B1306" s="167"/>
      <c r="D1306" s="161" t="s">
        <v>315</v>
      </c>
      <c r="E1306" s="168" t="s">
        <v>1</v>
      </c>
      <c r="F1306" s="169" t="s">
        <v>1206</v>
      </c>
      <c r="H1306" s="170">
        <v>-1.845</v>
      </c>
      <c r="I1306" s="171"/>
      <c r="L1306" s="167"/>
      <c r="M1306" s="172"/>
      <c r="T1306" s="173"/>
      <c r="AT1306" s="168" t="s">
        <v>315</v>
      </c>
      <c r="AU1306" s="168" t="s">
        <v>89</v>
      </c>
      <c r="AV1306" s="13" t="s">
        <v>89</v>
      </c>
      <c r="AW1306" s="13" t="s">
        <v>31</v>
      </c>
      <c r="AX1306" s="13" t="s">
        <v>76</v>
      </c>
      <c r="AY1306" s="168" t="s">
        <v>307</v>
      </c>
    </row>
    <row r="1307" spans="2:51" s="13" customFormat="1">
      <c r="B1307" s="167"/>
      <c r="D1307" s="161" t="s">
        <v>315</v>
      </c>
      <c r="E1307" s="168" t="s">
        <v>1</v>
      </c>
      <c r="F1307" s="169" t="s">
        <v>1218</v>
      </c>
      <c r="H1307" s="170">
        <v>-0.56299999999999994</v>
      </c>
      <c r="I1307" s="171"/>
      <c r="L1307" s="167"/>
      <c r="M1307" s="172"/>
      <c r="T1307" s="173"/>
      <c r="AT1307" s="168" t="s">
        <v>315</v>
      </c>
      <c r="AU1307" s="168" t="s">
        <v>89</v>
      </c>
      <c r="AV1307" s="13" t="s">
        <v>89</v>
      </c>
      <c r="AW1307" s="13" t="s">
        <v>31</v>
      </c>
      <c r="AX1307" s="13" t="s">
        <v>76</v>
      </c>
      <c r="AY1307" s="168" t="s">
        <v>307</v>
      </c>
    </row>
    <row r="1308" spans="2:51" s="13" customFormat="1">
      <c r="B1308" s="167"/>
      <c r="D1308" s="161" t="s">
        <v>315</v>
      </c>
      <c r="E1308" s="168" t="s">
        <v>1</v>
      </c>
      <c r="F1308" s="169" t="s">
        <v>1219</v>
      </c>
      <c r="H1308" s="170">
        <v>0.67500000000000004</v>
      </c>
      <c r="I1308" s="171"/>
      <c r="L1308" s="167"/>
      <c r="M1308" s="172"/>
      <c r="T1308" s="173"/>
      <c r="AT1308" s="168" t="s">
        <v>315</v>
      </c>
      <c r="AU1308" s="168" t="s">
        <v>89</v>
      </c>
      <c r="AV1308" s="13" t="s">
        <v>89</v>
      </c>
      <c r="AW1308" s="13" t="s">
        <v>31</v>
      </c>
      <c r="AX1308" s="13" t="s">
        <v>76</v>
      </c>
      <c r="AY1308" s="168" t="s">
        <v>307</v>
      </c>
    </row>
    <row r="1309" spans="2:51" s="12" customFormat="1">
      <c r="B1309" s="160"/>
      <c r="D1309" s="161" t="s">
        <v>315</v>
      </c>
      <c r="E1309" s="162" t="s">
        <v>1</v>
      </c>
      <c r="F1309" s="163" t="s">
        <v>1290</v>
      </c>
      <c r="H1309" s="162" t="s">
        <v>1</v>
      </c>
      <c r="I1309" s="164"/>
      <c r="L1309" s="160"/>
      <c r="M1309" s="165"/>
      <c r="T1309" s="166"/>
      <c r="AT1309" s="162" t="s">
        <v>315</v>
      </c>
      <c r="AU1309" s="162" t="s">
        <v>89</v>
      </c>
      <c r="AV1309" s="12" t="s">
        <v>83</v>
      </c>
      <c r="AW1309" s="12" t="s">
        <v>31</v>
      </c>
      <c r="AX1309" s="12" t="s">
        <v>76</v>
      </c>
      <c r="AY1309" s="162" t="s">
        <v>307</v>
      </c>
    </row>
    <row r="1310" spans="2:51" s="13" customFormat="1">
      <c r="B1310" s="167"/>
      <c r="D1310" s="161" t="s">
        <v>315</v>
      </c>
      <c r="E1310" s="168" t="s">
        <v>1</v>
      </c>
      <c r="F1310" s="169" t="s">
        <v>1291</v>
      </c>
      <c r="H1310" s="170">
        <v>19.98</v>
      </c>
      <c r="I1310" s="171"/>
      <c r="L1310" s="167"/>
      <c r="M1310" s="172"/>
      <c r="T1310" s="173"/>
      <c r="AT1310" s="168" t="s">
        <v>315</v>
      </c>
      <c r="AU1310" s="168" t="s">
        <v>89</v>
      </c>
      <c r="AV1310" s="13" t="s">
        <v>89</v>
      </c>
      <c r="AW1310" s="13" t="s">
        <v>31</v>
      </c>
      <c r="AX1310" s="13" t="s">
        <v>76</v>
      </c>
      <c r="AY1310" s="168" t="s">
        <v>307</v>
      </c>
    </row>
    <row r="1311" spans="2:51" s="13" customFormat="1">
      <c r="B1311" s="167"/>
      <c r="D1311" s="161" t="s">
        <v>315</v>
      </c>
      <c r="E1311" s="168" t="s">
        <v>1</v>
      </c>
      <c r="F1311" s="169" t="s">
        <v>1206</v>
      </c>
      <c r="H1311" s="170">
        <v>-1.845</v>
      </c>
      <c r="I1311" s="171"/>
      <c r="L1311" s="167"/>
      <c r="M1311" s="172"/>
      <c r="T1311" s="173"/>
      <c r="AT1311" s="168" t="s">
        <v>315</v>
      </c>
      <c r="AU1311" s="168" t="s">
        <v>89</v>
      </c>
      <c r="AV1311" s="13" t="s">
        <v>89</v>
      </c>
      <c r="AW1311" s="13" t="s">
        <v>31</v>
      </c>
      <c r="AX1311" s="13" t="s">
        <v>76</v>
      </c>
      <c r="AY1311" s="168" t="s">
        <v>307</v>
      </c>
    </row>
    <row r="1312" spans="2:51" s="12" customFormat="1">
      <c r="B1312" s="160"/>
      <c r="D1312" s="161" t="s">
        <v>315</v>
      </c>
      <c r="E1312" s="162" t="s">
        <v>1</v>
      </c>
      <c r="F1312" s="163" t="s">
        <v>1292</v>
      </c>
      <c r="H1312" s="162" t="s">
        <v>1</v>
      </c>
      <c r="I1312" s="164"/>
      <c r="L1312" s="160"/>
      <c r="M1312" s="165"/>
      <c r="T1312" s="166"/>
      <c r="AT1312" s="162" t="s">
        <v>315</v>
      </c>
      <c r="AU1312" s="162" t="s">
        <v>89</v>
      </c>
      <c r="AV1312" s="12" t="s">
        <v>83</v>
      </c>
      <c r="AW1312" s="12" t="s">
        <v>31</v>
      </c>
      <c r="AX1312" s="12" t="s">
        <v>76</v>
      </c>
      <c r="AY1312" s="162" t="s">
        <v>307</v>
      </c>
    </row>
    <row r="1313" spans="2:51" s="13" customFormat="1">
      <c r="B1313" s="167"/>
      <c r="D1313" s="161" t="s">
        <v>315</v>
      </c>
      <c r="E1313" s="168" t="s">
        <v>1</v>
      </c>
      <c r="F1313" s="169" t="s">
        <v>1293</v>
      </c>
      <c r="H1313" s="170">
        <v>17.82</v>
      </c>
      <c r="I1313" s="171"/>
      <c r="L1313" s="167"/>
      <c r="M1313" s="172"/>
      <c r="T1313" s="173"/>
      <c r="AT1313" s="168" t="s">
        <v>315</v>
      </c>
      <c r="AU1313" s="168" t="s">
        <v>89</v>
      </c>
      <c r="AV1313" s="13" t="s">
        <v>89</v>
      </c>
      <c r="AW1313" s="13" t="s">
        <v>31</v>
      </c>
      <c r="AX1313" s="13" t="s">
        <v>76</v>
      </c>
      <c r="AY1313" s="168" t="s">
        <v>307</v>
      </c>
    </row>
    <row r="1314" spans="2:51" s="13" customFormat="1">
      <c r="B1314" s="167"/>
      <c r="D1314" s="161" t="s">
        <v>315</v>
      </c>
      <c r="E1314" s="168" t="s">
        <v>1</v>
      </c>
      <c r="F1314" s="169" t="s">
        <v>1206</v>
      </c>
      <c r="H1314" s="170">
        <v>-1.845</v>
      </c>
      <c r="I1314" s="171"/>
      <c r="L1314" s="167"/>
      <c r="M1314" s="172"/>
      <c r="T1314" s="173"/>
      <c r="AT1314" s="168" t="s">
        <v>315</v>
      </c>
      <c r="AU1314" s="168" t="s">
        <v>89</v>
      </c>
      <c r="AV1314" s="13" t="s">
        <v>89</v>
      </c>
      <c r="AW1314" s="13" t="s">
        <v>31</v>
      </c>
      <c r="AX1314" s="13" t="s">
        <v>76</v>
      </c>
      <c r="AY1314" s="168" t="s">
        <v>307</v>
      </c>
    </row>
    <row r="1315" spans="2:51" s="12" customFormat="1">
      <c r="B1315" s="160"/>
      <c r="D1315" s="161" t="s">
        <v>315</v>
      </c>
      <c r="E1315" s="162" t="s">
        <v>1</v>
      </c>
      <c r="F1315" s="163" t="s">
        <v>1166</v>
      </c>
      <c r="H1315" s="162" t="s">
        <v>1</v>
      </c>
      <c r="I1315" s="164"/>
      <c r="L1315" s="160"/>
      <c r="M1315" s="165"/>
      <c r="T1315" s="166"/>
      <c r="AT1315" s="162" t="s">
        <v>315</v>
      </c>
      <c r="AU1315" s="162" t="s">
        <v>89</v>
      </c>
      <c r="AV1315" s="12" t="s">
        <v>83</v>
      </c>
      <c r="AW1315" s="12" t="s">
        <v>31</v>
      </c>
      <c r="AX1315" s="12" t="s">
        <v>76</v>
      </c>
      <c r="AY1315" s="162" t="s">
        <v>307</v>
      </c>
    </row>
    <row r="1316" spans="2:51" s="13" customFormat="1">
      <c r="B1316" s="167"/>
      <c r="D1316" s="161" t="s">
        <v>315</v>
      </c>
      <c r="E1316" s="168" t="s">
        <v>1</v>
      </c>
      <c r="F1316" s="169" t="s">
        <v>1294</v>
      </c>
      <c r="H1316" s="170">
        <v>49.445</v>
      </c>
      <c r="I1316" s="171"/>
      <c r="L1316" s="167"/>
      <c r="M1316" s="172"/>
      <c r="T1316" s="173"/>
      <c r="AT1316" s="168" t="s">
        <v>315</v>
      </c>
      <c r="AU1316" s="168" t="s">
        <v>89</v>
      </c>
      <c r="AV1316" s="13" t="s">
        <v>89</v>
      </c>
      <c r="AW1316" s="13" t="s">
        <v>31</v>
      </c>
      <c r="AX1316" s="13" t="s">
        <v>76</v>
      </c>
      <c r="AY1316" s="168" t="s">
        <v>307</v>
      </c>
    </row>
    <row r="1317" spans="2:51" s="13" customFormat="1">
      <c r="B1317" s="167"/>
      <c r="D1317" s="161" t="s">
        <v>315</v>
      </c>
      <c r="E1317" s="168" t="s">
        <v>1</v>
      </c>
      <c r="F1317" s="169" t="s">
        <v>1295</v>
      </c>
      <c r="H1317" s="170">
        <v>-2.46</v>
      </c>
      <c r="I1317" s="171"/>
      <c r="L1317" s="167"/>
      <c r="M1317" s="172"/>
      <c r="T1317" s="173"/>
      <c r="AT1317" s="168" t="s">
        <v>315</v>
      </c>
      <c r="AU1317" s="168" t="s">
        <v>89</v>
      </c>
      <c r="AV1317" s="13" t="s">
        <v>89</v>
      </c>
      <c r="AW1317" s="13" t="s">
        <v>31</v>
      </c>
      <c r="AX1317" s="13" t="s">
        <v>76</v>
      </c>
      <c r="AY1317" s="168" t="s">
        <v>307</v>
      </c>
    </row>
    <row r="1318" spans="2:51" s="13" customFormat="1">
      <c r="B1318" s="167"/>
      <c r="D1318" s="161" t="s">
        <v>315</v>
      </c>
      <c r="E1318" s="168" t="s">
        <v>1</v>
      </c>
      <c r="F1318" s="169" t="s">
        <v>1236</v>
      </c>
      <c r="H1318" s="170">
        <v>-1.125</v>
      </c>
      <c r="I1318" s="171"/>
      <c r="L1318" s="167"/>
      <c r="M1318" s="172"/>
      <c r="T1318" s="173"/>
      <c r="AT1318" s="168" t="s">
        <v>315</v>
      </c>
      <c r="AU1318" s="168" t="s">
        <v>89</v>
      </c>
      <c r="AV1318" s="13" t="s">
        <v>89</v>
      </c>
      <c r="AW1318" s="13" t="s">
        <v>31</v>
      </c>
      <c r="AX1318" s="13" t="s">
        <v>76</v>
      </c>
      <c r="AY1318" s="168" t="s">
        <v>307</v>
      </c>
    </row>
    <row r="1319" spans="2:51" s="13" customFormat="1">
      <c r="B1319" s="167"/>
      <c r="D1319" s="161" t="s">
        <v>315</v>
      </c>
      <c r="E1319" s="168" t="s">
        <v>1</v>
      </c>
      <c r="F1319" s="169" t="s">
        <v>1238</v>
      </c>
      <c r="H1319" s="170">
        <v>0.9</v>
      </c>
      <c r="I1319" s="171"/>
      <c r="L1319" s="167"/>
      <c r="M1319" s="172"/>
      <c r="T1319" s="173"/>
      <c r="AT1319" s="168" t="s">
        <v>315</v>
      </c>
      <c r="AU1319" s="168" t="s">
        <v>89</v>
      </c>
      <c r="AV1319" s="13" t="s">
        <v>89</v>
      </c>
      <c r="AW1319" s="13" t="s">
        <v>31</v>
      </c>
      <c r="AX1319" s="13" t="s">
        <v>76</v>
      </c>
      <c r="AY1319" s="168" t="s">
        <v>307</v>
      </c>
    </row>
    <row r="1320" spans="2:51" s="12" customFormat="1">
      <c r="B1320" s="160"/>
      <c r="D1320" s="161" t="s">
        <v>315</v>
      </c>
      <c r="E1320" s="162" t="s">
        <v>1</v>
      </c>
      <c r="F1320" s="163" t="s">
        <v>1168</v>
      </c>
      <c r="H1320" s="162" t="s">
        <v>1</v>
      </c>
      <c r="I1320" s="164"/>
      <c r="L1320" s="160"/>
      <c r="M1320" s="165"/>
      <c r="T1320" s="166"/>
      <c r="AT1320" s="162" t="s">
        <v>315</v>
      </c>
      <c r="AU1320" s="162" t="s">
        <v>89</v>
      </c>
      <c r="AV1320" s="12" t="s">
        <v>83</v>
      </c>
      <c r="AW1320" s="12" t="s">
        <v>31</v>
      </c>
      <c r="AX1320" s="12" t="s">
        <v>76</v>
      </c>
      <c r="AY1320" s="162" t="s">
        <v>307</v>
      </c>
    </row>
    <row r="1321" spans="2:51" s="13" customFormat="1">
      <c r="B1321" s="167"/>
      <c r="D1321" s="161" t="s">
        <v>315</v>
      </c>
      <c r="E1321" s="168" t="s">
        <v>1</v>
      </c>
      <c r="F1321" s="169" t="s">
        <v>1296</v>
      </c>
      <c r="H1321" s="170">
        <v>32.045000000000002</v>
      </c>
      <c r="I1321" s="171"/>
      <c r="L1321" s="167"/>
      <c r="M1321" s="172"/>
      <c r="T1321" s="173"/>
      <c r="AT1321" s="168" t="s">
        <v>315</v>
      </c>
      <c r="AU1321" s="168" t="s">
        <v>89</v>
      </c>
      <c r="AV1321" s="13" t="s">
        <v>89</v>
      </c>
      <c r="AW1321" s="13" t="s">
        <v>31</v>
      </c>
      <c r="AX1321" s="13" t="s">
        <v>76</v>
      </c>
      <c r="AY1321" s="168" t="s">
        <v>307</v>
      </c>
    </row>
    <row r="1322" spans="2:51" s="13" customFormat="1">
      <c r="B1322" s="167"/>
      <c r="D1322" s="161" t="s">
        <v>315</v>
      </c>
      <c r="E1322" s="168" t="s">
        <v>1</v>
      </c>
      <c r="F1322" s="169" t="s">
        <v>1263</v>
      </c>
      <c r="H1322" s="170">
        <v>-2.6949999999999998</v>
      </c>
      <c r="I1322" s="171"/>
      <c r="L1322" s="167"/>
      <c r="M1322" s="172"/>
      <c r="T1322" s="173"/>
      <c r="AT1322" s="168" t="s">
        <v>315</v>
      </c>
      <c r="AU1322" s="168" t="s">
        <v>89</v>
      </c>
      <c r="AV1322" s="13" t="s">
        <v>89</v>
      </c>
      <c r="AW1322" s="13" t="s">
        <v>31</v>
      </c>
      <c r="AX1322" s="13" t="s">
        <v>76</v>
      </c>
      <c r="AY1322" s="168" t="s">
        <v>307</v>
      </c>
    </row>
    <row r="1323" spans="2:51" s="13" customFormat="1">
      <c r="B1323" s="167"/>
      <c r="D1323" s="161" t="s">
        <v>315</v>
      </c>
      <c r="E1323" s="168" t="s">
        <v>1</v>
      </c>
      <c r="F1323" s="169" t="s">
        <v>1222</v>
      </c>
      <c r="H1323" s="170">
        <v>-1.64</v>
      </c>
      <c r="I1323" s="171"/>
      <c r="L1323" s="167"/>
      <c r="M1323" s="172"/>
      <c r="T1323" s="173"/>
      <c r="AT1323" s="168" t="s">
        <v>315</v>
      </c>
      <c r="AU1323" s="168" t="s">
        <v>89</v>
      </c>
      <c r="AV1323" s="13" t="s">
        <v>89</v>
      </c>
      <c r="AW1323" s="13" t="s">
        <v>31</v>
      </c>
      <c r="AX1323" s="13" t="s">
        <v>76</v>
      </c>
      <c r="AY1323" s="168" t="s">
        <v>307</v>
      </c>
    </row>
    <row r="1324" spans="2:51" s="13" customFormat="1">
      <c r="B1324" s="167"/>
      <c r="D1324" s="161" t="s">
        <v>315</v>
      </c>
      <c r="E1324" s="168" t="s">
        <v>1</v>
      </c>
      <c r="F1324" s="169" t="s">
        <v>1211</v>
      </c>
      <c r="H1324" s="170">
        <v>-2.7</v>
      </c>
      <c r="I1324" s="171"/>
      <c r="L1324" s="167"/>
      <c r="M1324" s="172"/>
      <c r="T1324" s="173"/>
      <c r="AT1324" s="168" t="s">
        <v>315</v>
      </c>
      <c r="AU1324" s="168" t="s">
        <v>89</v>
      </c>
      <c r="AV1324" s="13" t="s">
        <v>89</v>
      </c>
      <c r="AW1324" s="13" t="s">
        <v>31</v>
      </c>
      <c r="AX1324" s="13" t="s">
        <v>76</v>
      </c>
      <c r="AY1324" s="168" t="s">
        <v>307</v>
      </c>
    </row>
    <row r="1325" spans="2:51" s="13" customFormat="1">
      <c r="B1325" s="167"/>
      <c r="D1325" s="161" t="s">
        <v>315</v>
      </c>
      <c r="E1325" s="168" t="s">
        <v>1</v>
      </c>
      <c r="F1325" s="169" t="s">
        <v>1212</v>
      </c>
      <c r="H1325" s="170">
        <v>1.53</v>
      </c>
      <c r="I1325" s="171"/>
      <c r="L1325" s="167"/>
      <c r="M1325" s="172"/>
      <c r="T1325" s="173"/>
      <c r="AT1325" s="168" t="s">
        <v>315</v>
      </c>
      <c r="AU1325" s="168" t="s">
        <v>89</v>
      </c>
      <c r="AV1325" s="13" t="s">
        <v>89</v>
      </c>
      <c r="AW1325" s="13" t="s">
        <v>31</v>
      </c>
      <c r="AX1325" s="13" t="s">
        <v>76</v>
      </c>
      <c r="AY1325" s="168" t="s">
        <v>307</v>
      </c>
    </row>
    <row r="1326" spans="2:51" s="12" customFormat="1">
      <c r="B1326" s="160"/>
      <c r="D1326" s="161" t="s">
        <v>315</v>
      </c>
      <c r="E1326" s="162" t="s">
        <v>1</v>
      </c>
      <c r="F1326" s="163" t="s">
        <v>1297</v>
      </c>
      <c r="H1326" s="162" t="s">
        <v>1</v>
      </c>
      <c r="I1326" s="164"/>
      <c r="L1326" s="160"/>
      <c r="M1326" s="165"/>
      <c r="T1326" s="166"/>
      <c r="AT1326" s="162" t="s">
        <v>315</v>
      </c>
      <c r="AU1326" s="162" t="s">
        <v>89</v>
      </c>
      <c r="AV1326" s="12" t="s">
        <v>83</v>
      </c>
      <c r="AW1326" s="12" t="s">
        <v>31</v>
      </c>
      <c r="AX1326" s="12" t="s">
        <v>76</v>
      </c>
      <c r="AY1326" s="162" t="s">
        <v>307</v>
      </c>
    </row>
    <row r="1327" spans="2:51" s="13" customFormat="1">
      <c r="B1327" s="167"/>
      <c r="D1327" s="161" t="s">
        <v>315</v>
      </c>
      <c r="E1327" s="168" t="s">
        <v>1</v>
      </c>
      <c r="F1327" s="169" t="s">
        <v>1298</v>
      </c>
      <c r="H1327" s="170">
        <v>19.844999999999999</v>
      </c>
      <c r="I1327" s="171"/>
      <c r="L1327" s="167"/>
      <c r="M1327" s="172"/>
      <c r="T1327" s="173"/>
      <c r="AT1327" s="168" t="s">
        <v>315</v>
      </c>
      <c r="AU1327" s="168" t="s">
        <v>89</v>
      </c>
      <c r="AV1327" s="13" t="s">
        <v>89</v>
      </c>
      <c r="AW1327" s="13" t="s">
        <v>31</v>
      </c>
      <c r="AX1327" s="13" t="s">
        <v>76</v>
      </c>
      <c r="AY1327" s="168" t="s">
        <v>307</v>
      </c>
    </row>
    <row r="1328" spans="2:51" s="13" customFormat="1">
      <c r="B1328" s="167"/>
      <c r="D1328" s="161" t="s">
        <v>315</v>
      </c>
      <c r="E1328" s="168" t="s">
        <v>1</v>
      </c>
      <c r="F1328" s="169" t="s">
        <v>1218</v>
      </c>
      <c r="H1328" s="170">
        <v>-0.56299999999999994</v>
      </c>
      <c r="I1328" s="171"/>
      <c r="L1328" s="167"/>
      <c r="M1328" s="172"/>
      <c r="T1328" s="173"/>
      <c r="AT1328" s="168" t="s">
        <v>315</v>
      </c>
      <c r="AU1328" s="168" t="s">
        <v>89</v>
      </c>
      <c r="AV1328" s="13" t="s">
        <v>89</v>
      </c>
      <c r="AW1328" s="13" t="s">
        <v>31</v>
      </c>
      <c r="AX1328" s="13" t="s">
        <v>76</v>
      </c>
      <c r="AY1328" s="168" t="s">
        <v>307</v>
      </c>
    </row>
    <row r="1329" spans="2:65" s="13" customFormat="1">
      <c r="B1329" s="167"/>
      <c r="D1329" s="161" t="s">
        <v>315</v>
      </c>
      <c r="E1329" s="168" t="s">
        <v>1</v>
      </c>
      <c r="F1329" s="169" t="s">
        <v>1222</v>
      </c>
      <c r="H1329" s="170">
        <v>-1.64</v>
      </c>
      <c r="I1329" s="171"/>
      <c r="L1329" s="167"/>
      <c r="M1329" s="172"/>
      <c r="T1329" s="173"/>
      <c r="AT1329" s="168" t="s">
        <v>315</v>
      </c>
      <c r="AU1329" s="168" t="s">
        <v>89</v>
      </c>
      <c r="AV1329" s="13" t="s">
        <v>89</v>
      </c>
      <c r="AW1329" s="13" t="s">
        <v>31</v>
      </c>
      <c r="AX1329" s="13" t="s">
        <v>76</v>
      </c>
      <c r="AY1329" s="168" t="s">
        <v>307</v>
      </c>
    </row>
    <row r="1330" spans="2:65" s="13" customFormat="1">
      <c r="B1330" s="167"/>
      <c r="D1330" s="161" t="s">
        <v>315</v>
      </c>
      <c r="E1330" s="168" t="s">
        <v>1</v>
      </c>
      <c r="F1330" s="169" t="s">
        <v>1219</v>
      </c>
      <c r="H1330" s="170">
        <v>0.67500000000000004</v>
      </c>
      <c r="I1330" s="171"/>
      <c r="L1330" s="167"/>
      <c r="M1330" s="172"/>
      <c r="T1330" s="173"/>
      <c r="AT1330" s="168" t="s">
        <v>315</v>
      </c>
      <c r="AU1330" s="168" t="s">
        <v>89</v>
      </c>
      <c r="AV1330" s="13" t="s">
        <v>89</v>
      </c>
      <c r="AW1330" s="13" t="s">
        <v>31</v>
      </c>
      <c r="AX1330" s="13" t="s">
        <v>76</v>
      </c>
      <c r="AY1330" s="168" t="s">
        <v>307</v>
      </c>
    </row>
    <row r="1331" spans="2:65" s="15" customFormat="1">
      <c r="B1331" s="181"/>
      <c r="D1331" s="161" t="s">
        <v>315</v>
      </c>
      <c r="E1331" s="182" t="s">
        <v>1</v>
      </c>
      <c r="F1331" s="183" t="s">
        <v>478</v>
      </c>
      <c r="H1331" s="184">
        <v>2403.951</v>
      </c>
      <c r="I1331" s="185"/>
      <c r="L1331" s="181"/>
      <c r="M1331" s="186"/>
      <c r="T1331" s="187"/>
      <c r="AT1331" s="182" t="s">
        <v>315</v>
      </c>
      <c r="AU1331" s="182" t="s">
        <v>89</v>
      </c>
      <c r="AV1331" s="15" t="s">
        <v>107</v>
      </c>
      <c r="AW1331" s="15" t="s">
        <v>31</v>
      </c>
      <c r="AX1331" s="15" t="s">
        <v>76</v>
      </c>
      <c r="AY1331" s="182" t="s">
        <v>307</v>
      </c>
    </row>
    <row r="1332" spans="2:65" s="13" customFormat="1">
      <c r="B1332" s="167"/>
      <c r="D1332" s="161" t="s">
        <v>315</v>
      </c>
      <c r="E1332" s="168" t="s">
        <v>1</v>
      </c>
      <c r="F1332" s="169" t="s">
        <v>1299</v>
      </c>
      <c r="H1332" s="170">
        <v>-146.90299999999999</v>
      </c>
      <c r="I1332" s="171"/>
      <c r="L1332" s="167"/>
      <c r="M1332" s="172"/>
      <c r="T1332" s="173"/>
      <c r="AT1332" s="168" t="s">
        <v>315</v>
      </c>
      <c r="AU1332" s="168" t="s">
        <v>89</v>
      </c>
      <c r="AV1332" s="13" t="s">
        <v>89</v>
      </c>
      <c r="AW1332" s="13" t="s">
        <v>31</v>
      </c>
      <c r="AX1332" s="13" t="s">
        <v>76</v>
      </c>
      <c r="AY1332" s="168" t="s">
        <v>307</v>
      </c>
    </row>
    <row r="1333" spans="2:65" s="13" customFormat="1">
      <c r="B1333" s="167"/>
      <c r="D1333" s="161" t="s">
        <v>315</v>
      </c>
      <c r="E1333" s="168" t="s">
        <v>1</v>
      </c>
      <c r="F1333" s="169" t="s">
        <v>1300</v>
      </c>
      <c r="H1333" s="170">
        <v>-216.7</v>
      </c>
      <c r="I1333" s="171"/>
      <c r="L1333" s="167"/>
      <c r="M1333" s="172"/>
      <c r="T1333" s="173"/>
      <c r="AT1333" s="168" t="s">
        <v>315</v>
      </c>
      <c r="AU1333" s="168" t="s">
        <v>89</v>
      </c>
      <c r="AV1333" s="13" t="s">
        <v>89</v>
      </c>
      <c r="AW1333" s="13" t="s">
        <v>31</v>
      </c>
      <c r="AX1333" s="13" t="s">
        <v>76</v>
      </c>
      <c r="AY1333" s="168" t="s">
        <v>307</v>
      </c>
    </row>
    <row r="1334" spans="2:65" s="14" customFormat="1">
      <c r="B1334" s="174"/>
      <c r="D1334" s="161" t="s">
        <v>315</v>
      </c>
      <c r="E1334" s="175" t="s">
        <v>150</v>
      </c>
      <c r="F1334" s="176" t="s">
        <v>415</v>
      </c>
      <c r="H1334" s="177">
        <v>2040.348</v>
      </c>
      <c r="I1334" s="178"/>
      <c r="L1334" s="174"/>
      <c r="M1334" s="179"/>
      <c r="T1334" s="180"/>
      <c r="AT1334" s="175" t="s">
        <v>315</v>
      </c>
      <c r="AU1334" s="175" t="s">
        <v>89</v>
      </c>
      <c r="AV1334" s="14" t="s">
        <v>313</v>
      </c>
      <c r="AW1334" s="14" t="s">
        <v>31</v>
      </c>
      <c r="AX1334" s="14" t="s">
        <v>83</v>
      </c>
      <c r="AY1334" s="175" t="s">
        <v>307</v>
      </c>
    </row>
    <row r="1335" spans="2:65" s="1" customFormat="1" ht="24.2" customHeight="1">
      <c r="B1335" s="145"/>
      <c r="C1335" s="146" t="s">
        <v>1301</v>
      </c>
      <c r="D1335" s="146" t="s">
        <v>309</v>
      </c>
      <c r="E1335" s="147" t="s">
        <v>1302</v>
      </c>
      <c r="F1335" s="148" t="s">
        <v>1303</v>
      </c>
      <c r="G1335" s="149" t="s">
        <v>517</v>
      </c>
      <c r="H1335" s="150">
        <v>2040.348</v>
      </c>
      <c r="I1335" s="151"/>
      <c r="J1335" s="152">
        <f>ROUND(I1335*H1335,2)</f>
        <v>0</v>
      </c>
      <c r="K1335" s="153"/>
      <c r="L1335" s="32"/>
      <c r="M1335" s="154" t="s">
        <v>1</v>
      </c>
      <c r="N1335" s="155" t="s">
        <v>42</v>
      </c>
      <c r="P1335" s="156">
        <f>O1335*H1335</f>
        <v>0</v>
      </c>
      <c r="Q1335" s="156">
        <v>4.725E-3</v>
      </c>
      <c r="R1335" s="156">
        <f>Q1335*H1335</f>
        <v>9.6406442999999999</v>
      </c>
      <c r="S1335" s="156">
        <v>0</v>
      </c>
      <c r="T1335" s="157">
        <f>S1335*H1335</f>
        <v>0</v>
      </c>
      <c r="AR1335" s="158" t="s">
        <v>313</v>
      </c>
      <c r="AT1335" s="158" t="s">
        <v>309</v>
      </c>
      <c r="AU1335" s="158" t="s">
        <v>89</v>
      </c>
      <c r="AY1335" s="17" t="s">
        <v>307</v>
      </c>
      <c r="BE1335" s="159">
        <f>IF(N1335="základná",J1335,0)</f>
        <v>0</v>
      </c>
      <c r="BF1335" s="159">
        <f>IF(N1335="znížená",J1335,0)</f>
        <v>0</v>
      </c>
      <c r="BG1335" s="159">
        <f>IF(N1335="zákl. prenesená",J1335,0)</f>
        <v>0</v>
      </c>
      <c r="BH1335" s="159">
        <f>IF(N1335="zníž. prenesená",J1335,0)</f>
        <v>0</v>
      </c>
      <c r="BI1335" s="159">
        <f>IF(N1335="nulová",J1335,0)</f>
        <v>0</v>
      </c>
      <c r="BJ1335" s="17" t="s">
        <v>89</v>
      </c>
      <c r="BK1335" s="159">
        <f>ROUND(I1335*H1335,2)</f>
        <v>0</v>
      </c>
      <c r="BL1335" s="17" t="s">
        <v>313</v>
      </c>
      <c r="BM1335" s="158" t="s">
        <v>1304</v>
      </c>
    </row>
    <row r="1336" spans="2:65" s="13" customFormat="1">
      <c r="B1336" s="167"/>
      <c r="D1336" s="161" t="s">
        <v>315</v>
      </c>
      <c r="E1336" s="168" t="s">
        <v>1</v>
      </c>
      <c r="F1336" s="169" t="s">
        <v>1305</v>
      </c>
      <c r="H1336" s="170">
        <v>2040.348</v>
      </c>
      <c r="I1336" s="171"/>
      <c r="L1336" s="167"/>
      <c r="M1336" s="172"/>
      <c r="T1336" s="173"/>
      <c r="AT1336" s="168" t="s">
        <v>315</v>
      </c>
      <c r="AU1336" s="168" t="s">
        <v>89</v>
      </c>
      <c r="AV1336" s="13" t="s">
        <v>89</v>
      </c>
      <c r="AW1336" s="13" t="s">
        <v>31</v>
      </c>
      <c r="AX1336" s="13" t="s">
        <v>83</v>
      </c>
      <c r="AY1336" s="168" t="s">
        <v>307</v>
      </c>
    </row>
    <row r="1337" spans="2:65" s="1" customFormat="1" ht="33" customHeight="1">
      <c r="B1337" s="145"/>
      <c r="C1337" s="146" t="s">
        <v>1306</v>
      </c>
      <c r="D1337" s="146" t="s">
        <v>309</v>
      </c>
      <c r="E1337" s="147" t="s">
        <v>1307</v>
      </c>
      <c r="F1337" s="148" t="s">
        <v>1308</v>
      </c>
      <c r="G1337" s="149" t="s">
        <v>1071</v>
      </c>
      <c r="H1337" s="150">
        <v>435.22500000000002</v>
      </c>
      <c r="I1337" s="151"/>
      <c r="J1337" s="152">
        <f>ROUND(I1337*H1337,2)</f>
        <v>0</v>
      </c>
      <c r="K1337" s="153"/>
      <c r="L1337" s="32"/>
      <c r="M1337" s="154" t="s">
        <v>1</v>
      </c>
      <c r="N1337" s="155" t="s">
        <v>42</v>
      </c>
      <c r="P1337" s="156">
        <f>O1337*H1337</f>
        <v>0</v>
      </c>
      <c r="Q1337" s="156">
        <v>1.7600000000000001E-3</v>
      </c>
      <c r="R1337" s="156">
        <f>Q1337*H1337</f>
        <v>0.76599600000000012</v>
      </c>
      <c r="S1337" s="156">
        <v>0</v>
      </c>
      <c r="T1337" s="157">
        <f>S1337*H1337</f>
        <v>0</v>
      </c>
      <c r="AR1337" s="158" t="s">
        <v>313</v>
      </c>
      <c r="AT1337" s="158" t="s">
        <v>309</v>
      </c>
      <c r="AU1337" s="158" t="s">
        <v>89</v>
      </c>
      <c r="AY1337" s="17" t="s">
        <v>307</v>
      </c>
      <c r="BE1337" s="159">
        <f>IF(N1337="základná",J1337,0)</f>
        <v>0</v>
      </c>
      <c r="BF1337" s="159">
        <f>IF(N1337="znížená",J1337,0)</f>
        <v>0</v>
      </c>
      <c r="BG1337" s="159">
        <f>IF(N1337="zákl. prenesená",J1337,0)</f>
        <v>0</v>
      </c>
      <c r="BH1337" s="159">
        <f>IF(N1337="zníž. prenesená",J1337,0)</f>
        <v>0</v>
      </c>
      <c r="BI1337" s="159">
        <f>IF(N1337="nulová",J1337,0)</f>
        <v>0</v>
      </c>
      <c r="BJ1337" s="17" t="s">
        <v>89</v>
      </c>
      <c r="BK1337" s="159">
        <f>ROUND(I1337*H1337,2)</f>
        <v>0</v>
      </c>
      <c r="BL1337" s="17" t="s">
        <v>313</v>
      </c>
      <c r="BM1337" s="158" t="s">
        <v>1309</v>
      </c>
    </row>
    <row r="1338" spans="2:65" s="12" customFormat="1">
      <c r="B1338" s="160"/>
      <c r="D1338" s="161" t="s">
        <v>315</v>
      </c>
      <c r="E1338" s="162" t="s">
        <v>1</v>
      </c>
      <c r="F1338" s="163" t="s">
        <v>1189</v>
      </c>
      <c r="H1338" s="162" t="s">
        <v>1</v>
      </c>
      <c r="I1338" s="164"/>
      <c r="L1338" s="160"/>
      <c r="M1338" s="165"/>
      <c r="T1338" s="166"/>
      <c r="AT1338" s="162" t="s">
        <v>315</v>
      </c>
      <c r="AU1338" s="162" t="s">
        <v>89</v>
      </c>
      <c r="AV1338" s="12" t="s">
        <v>83</v>
      </c>
      <c r="AW1338" s="12" t="s">
        <v>31</v>
      </c>
      <c r="AX1338" s="12" t="s">
        <v>76</v>
      </c>
      <c r="AY1338" s="162" t="s">
        <v>307</v>
      </c>
    </row>
    <row r="1339" spans="2:65" s="13" customFormat="1">
      <c r="B1339" s="167"/>
      <c r="D1339" s="161" t="s">
        <v>315</v>
      </c>
      <c r="E1339" s="168" t="s">
        <v>1</v>
      </c>
      <c r="F1339" s="169" t="s">
        <v>1310</v>
      </c>
      <c r="H1339" s="170">
        <v>30.4</v>
      </c>
      <c r="I1339" s="171"/>
      <c r="L1339" s="167"/>
      <c r="M1339" s="172"/>
      <c r="T1339" s="173"/>
      <c r="AT1339" s="168" t="s">
        <v>315</v>
      </c>
      <c r="AU1339" s="168" t="s">
        <v>89</v>
      </c>
      <c r="AV1339" s="13" t="s">
        <v>89</v>
      </c>
      <c r="AW1339" s="13" t="s">
        <v>31</v>
      </c>
      <c r="AX1339" s="13" t="s">
        <v>76</v>
      </c>
      <c r="AY1339" s="168" t="s">
        <v>307</v>
      </c>
    </row>
    <row r="1340" spans="2:65" s="12" customFormat="1">
      <c r="B1340" s="160"/>
      <c r="D1340" s="161" t="s">
        <v>315</v>
      </c>
      <c r="E1340" s="162" t="s">
        <v>1</v>
      </c>
      <c r="F1340" s="163" t="s">
        <v>1193</v>
      </c>
      <c r="H1340" s="162" t="s">
        <v>1</v>
      </c>
      <c r="I1340" s="164"/>
      <c r="L1340" s="160"/>
      <c r="M1340" s="165"/>
      <c r="T1340" s="166"/>
      <c r="AT1340" s="162" t="s">
        <v>315</v>
      </c>
      <c r="AU1340" s="162" t="s">
        <v>89</v>
      </c>
      <c r="AV1340" s="12" t="s">
        <v>83</v>
      </c>
      <c r="AW1340" s="12" t="s">
        <v>31</v>
      </c>
      <c r="AX1340" s="12" t="s">
        <v>76</v>
      </c>
      <c r="AY1340" s="162" t="s">
        <v>307</v>
      </c>
    </row>
    <row r="1341" spans="2:65" s="12" customFormat="1">
      <c r="B1341" s="160"/>
      <c r="D1341" s="161" t="s">
        <v>315</v>
      </c>
      <c r="E1341" s="162" t="s">
        <v>1</v>
      </c>
      <c r="F1341" s="163" t="s">
        <v>760</v>
      </c>
      <c r="H1341" s="162" t="s">
        <v>1</v>
      </c>
      <c r="I1341" s="164"/>
      <c r="L1341" s="160"/>
      <c r="M1341" s="165"/>
      <c r="T1341" s="166"/>
      <c r="AT1341" s="162" t="s">
        <v>315</v>
      </c>
      <c r="AU1341" s="162" t="s">
        <v>89</v>
      </c>
      <c r="AV1341" s="12" t="s">
        <v>83</v>
      </c>
      <c r="AW1341" s="12" t="s">
        <v>31</v>
      </c>
      <c r="AX1341" s="12" t="s">
        <v>76</v>
      </c>
      <c r="AY1341" s="162" t="s">
        <v>307</v>
      </c>
    </row>
    <row r="1342" spans="2:65" s="13" customFormat="1">
      <c r="B1342" s="167"/>
      <c r="D1342" s="161" t="s">
        <v>315</v>
      </c>
      <c r="E1342" s="168" t="s">
        <v>1</v>
      </c>
      <c r="F1342" s="169" t="s">
        <v>1311</v>
      </c>
      <c r="H1342" s="170">
        <v>20.399999999999999</v>
      </c>
      <c r="I1342" s="171"/>
      <c r="L1342" s="167"/>
      <c r="M1342" s="172"/>
      <c r="T1342" s="173"/>
      <c r="AT1342" s="168" t="s">
        <v>315</v>
      </c>
      <c r="AU1342" s="168" t="s">
        <v>89</v>
      </c>
      <c r="AV1342" s="13" t="s">
        <v>89</v>
      </c>
      <c r="AW1342" s="13" t="s">
        <v>31</v>
      </c>
      <c r="AX1342" s="13" t="s">
        <v>76</v>
      </c>
      <c r="AY1342" s="168" t="s">
        <v>307</v>
      </c>
    </row>
    <row r="1343" spans="2:65" s="13" customFormat="1">
      <c r="B1343" s="167"/>
      <c r="D1343" s="161" t="s">
        <v>315</v>
      </c>
      <c r="E1343" s="168" t="s">
        <v>1</v>
      </c>
      <c r="F1343" s="169" t="s">
        <v>1312</v>
      </c>
      <c r="H1343" s="170">
        <v>5</v>
      </c>
      <c r="I1343" s="171"/>
      <c r="L1343" s="167"/>
      <c r="M1343" s="172"/>
      <c r="T1343" s="173"/>
      <c r="AT1343" s="168" t="s">
        <v>315</v>
      </c>
      <c r="AU1343" s="168" t="s">
        <v>89</v>
      </c>
      <c r="AV1343" s="13" t="s">
        <v>89</v>
      </c>
      <c r="AW1343" s="13" t="s">
        <v>31</v>
      </c>
      <c r="AX1343" s="13" t="s">
        <v>76</v>
      </c>
      <c r="AY1343" s="168" t="s">
        <v>307</v>
      </c>
    </row>
    <row r="1344" spans="2:65" s="12" customFormat="1">
      <c r="B1344" s="160"/>
      <c r="D1344" s="161" t="s">
        <v>315</v>
      </c>
      <c r="E1344" s="162" t="s">
        <v>1</v>
      </c>
      <c r="F1344" s="163" t="s">
        <v>757</v>
      </c>
      <c r="H1344" s="162" t="s">
        <v>1</v>
      </c>
      <c r="I1344" s="164"/>
      <c r="L1344" s="160"/>
      <c r="M1344" s="165"/>
      <c r="T1344" s="166"/>
      <c r="AT1344" s="162" t="s">
        <v>315</v>
      </c>
      <c r="AU1344" s="162" t="s">
        <v>89</v>
      </c>
      <c r="AV1344" s="12" t="s">
        <v>83</v>
      </c>
      <c r="AW1344" s="12" t="s">
        <v>31</v>
      </c>
      <c r="AX1344" s="12" t="s">
        <v>76</v>
      </c>
      <c r="AY1344" s="162" t="s">
        <v>307</v>
      </c>
    </row>
    <row r="1345" spans="2:51" s="13" customFormat="1">
      <c r="B1345" s="167"/>
      <c r="D1345" s="161" t="s">
        <v>315</v>
      </c>
      <c r="E1345" s="168" t="s">
        <v>1</v>
      </c>
      <c r="F1345" s="169" t="s">
        <v>1313</v>
      </c>
      <c r="H1345" s="170">
        <v>5.0999999999999996</v>
      </c>
      <c r="I1345" s="171"/>
      <c r="L1345" s="167"/>
      <c r="M1345" s="172"/>
      <c r="T1345" s="173"/>
      <c r="AT1345" s="168" t="s">
        <v>315</v>
      </c>
      <c r="AU1345" s="168" t="s">
        <v>89</v>
      </c>
      <c r="AV1345" s="13" t="s">
        <v>89</v>
      </c>
      <c r="AW1345" s="13" t="s">
        <v>31</v>
      </c>
      <c r="AX1345" s="13" t="s">
        <v>76</v>
      </c>
      <c r="AY1345" s="168" t="s">
        <v>307</v>
      </c>
    </row>
    <row r="1346" spans="2:51" s="12" customFormat="1">
      <c r="B1346" s="160"/>
      <c r="D1346" s="161" t="s">
        <v>315</v>
      </c>
      <c r="E1346" s="162" t="s">
        <v>1</v>
      </c>
      <c r="F1346" s="163" t="s">
        <v>916</v>
      </c>
      <c r="H1346" s="162" t="s">
        <v>1</v>
      </c>
      <c r="I1346" s="164"/>
      <c r="L1346" s="160"/>
      <c r="M1346" s="165"/>
      <c r="T1346" s="166"/>
      <c r="AT1346" s="162" t="s">
        <v>315</v>
      </c>
      <c r="AU1346" s="162" t="s">
        <v>89</v>
      </c>
      <c r="AV1346" s="12" t="s">
        <v>83</v>
      </c>
      <c r="AW1346" s="12" t="s">
        <v>31</v>
      </c>
      <c r="AX1346" s="12" t="s">
        <v>76</v>
      </c>
      <c r="AY1346" s="162" t="s">
        <v>307</v>
      </c>
    </row>
    <row r="1347" spans="2:51" s="13" customFormat="1">
      <c r="B1347" s="167"/>
      <c r="D1347" s="161" t="s">
        <v>315</v>
      </c>
      <c r="E1347" s="168" t="s">
        <v>1</v>
      </c>
      <c r="F1347" s="169" t="s">
        <v>1313</v>
      </c>
      <c r="H1347" s="170">
        <v>5.0999999999999996</v>
      </c>
      <c r="I1347" s="171"/>
      <c r="L1347" s="167"/>
      <c r="M1347" s="172"/>
      <c r="T1347" s="173"/>
      <c r="AT1347" s="168" t="s">
        <v>315</v>
      </c>
      <c r="AU1347" s="168" t="s">
        <v>89</v>
      </c>
      <c r="AV1347" s="13" t="s">
        <v>89</v>
      </c>
      <c r="AW1347" s="13" t="s">
        <v>31</v>
      </c>
      <c r="AX1347" s="13" t="s">
        <v>76</v>
      </c>
      <c r="AY1347" s="168" t="s">
        <v>307</v>
      </c>
    </row>
    <row r="1348" spans="2:51" s="12" customFormat="1">
      <c r="B1348" s="160"/>
      <c r="D1348" s="161" t="s">
        <v>315</v>
      </c>
      <c r="E1348" s="162" t="s">
        <v>1</v>
      </c>
      <c r="F1348" s="163" t="s">
        <v>1213</v>
      </c>
      <c r="H1348" s="162" t="s">
        <v>1</v>
      </c>
      <c r="I1348" s="164"/>
      <c r="L1348" s="160"/>
      <c r="M1348" s="165"/>
      <c r="T1348" s="166"/>
      <c r="AT1348" s="162" t="s">
        <v>315</v>
      </c>
      <c r="AU1348" s="162" t="s">
        <v>89</v>
      </c>
      <c r="AV1348" s="12" t="s">
        <v>83</v>
      </c>
      <c r="AW1348" s="12" t="s">
        <v>31</v>
      </c>
      <c r="AX1348" s="12" t="s">
        <v>76</v>
      </c>
      <c r="AY1348" s="162" t="s">
        <v>307</v>
      </c>
    </row>
    <row r="1349" spans="2:51" s="13" customFormat="1">
      <c r="B1349" s="167"/>
      <c r="D1349" s="161" t="s">
        <v>315</v>
      </c>
      <c r="E1349" s="168" t="s">
        <v>1</v>
      </c>
      <c r="F1349" s="169" t="s">
        <v>1313</v>
      </c>
      <c r="H1349" s="170">
        <v>5.0999999999999996</v>
      </c>
      <c r="I1349" s="171"/>
      <c r="L1349" s="167"/>
      <c r="M1349" s="172"/>
      <c r="T1349" s="173"/>
      <c r="AT1349" s="168" t="s">
        <v>315</v>
      </c>
      <c r="AU1349" s="168" t="s">
        <v>89</v>
      </c>
      <c r="AV1349" s="13" t="s">
        <v>89</v>
      </c>
      <c r="AW1349" s="13" t="s">
        <v>31</v>
      </c>
      <c r="AX1349" s="13" t="s">
        <v>76</v>
      </c>
      <c r="AY1349" s="168" t="s">
        <v>307</v>
      </c>
    </row>
    <row r="1350" spans="2:51" s="13" customFormat="1">
      <c r="B1350" s="167"/>
      <c r="D1350" s="161" t="s">
        <v>315</v>
      </c>
      <c r="E1350" s="168" t="s">
        <v>1</v>
      </c>
      <c r="F1350" s="169" t="s">
        <v>1314</v>
      </c>
      <c r="H1350" s="170">
        <v>5.375</v>
      </c>
      <c r="I1350" s="171"/>
      <c r="L1350" s="167"/>
      <c r="M1350" s="172"/>
      <c r="T1350" s="173"/>
      <c r="AT1350" s="168" t="s">
        <v>315</v>
      </c>
      <c r="AU1350" s="168" t="s">
        <v>89</v>
      </c>
      <c r="AV1350" s="13" t="s">
        <v>89</v>
      </c>
      <c r="AW1350" s="13" t="s">
        <v>31</v>
      </c>
      <c r="AX1350" s="13" t="s">
        <v>76</v>
      </c>
      <c r="AY1350" s="168" t="s">
        <v>307</v>
      </c>
    </row>
    <row r="1351" spans="2:51" s="12" customFormat="1">
      <c r="B1351" s="160"/>
      <c r="D1351" s="161" t="s">
        <v>315</v>
      </c>
      <c r="E1351" s="162" t="s">
        <v>1</v>
      </c>
      <c r="F1351" s="163" t="s">
        <v>1216</v>
      </c>
      <c r="H1351" s="162" t="s">
        <v>1</v>
      </c>
      <c r="I1351" s="164"/>
      <c r="L1351" s="160"/>
      <c r="M1351" s="165"/>
      <c r="T1351" s="166"/>
      <c r="AT1351" s="162" t="s">
        <v>315</v>
      </c>
      <c r="AU1351" s="162" t="s">
        <v>89</v>
      </c>
      <c r="AV1351" s="12" t="s">
        <v>83</v>
      </c>
      <c r="AW1351" s="12" t="s">
        <v>31</v>
      </c>
      <c r="AX1351" s="12" t="s">
        <v>76</v>
      </c>
      <c r="AY1351" s="162" t="s">
        <v>307</v>
      </c>
    </row>
    <row r="1352" spans="2:51" s="13" customFormat="1">
      <c r="B1352" s="167"/>
      <c r="D1352" s="161" t="s">
        <v>315</v>
      </c>
      <c r="E1352" s="168" t="s">
        <v>1</v>
      </c>
      <c r="F1352" s="169" t="s">
        <v>1315</v>
      </c>
      <c r="H1352" s="170">
        <v>2.25</v>
      </c>
      <c r="I1352" s="171"/>
      <c r="L1352" s="167"/>
      <c r="M1352" s="172"/>
      <c r="T1352" s="173"/>
      <c r="AT1352" s="168" t="s">
        <v>315</v>
      </c>
      <c r="AU1352" s="168" t="s">
        <v>89</v>
      </c>
      <c r="AV1352" s="13" t="s">
        <v>89</v>
      </c>
      <c r="AW1352" s="13" t="s">
        <v>31</v>
      </c>
      <c r="AX1352" s="13" t="s">
        <v>76</v>
      </c>
      <c r="AY1352" s="168" t="s">
        <v>307</v>
      </c>
    </row>
    <row r="1353" spans="2:51" s="12" customFormat="1">
      <c r="B1353" s="160"/>
      <c r="D1353" s="161" t="s">
        <v>315</v>
      </c>
      <c r="E1353" s="162" t="s">
        <v>1</v>
      </c>
      <c r="F1353" s="163" t="s">
        <v>1220</v>
      </c>
      <c r="H1353" s="162" t="s">
        <v>1</v>
      </c>
      <c r="I1353" s="164"/>
      <c r="L1353" s="160"/>
      <c r="M1353" s="165"/>
      <c r="T1353" s="166"/>
      <c r="AT1353" s="162" t="s">
        <v>315</v>
      </c>
      <c r="AU1353" s="162" t="s">
        <v>89</v>
      </c>
      <c r="AV1353" s="12" t="s">
        <v>83</v>
      </c>
      <c r="AW1353" s="12" t="s">
        <v>31</v>
      </c>
      <c r="AX1353" s="12" t="s">
        <v>76</v>
      </c>
      <c r="AY1353" s="162" t="s">
        <v>307</v>
      </c>
    </row>
    <row r="1354" spans="2:51" s="13" customFormat="1">
      <c r="B1354" s="167"/>
      <c r="D1354" s="161" t="s">
        <v>315</v>
      </c>
      <c r="E1354" s="168" t="s">
        <v>1</v>
      </c>
      <c r="F1354" s="169" t="s">
        <v>1313</v>
      </c>
      <c r="H1354" s="170">
        <v>5.0999999999999996</v>
      </c>
      <c r="I1354" s="171"/>
      <c r="L1354" s="167"/>
      <c r="M1354" s="172"/>
      <c r="T1354" s="173"/>
      <c r="AT1354" s="168" t="s">
        <v>315</v>
      </c>
      <c r="AU1354" s="168" t="s">
        <v>89</v>
      </c>
      <c r="AV1354" s="13" t="s">
        <v>89</v>
      </c>
      <c r="AW1354" s="13" t="s">
        <v>31</v>
      </c>
      <c r="AX1354" s="13" t="s">
        <v>76</v>
      </c>
      <c r="AY1354" s="168" t="s">
        <v>307</v>
      </c>
    </row>
    <row r="1355" spans="2:51" s="12" customFormat="1">
      <c r="B1355" s="160"/>
      <c r="D1355" s="161" t="s">
        <v>315</v>
      </c>
      <c r="E1355" s="162" t="s">
        <v>1</v>
      </c>
      <c r="F1355" s="163" t="s">
        <v>922</v>
      </c>
      <c r="H1355" s="162" t="s">
        <v>1</v>
      </c>
      <c r="I1355" s="164"/>
      <c r="L1355" s="160"/>
      <c r="M1355" s="165"/>
      <c r="T1355" s="166"/>
      <c r="AT1355" s="162" t="s">
        <v>315</v>
      </c>
      <c r="AU1355" s="162" t="s">
        <v>89</v>
      </c>
      <c r="AV1355" s="12" t="s">
        <v>83</v>
      </c>
      <c r="AW1355" s="12" t="s">
        <v>31</v>
      </c>
      <c r="AX1355" s="12" t="s">
        <v>76</v>
      </c>
      <c r="AY1355" s="162" t="s">
        <v>307</v>
      </c>
    </row>
    <row r="1356" spans="2:51" s="13" customFormat="1">
      <c r="B1356" s="167"/>
      <c r="D1356" s="161" t="s">
        <v>315</v>
      </c>
      <c r="E1356" s="168" t="s">
        <v>1</v>
      </c>
      <c r="F1356" s="169" t="s">
        <v>1315</v>
      </c>
      <c r="H1356" s="170">
        <v>2.25</v>
      </c>
      <c r="I1356" s="171"/>
      <c r="L1356" s="167"/>
      <c r="M1356" s="172"/>
      <c r="T1356" s="173"/>
      <c r="AT1356" s="168" t="s">
        <v>315</v>
      </c>
      <c r="AU1356" s="168" t="s">
        <v>89</v>
      </c>
      <c r="AV1356" s="13" t="s">
        <v>89</v>
      </c>
      <c r="AW1356" s="13" t="s">
        <v>31</v>
      </c>
      <c r="AX1356" s="13" t="s">
        <v>76</v>
      </c>
      <c r="AY1356" s="168" t="s">
        <v>307</v>
      </c>
    </row>
    <row r="1357" spans="2:51" s="12" customFormat="1">
      <c r="B1357" s="160"/>
      <c r="D1357" s="161" t="s">
        <v>315</v>
      </c>
      <c r="E1357" s="162" t="s">
        <v>1</v>
      </c>
      <c r="F1357" s="163" t="s">
        <v>918</v>
      </c>
      <c r="H1357" s="162" t="s">
        <v>1</v>
      </c>
      <c r="I1357" s="164"/>
      <c r="L1357" s="160"/>
      <c r="M1357" s="165"/>
      <c r="T1357" s="166"/>
      <c r="AT1357" s="162" t="s">
        <v>315</v>
      </c>
      <c r="AU1357" s="162" t="s">
        <v>89</v>
      </c>
      <c r="AV1357" s="12" t="s">
        <v>83</v>
      </c>
      <c r="AW1357" s="12" t="s">
        <v>31</v>
      </c>
      <c r="AX1357" s="12" t="s">
        <v>76</v>
      </c>
      <c r="AY1357" s="162" t="s">
        <v>307</v>
      </c>
    </row>
    <row r="1358" spans="2:51" s="13" customFormat="1">
      <c r="B1358" s="167"/>
      <c r="D1358" s="161" t="s">
        <v>315</v>
      </c>
      <c r="E1358" s="168" t="s">
        <v>1</v>
      </c>
      <c r="F1358" s="169" t="s">
        <v>1316</v>
      </c>
      <c r="H1358" s="170">
        <v>10.199999999999999</v>
      </c>
      <c r="I1358" s="171"/>
      <c r="L1358" s="167"/>
      <c r="M1358" s="172"/>
      <c r="T1358" s="173"/>
      <c r="AT1358" s="168" t="s">
        <v>315</v>
      </c>
      <c r="AU1358" s="168" t="s">
        <v>89</v>
      </c>
      <c r="AV1358" s="13" t="s">
        <v>89</v>
      </c>
      <c r="AW1358" s="13" t="s">
        <v>31</v>
      </c>
      <c r="AX1358" s="13" t="s">
        <v>76</v>
      </c>
      <c r="AY1358" s="168" t="s">
        <v>307</v>
      </c>
    </row>
    <row r="1359" spans="2:51" s="12" customFormat="1">
      <c r="B1359" s="160"/>
      <c r="D1359" s="161" t="s">
        <v>315</v>
      </c>
      <c r="E1359" s="162" t="s">
        <v>1</v>
      </c>
      <c r="F1359" s="163" t="s">
        <v>762</v>
      </c>
      <c r="H1359" s="162" t="s">
        <v>1</v>
      </c>
      <c r="I1359" s="164"/>
      <c r="L1359" s="160"/>
      <c r="M1359" s="165"/>
      <c r="T1359" s="166"/>
      <c r="AT1359" s="162" t="s">
        <v>315</v>
      </c>
      <c r="AU1359" s="162" t="s">
        <v>89</v>
      </c>
      <c r="AV1359" s="12" t="s">
        <v>83</v>
      </c>
      <c r="AW1359" s="12" t="s">
        <v>31</v>
      </c>
      <c r="AX1359" s="12" t="s">
        <v>76</v>
      </c>
      <c r="AY1359" s="162" t="s">
        <v>307</v>
      </c>
    </row>
    <row r="1360" spans="2:51" s="13" customFormat="1">
      <c r="B1360" s="167"/>
      <c r="D1360" s="161" t="s">
        <v>315</v>
      </c>
      <c r="E1360" s="168" t="s">
        <v>1</v>
      </c>
      <c r="F1360" s="169" t="s">
        <v>1316</v>
      </c>
      <c r="H1360" s="170">
        <v>10.199999999999999</v>
      </c>
      <c r="I1360" s="171"/>
      <c r="L1360" s="167"/>
      <c r="M1360" s="172"/>
      <c r="T1360" s="173"/>
      <c r="AT1360" s="168" t="s">
        <v>315</v>
      </c>
      <c r="AU1360" s="168" t="s">
        <v>89</v>
      </c>
      <c r="AV1360" s="13" t="s">
        <v>89</v>
      </c>
      <c r="AW1360" s="13" t="s">
        <v>31</v>
      </c>
      <c r="AX1360" s="13" t="s">
        <v>76</v>
      </c>
      <c r="AY1360" s="168" t="s">
        <v>307</v>
      </c>
    </row>
    <row r="1361" spans="2:51" s="13" customFormat="1">
      <c r="B1361" s="167"/>
      <c r="D1361" s="161" t="s">
        <v>315</v>
      </c>
      <c r="E1361" s="168" t="s">
        <v>1</v>
      </c>
      <c r="F1361" s="169" t="s">
        <v>1317</v>
      </c>
      <c r="H1361" s="170">
        <v>11.3</v>
      </c>
      <c r="I1361" s="171"/>
      <c r="L1361" s="167"/>
      <c r="M1361" s="172"/>
      <c r="T1361" s="173"/>
      <c r="AT1361" s="168" t="s">
        <v>315</v>
      </c>
      <c r="AU1361" s="168" t="s">
        <v>89</v>
      </c>
      <c r="AV1361" s="13" t="s">
        <v>89</v>
      </c>
      <c r="AW1361" s="13" t="s">
        <v>31</v>
      </c>
      <c r="AX1361" s="13" t="s">
        <v>76</v>
      </c>
      <c r="AY1361" s="168" t="s">
        <v>307</v>
      </c>
    </row>
    <row r="1362" spans="2:51" s="13" customFormat="1">
      <c r="B1362" s="167"/>
      <c r="D1362" s="161" t="s">
        <v>315</v>
      </c>
      <c r="E1362" s="168" t="s">
        <v>1</v>
      </c>
      <c r="F1362" s="169" t="s">
        <v>1318</v>
      </c>
      <c r="H1362" s="170">
        <v>7.3</v>
      </c>
      <c r="I1362" s="171"/>
      <c r="L1362" s="167"/>
      <c r="M1362" s="172"/>
      <c r="T1362" s="173"/>
      <c r="AT1362" s="168" t="s">
        <v>315</v>
      </c>
      <c r="AU1362" s="168" t="s">
        <v>89</v>
      </c>
      <c r="AV1362" s="13" t="s">
        <v>89</v>
      </c>
      <c r="AW1362" s="13" t="s">
        <v>31</v>
      </c>
      <c r="AX1362" s="13" t="s">
        <v>76</v>
      </c>
      <c r="AY1362" s="168" t="s">
        <v>307</v>
      </c>
    </row>
    <row r="1363" spans="2:51" s="12" customFormat="1">
      <c r="B1363" s="160"/>
      <c r="D1363" s="161" t="s">
        <v>315</v>
      </c>
      <c r="E1363" s="162" t="s">
        <v>1</v>
      </c>
      <c r="F1363" s="163" t="s">
        <v>1233</v>
      </c>
      <c r="H1363" s="162" t="s">
        <v>1</v>
      </c>
      <c r="I1363" s="164"/>
      <c r="L1363" s="160"/>
      <c r="M1363" s="165"/>
      <c r="T1363" s="166"/>
      <c r="AT1363" s="162" t="s">
        <v>315</v>
      </c>
      <c r="AU1363" s="162" t="s">
        <v>89</v>
      </c>
      <c r="AV1363" s="12" t="s">
        <v>83</v>
      </c>
      <c r="AW1363" s="12" t="s">
        <v>31</v>
      </c>
      <c r="AX1363" s="12" t="s">
        <v>76</v>
      </c>
      <c r="AY1363" s="162" t="s">
        <v>307</v>
      </c>
    </row>
    <row r="1364" spans="2:51" s="13" customFormat="1">
      <c r="B1364" s="167"/>
      <c r="D1364" s="161" t="s">
        <v>315</v>
      </c>
      <c r="E1364" s="168" t="s">
        <v>1</v>
      </c>
      <c r="F1364" s="169" t="s">
        <v>1316</v>
      </c>
      <c r="H1364" s="170">
        <v>10.199999999999999</v>
      </c>
      <c r="I1364" s="171"/>
      <c r="L1364" s="167"/>
      <c r="M1364" s="172"/>
      <c r="T1364" s="173"/>
      <c r="AT1364" s="168" t="s">
        <v>315</v>
      </c>
      <c r="AU1364" s="168" t="s">
        <v>89</v>
      </c>
      <c r="AV1364" s="13" t="s">
        <v>89</v>
      </c>
      <c r="AW1364" s="13" t="s">
        <v>31</v>
      </c>
      <c r="AX1364" s="13" t="s">
        <v>76</v>
      </c>
      <c r="AY1364" s="168" t="s">
        <v>307</v>
      </c>
    </row>
    <row r="1365" spans="2:51" s="13" customFormat="1">
      <c r="B1365" s="167"/>
      <c r="D1365" s="161" t="s">
        <v>315</v>
      </c>
      <c r="E1365" s="168" t="s">
        <v>1</v>
      </c>
      <c r="F1365" s="169" t="s">
        <v>1318</v>
      </c>
      <c r="H1365" s="170">
        <v>7.3</v>
      </c>
      <c r="I1365" s="171"/>
      <c r="L1365" s="167"/>
      <c r="M1365" s="172"/>
      <c r="T1365" s="173"/>
      <c r="AT1365" s="168" t="s">
        <v>315</v>
      </c>
      <c r="AU1365" s="168" t="s">
        <v>89</v>
      </c>
      <c r="AV1365" s="13" t="s">
        <v>89</v>
      </c>
      <c r="AW1365" s="13" t="s">
        <v>31</v>
      </c>
      <c r="AX1365" s="13" t="s">
        <v>76</v>
      </c>
      <c r="AY1365" s="168" t="s">
        <v>307</v>
      </c>
    </row>
    <row r="1366" spans="2:51" s="12" customFormat="1">
      <c r="B1366" s="160"/>
      <c r="D1366" s="161" t="s">
        <v>315</v>
      </c>
      <c r="E1366" s="162" t="s">
        <v>1</v>
      </c>
      <c r="F1366" s="163" t="s">
        <v>1145</v>
      </c>
      <c r="H1366" s="162" t="s">
        <v>1</v>
      </c>
      <c r="I1366" s="164"/>
      <c r="L1366" s="160"/>
      <c r="M1366" s="165"/>
      <c r="T1366" s="166"/>
      <c r="AT1366" s="162" t="s">
        <v>315</v>
      </c>
      <c r="AU1366" s="162" t="s">
        <v>89</v>
      </c>
      <c r="AV1366" s="12" t="s">
        <v>83</v>
      </c>
      <c r="AW1366" s="12" t="s">
        <v>31</v>
      </c>
      <c r="AX1366" s="12" t="s">
        <v>76</v>
      </c>
      <c r="AY1366" s="162" t="s">
        <v>307</v>
      </c>
    </row>
    <row r="1367" spans="2:51" s="13" customFormat="1">
      <c r="B1367" s="167"/>
      <c r="D1367" s="161" t="s">
        <v>315</v>
      </c>
      <c r="E1367" s="168" t="s">
        <v>1</v>
      </c>
      <c r="F1367" s="169" t="s">
        <v>1319</v>
      </c>
      <c r="H1367" s="170">
        <v>3</v>
      </c>
      <c r="I1367" s="171"/>
      <c r="L1367" s="167"/>
      <c r="M1367" s="172"/>
      <c r="T1367" s="173"/>
      <c r="AT1367" s="168" t="s">
        <v>315</v>
      </c>
      <c r="AU1367" s="168" t="s">
        <v>89</v>
      </c>
      <c r="AV1367" s="13" t="s">
        <v>89</v>
      </c>
      <c r="AW1367" s="13" t="s">
        <v>31</v>
      </c>
      <c r="AX1367" s="13" t="s">
        <v>76</v>
      </c>
      <c r="AY1367" s="168" t="s">
        <v>307</v>
      </c>
    </row>
    <row r="1368" spans="2:51" s="13" customFormat="1">
      <c r="B1368" s="167"/>
      <c r="D1368" s="161" t="s">
        <v>315</v>
      </c>
      <c r="E1368" s="168" t="s">
        <v>1</v>
      </c>
      <c r="F1368" s="169" t="s">
        <v>1320</v>
      </c>
      <c r="H1368" s="170">
        <v>6.4</v>
      </c>
      <c r="I1368" s="171"/>
      <c r="L1368" s="167"/>
      <c r="M1368" s="172"/>
      <c r="T1368" s="173"/>
      <c r="AT1368" s="168" t="s">
        <v>315</v>
      </c>
      <c r="AU1368" s="168" t="s">
        <v>89</v>
      </c>
      <c r="AV1368" s="13" t="s">
        <v>89</v>
      </c>
      <c r="AW1368" s="13" t="s">
        <v>31</v>
      </c>
      <c r="AX1368" s="13" t="s">
        <v>76</v>
      </c>
      <c r="AY1368" s="168" t="s">
        <v>307</v>
      </c>
    </row>
    <row r="1369" spans="2:51" s="12" customFormat="1">
      <c r="B1369" s="160"/>
      <c r="D1369" s="161" t="s">
        <v>315</v>
      </c>
      <c r="E1369" s="162" t="s">
        <v>1</v>
      </c>
      <c r="F1369" s="163" t="s">
        <v>1147</v>
      </c>
      <c r="H1369" s="162" t="s">
        <v>1</v>
      </c>
      <c r="I1369" s="164"/>
      <c r="L1369" s="160"/>
      <c r="M1369" s="165"/>
      <c r="T1369" s="166"/>
      <c r="AT1369" s="162" t="s">
        <v>315</v>
      </c>
      <c r="AU1369" s="162" t="s">
        <v>89</v>
      </c>
      <c r="AV1369" s="12" t="s">
        <v>83</v>
      </c>
      <c r="AW1369" s="12" t="s">
        <v>31</v>
      </c>
      <c r="AX1369" s="12" t="s">
        <v>76</v>
      </c>
      <c r="AY1369" s="162" t="s">
        <v>307</v>
      </c>
    </row>
    <row r="1370" spans="2:51" s="13" customFormat="1">
      <c r="B1370" s="167"/>
      <c r="D1370" s="161" t="s">
        <v>315</v>
      </c>
      <c r="E1370" s="168" t="s">
        <v>1</v>
      </c>
      <c r="F1370" s="169" t="s">
        <v>1319</v>
      </c>
      <c r="H1370" s="170">
        <v>3</v>
      </c>
      <c r="I1370" s="171"/>
      <c r="L1370" s="167"/>
      <c r="M1370" s="172"/>
      <c r="T1370" s="173"/>
      <c r="AT1370" s="168" t="s">
        <v>315</v>
      </c>
      <c r="AU1370" s="168" t="s">
        <v>89</v>
      </c>
      <c r="AV1370" s="13" t="s">
        <v>89</v>
      </c>
      <c r="AW1370" s="13" t="s">
        <v>31</v>
      </c>
      <c r="AX1370" s="13" t="s">
        <v>76</v>
      </c>
      <c r="AY1370" s="168" t="s">
        <v>307</v>
      </c>
    </row>
    <row r="1371" spans="2:51" s="13" customFormat="1">
      <c r="B1371" s="167"/>
      <c r="D1371" s="161" t="s">
        <v>315</v>
      </c>
      <c r="E1371" s="168" t="s">
        <v>1</v>
      </c>
      <c r="F1371" s="169" t="s">
        <v>1321</v>
      </c>
      <c r="H1371" s="170">
        <v>5.0999999999999996</v>
      </c>
      <c r="I1371" s="171"/>
      <c r="L1371" s="167"/>
      <c r="M1371" s="172"/>
      <c r="T1371" s="173"/>
      <c r="AT1371" s="168" t="s">
        <v>315</v>
      </c>
      <c r="AU1371" s="168" t="s">
        <v>89</v>
      </c>
      <c r="AV1371" s="13" t="s">
        <v>89</v>
      </c>
      <c r="AW1371" s="13" t="s">
        <v>31</v>
      </c>
      <c r="AX1371" s="13" t="s">
        <v>76</v>
      </c>
      <c r="AY1371" s="168" t="s">
        <v>307</v>
      </c>
    </row>
    <row r="1372" spans="2:51" s="12" customFormat="1">
      <c r="B1372" s="160"/>
      <c r="D1372" s="161" t="s">
        <v>315</v>
      </c>
      <c r="E1372" s="162" t="s">
        <v>1</v>
      </c>
      <c r="F1372" s="163" t="s">
        <v>1243</v>
      </c>
      <c r="H1372" s="162" t="s">
        <v>1</v>
      </c>
      <c r="I1372" s="164"/>
      <c r="L1372" s="160"/>
      <c r="M1372" s="165"/>
      <c r="T1372" s="166"/>
      <c r="AT1372" s="162" t="s">
        <v>315</v>
      </c>
      <c r="AU1372" s="162" t="s">
        <v>89</v>
      </c>
      <c r="AV1372" s="12" t="s">
        <v>83</v>
      </c>
      <c r="AW1372" s="12" t="s">
        <v>31</v>
      </c>
      <c r="AX1372" s="12" t="s">
        <v>76</v>
      </c>
      <c r="AY1372" s="162" t="s">
        <v>307</v>
      </c>
    </row>
    <row r="1373" spans="2:51" s="13" customFormat="1">
      <c r="B1373" s="167"/>
      <c r="D1373" s="161" t="s">
        <v>315</v>
      </c>
      <c r="E1373" s="168" t="s">
        <v>1</v>
      </c>
      <c r="F1373" s="169" t="s">
        <v>1313</v>
      </c>
      <c r="H1373" s="170">
        <v>5.0999999999999996</v>
      </c>
      <c r="I1373" s="171"/>
      <c r="L1373" s="167"/>
      <c r="M1373" s="172"/>
      <c r="T1373" s="173"/>
      <c r="AT1373" s="168" t="s">
        <v>315</v>
      </c>
      <c r="AU1373" s="168" t="s">
        <v>89</v>
      </c>
      <c r="AV1373" s="13" t="s">
        <v>89</v>
      </c>
      <c r="AW1373" s="13" t="s">
        <v>31</v>
      </c>
      <c r="AX1373" s="13" t="s">
        <v>76</v>
      </c>
      <c r="AY1373" s="168" t="s">
        <v>307</v>
      </c>
    </row>
    <row r="1374" spans="2:51" s="13" customFormat="1">
      <c r="B1374" s="167"/>
      <c r="D1374" s="161" t="s">
        <v>315</v>
      </c>
      <c r="E1374" s="168" t="s">
        <v>1</v>
      </c>
      <c r="F1374" s="169" t="s">
        <v>1312</v>
      </c>
      <c r="H1374" s="170">
        <v>5</v>
      </c>
      <c r="I1374" s="171"/>
      <c r="L1374" s="167"/>
      <c r="M1374" s="172"/>
      <c r="T1374" s="173"/>
      <c r="AT1374" s="168" t="s">
        <v>315</v>
      </c>
      <c r="AU1374" s="168" t="s">
        <v>89</v>
      </c>
      <c r="AV1374" s="13" t="s">
        <v>89</v>
      </c>
      <c r="AW1374" s="13" t="s">
        <v>31</v>
      </c>
      <c r="AX1374" s="13" t="s">
        <v>76</v>
      </c>
      <c r="AY1374" s="168" t="s">
        <v>307</v>
      </c>
    </row>
    <row r="1375" spans="2:51" s="12" customFormat="1">
      <c r="B1375" s="160"/>
      <c r="D1375" s="161" t="s">
        <v>315</v>
      </c>
      <c r="E1375" s="162" t="s">
        <v>1</v>
      </c>
      <c r="F1375" s="163" t="s">
        <v>708</v>
      </c>
      <c r="H1375" s="162" t="s">
        <v>1</v>
      </c>
      <c r="I1375" s="164"/>
      <c r="L1375" s="160"/>
      <c r="M1375" s="165"/>
      <c r="T1375" s="166"/>
      <c r="AT1375" s="162" t="s">
        <v>315</v>
      </c>
      <c r="AU1375" s="162" t="s">
        <v>89</v>
      </c>
      <c r="AV1375" s="12" t="s">
        <v>83</v>
      </c>
      <c r="AW1375" s="12" t="s">
        <v>31</v>
      </c>
      <c r="AX1375" s="12" t="s">
        <v>76</v>
      </c>
      <c r="AY1375" s="162" t="s">
        <v>307</v>
      </c>
    </row>
    <row r="1376" spans="2:51" s="13" customFormat="1">
      <c r="B1376" s="167"/>
      <c r="D1376" s="161" t="s">
        <v>315</v>
      </c>
      <c r="E1376" s="168" t="s">
        <v>1</v>
      </c>
      <c r="F1376" s="169" t="s">
        <v>1322</v>
      </c>
      <c r="H1376" s="170">
        <v>6.9</v>
      </c>
      <c r="I1376" s="171"/>
      <c r="L1376" s="167"/>
      <c r="M1376" s="172"/>
      <c r="T1376" s="173"/>
      <c r="AT1376" s="168" t="s">
        <v>315</v>
      </c>
      <c r="AU1376" s="168" t="s">
        <v>89</v>
      </c>
      <c r="AV1376" s="13" t="s">
        <v>89</v>
      </c>
      <c r="AW1376" s="13" t="s">
        <v>31</v>
      </c>
      <c r="AX1376" s="13" t="s">
        <v>76</v>
      </c>
      <c r="AY1376" s="168" t="s">
        <v>307</v>
      </c>
    </row>
    <row r="1377" spans="2:51" s="13" customFormat="1">
      <c r="B1377" s="167"/>
      <c r="D1377" s="161" t="s">
        <v>315</v>
      </c>
      <c r="E1377" s="168" t="s">
        <v>1</v>
      </c>
      <c r="F1377" s="169" t="s">
        <v>1323</v>
      </c>
      <c r="H1377" s="170">
        <v>7.8</v>
      </c>
      <c r="I1377" s="171"/>
      <c r="L1377" s="167"/>
      <c r="M1377" s="172"/>
      <c r="T1377" s="173"/>
      <c r="AT1377" s="168" t="s">
        <v>315</v>
      </c>
      <c r="AU1377" s="168" t="s">
        <v>89</v>
      </c>
      <c r="AV1377" s="13" t="s">
        <v>89</v>
      </c>
      <c r="AW1377" s="13" t="s">
        <v>31</v>
      </c>
      <c r="AX1377" s="13" t="s">
        <v>76</v>
      </c>
      <c r="AY1377" s="168" t="s">
        <v>307</v>
      </c>
    </row>
    <row r="1378" spans="2:51" s="13" customFormat="1">
      <c r="B1378" s="167"/>
      <c r="D1378" s="161" t="s">
        <v>315</v>
      </c>
      <c r="E1378" s="168" t="s">
        <v>1</v>
      </c>
      <c r="F1378" s="169" t="s">
        <v>1324</v>
      </c>
      <c r="H1378" s="170">
        <v>15</v>
      </c>
      <c r="I1378" s="171"/>
      <c r="L1378" s="167"/>
      <c r="M1378" s="172"/>
      <c r="T1378" s="173"/>
      <c r="AT1378" s="168" t="s">
        <v>315</v>
      </c>
      <c r="AU1378" s="168" t="s">
        <v>89</v>
      </c>
      <c r="AV1378" s="13" t="s">
        <v>89</v>
      </c>
      <c r="AW1378" s="13" t="s">
        <v>31</v>
      </c>
      <c r="AX1378" s="13" t="s">
        <v>76</v>
      </c>
      <c r="AY1378" s="168" t="s">
        <v>307</v>
      </c>
    </row>
    <row r="1379" spans="2:51" s="13" customFormat="1">
      <c r="B1379" s="167"/>
      <c r="D1379" s="161" t="s">
        <v>315</v>
      </c>
      <c r="E1379" s="168" t="s">
        <v>1</v>
      </c>
      <c r="F1379" s="169" t="s">
        <v>1325</v>
      </c>
      <c r="H1379" s="170">
        <v>15.3</v>
      </c>
      <c r="I1379" s="171"/>
      <c r="L1379" s="167"/>
      <c r="M1379" s="172"/>
      <c r="T1379" s="173"/>
      <c r="AT1379" s="168" t="s">
        <v>315</v>
      </c>
      <c r="AU1379" s="168" t="s">
        <v>89</v>
      </c>
      <c r="AV1379" s="13" t="s">
        <v>89</v>
      </c>
      <c r="AW1379" s="13" t="s">
        <v>31</v>
      </c>
      <c r="AX1379" s="13" t="s">
        <v>76</v>
      </c>
      <c r="AY1379" s="168" t="s">
        <v>307</v>
      </c>
    </row>
    <row r="1380" spans="2:51" s="13" customFormat="1">
      <c r="B1380" s="167"/>
      <c r="D1380" s="161" t="s">
        <v>315</v>
      </c>
      <c r="E1380" s="168" t="s">
        <v>1</v>
      </c>
      <c r="F1380" s="169" t="s">
        <v>1326</v>
      </c>
      <c r="H1380" s="170">
        <v>5.2</v>
      </c>
      <c r="I1380" s="171"/>
      <c r="L1380" s="167"/>
      <c r="M1380" s="172"/>
      <c r="T1380" s="173"/>
      <c r="AT1380" s="168" t="s">
        <v>315</v>
      </c>
      <c r="AU1380" s="168" t="s">
        <v>89</v>
      </c>
      <c r="AV1380" s="13" t="s">
        <v>89</v>
      </c>
      <c r="AW1380" s="13" t="s">
        <v>31</v>
      </c>
      <c r="AX1380" s="13" t="s">
        <v>76</v>
      </c>
      <c r="AY1380" s="168" t="s">
        <v>307</v>
      </c>
    </row>
    <row r="1381" spans="2:51" s="13" customFormat="1">
      <c r="B1381" s="167"/>
      <c r="D1381" s="161" t="s">
        <v>315</v>
      </c>
      <c r="E1381" s="168" t="s">
        <v>1</v>
      </c>
      <c r="F1381" s="169" t="s">
        <v>1327</v>
      </c>
      <c r="H1381" s="170">
        <v>48</v>
      </c>
      <c r="I1381" s="171"/>
      <c r="L1381" s="167"/>
      <c r="M1381" s="172"/>
      <c r="T1381" s="173"/>
      <c r="AT1381" s="168" t="s">
        <v>315</v>
      </c>
      <c r="AU1381" s="168" t="s">
        <v>89</v>
      </c>
      <c r="AV1381" s="13" t="s">
        <v>89</v>
      </c>
      <c r="AW1381" s="13" t="s">
        <v>31</v>
      </c>
      <c r="AX1381" s="13" t="s">
        <v>76</v>
      </c>
      <c r="AY1381" s="168" t="s">
        <v>307</v>
      </c>
    </row>
    <row r="1382" spans="2:51" s="12" customFormat="1">
      <c r="B1382" s="160"/>
      <c r="D1382" s="161" t="s">
        <v>315</v>
      </c>
      <c r="E1382" s="162" t="s">
        <v>1</v>
      </c>
      <c r="F1382" s="163" t="s">
        <v>1264</v>
      </c>
      <c r="H1382" s="162" t="s">
        <v>1</v>
      </c>
      <c r="I1382" s="164"/>
      <c r="L1382" s="160"/>
      <c r="M1382" s="165"/>
      <c r="T1382" s="166"/>
      <c r="AT1382" s="162" t="s">
        <v>315</v>
      </c>
      <c r="AU1382" s="162" t="s">
        <v>89</v>
      </c>
      <c r="AV1382" s="12" t="s">
        <v>83</v>
      </c>
      <c r="AW1382" s="12" t="s">
        <v>31</v>
      </c>
      <c r="AX1382" s="12" t="s">
        <v>76</v>
      </c>
      <c r="AY1382" s="162" t="s">
        <v>307</v>
      </c>
    </row>
    <row r="1383" spans="2:51" s="13" customFormat="1">
      <c r="B1383" s="167"/>
      <c r="D1383" s="161" t="s">
        <v>315</v>
      </c>
      <c r="E1383" s="168" t="s">
        <v>1</v>
      </c>
      <c r="F1383" s="169" t="s">
        <v>1315</v>
      </c>
      <c r="H1383" s="170">
        <v>2.25</v>
      </c>
      <c r="I1383" s="171"/>
      <c r="L1383" s="167"/>
      <c r="M1383" s="172"/>
      <c r="T1383" s="173"/>
      <c r="AT1383" s="168" t="s">
        <v>315</v>
      </c>
      <c r="AU1383" s="168" t="s">
        <v>89</v>
      </c>
      <c r="AV1383" s="13" t="s">
        <v>89</v>
      </c>
      <c r="AW1383" s="13" t="s">
        <v>31</v>
      </c>
      <c r="AX1383" s="13" t="s">
        <v>76</v>
      </c>
      <c r="AY1383" s="168" t="s">
        <v>307</v>
      </c>
    </row>
    <row r="1384" spans="2:51" s="12" customFormat="1">
      <c r="B1384" s="160"/>
      <c r="D1384" s="161" t="s">
        <v>315</v>
      </c>
      <c r="E1384" s="162" t="s">
        <v>1</v>
      </c>
      <c r="F1384" s="163" t="s">
        <v>774</v>
      </c>
      <c r="H1384" s="162" t="s">
        <v>1</v>
      </c>
      <c r="I1384" s="164"/>
      <c r="L1384" s="160"/>
      <c r="M1384" s="165"/>
      <c r="T1384" s="166"/>
      <c r="AT1384" s="162" t="s">
        <v>315</v>
      </c>
      <c r="AU1384" s="162" t="s">
        <v>89</v>
      </c>
      <c r="AV1384" s="12" t="s">
        <v>83</v>
      </c>
      <c r="AW1384" s="12" t="s">
        <v>31</v>
      </c>
      <c r="AX1384" s="12" t="s">
        <v>76</v>
      </c>
      <c r="AY1384" s="162" t="s">
        <v>307</v>
      </c>
    </row>
    <row r="1385" spans="2:51" s="13" customFormat="1">
      <c r="B1385" s="167"/>
      <c r="D1385" s="161" t="s">
        <v>315</v>
      </c>
      <c r="E1385" s="168" t="s">
        <v>1</v>
      </c>
      <c r="F1385" s="169" t="s">
        <v>1313</v>
      </c>
      <c r="H1385" s="170">
        <v>5.0999999999999996</v>
      </c>
      <c r="I1385" s="171"/>
      <c r="L1385" s="167"/>
      <c r="M1385" s="172"/>
      <c r="T1385" s="173"/>
      <c r="AT1385" s="168" t="s">
        <v>315</v>
      </c>
      <c r="AU1385" s="168" t="s">
        <v>89</v>
      </c>
      <c r="AV1385" s="13" t="s">
        <v>89</v>
      </c>
      <c r="AW1385" s="13" t="s">
        <v>31</v>
      </c>
      <c r="AX1385" s="13" t="s">
        <v>76</v>
      </c>
      <c r="AY1385" s="168" t="s">
        <v>307</v>
      </c>
    </row>
    <row r="1386" spans="2:51" s="12" customFormat="1">
      <c r="B1386" s="160"/>
      <c r="D1386" s="161" t="s">
        <v>315</v>
      </c>
      <c r="E1386" s="162" t="s">
        <v>1</v>
      </c>
      <c r="F1386" s="163" t="s">
        <v>773</v>
      </c>
      <c r="H1386" s="162" t="s">
        <v>1</v>
      </c>
      <c r="I1386" s="164"/>
      <c r="L1386" s="160"/>
      <c r="M1386" s="165"/>
      <c r="T1386" s="166"/>
      <c r="AT1386" s="162" t="s">
        <v>315</v>
      </c>
      <c r="AU1386" s="162" t="s">
        <v>89</v>
      </c>
      <c r="AV1386" s="12" t="s">
        <v>83</v>
      </c>
      <c r="AW1386" s="12" t="s">
        <v>31</v>
      </c>
      <c r="AX1386" s="12" t="s">
        <v>76</v>
      </c>
      <c r="AY1386" s="162" t="s">
        <v>307</v>
      </c>
    </row>
    <row r="1387" spans="2:51" s="13" customFormat="1">
      <c r="B1387" s="167"/>
      <c r="D1387" s="161" t="s">
        <v>315</v>
      </c>
      <c r="E1387" s="168" t="s">
        <v>1</v>
      </c>
      <c r="F1387" s="169" t="s">
        <v>1313</v>
      </c>
      <c r="H1387" s="170">
        <v>5.0999999999999996</v>
      </c>
      <c r="I1387" s="171"/>
      <c r="L1387" s="167"/>
      <c r="M1387" s="172"/>
      <c r="T1387" s="173"/>
      <c r="AT1387" s="168" t="s">
        <v>315</v>
      </c>
      <c r="AU1387" s="168" t="s">
        <v>89</v>
      </c>
      <c r="AV1387" s="13" t="s">
        <v>89</v>
      </c>
      <c r="AW1387" s="13" t="s">
        <v>31</v>
      </c>
      <c r="AX1387" s="13" t="s">
        <v>76</v>
      </c>
      <c r="AY1387" s="168" t="s">
        <v>307</v>
      </c>
    </row>
    <row r="1388" spans="2:51" s="12" customFormat="1">
      <c r="B1388" s="160"/>
      <c r="D1388" s="161" t="s">
        <v>315</v>
      </c>
      <c r="E1388" s="162" t="s">
        <v>1</v>
      </c>
      <c r="F1388" s="163" t="s">
        <v>1268</v>
      </c>
      <c r="H1388" s="162" t="s">
        <v>1</v>
      </c>
      <c r="I1388" s="164"/>
      <c r="L1388" s="160"/>
      <c r="M1388" s="165"/>
      <c r="T1388" s="166"/>
      <c r="AT1388" s="162" t="s">
        <v>315</v>
      </c>
      <c r="AU1388" s="162" t="s">
        <v>89</v>
      </c>
      <c r="AV1388" s="12" t="s">
        <v>83</v>
      </c>
      <c r="AW1388" s="12" t="s">
        <v>31</v>
      </c>
      <c r="AX1388" s="12" t="s">
        <v>76</v>
      </c>
      <c r="AY1388" s="162" t="s">
        <v>307</v>
      </c>
    </row>
    <row r="1389" spans="2:51" s="13" customFormat="1">
      <c r="B1389" s="167"/>
      <c r="D1389" s="161" t="s">
        <v>315</v>
      </c>
      <c r="E1389" s="168" t="s">
        <v>1</v>
      </c>
      <c r="F1389" s="169" t="s">
        <v>1315</v>
      </c>
      <c r="H1389" s="170">
        <v>2.25</v>
      </c>
      <c r="I1389" s="171"/>
      <c r="L1389" s="167"/>
      <c r="M1389" s="172"/>
      <c r="T1389" s="173"/>
      <c r="AT1389" s="168" t="s">
        <v>315</v>
      </c>
      <c r="AU1389" s="168" t="s">
        <v>89</v>
      </c>
      <c r="AV1389" s="13" t="s">
        <v>89</v>
      </c>
      <c r="AW1389" s="13" t="s">
        <v>31</v>
      </c>
      <c r="AX1389" s="13" t="s">
        <v>76</v>
      </c>
      <c r="AY1389" s="168" t="s">
        <v>307</v>
      </c>
    </row>
    <row r="1390" spans="2:51" s="12" customFormat="1">
      <c r="B1390" s="160"/>
      <c r="D1390" s="161" t="s">
        <v>315</v>
      </c>
      <c r="E1390" s="162" t="s">
        <v>1</v>
      </c>
      <c r="F1390" s="163" t="s">
        <v>1151</v>
      </c>
      <c r="H1390" s="162" t="s">
        <v>1</v>
      </c>
      <c r="I1390" s="164"/>
      <c r="L1390" s="160"/>
      <c r="M1390" s="165"/>
      <c r="T1390" s="166"/>
      <c r="AT1390" s="162" t="s">
        <v>315</v>
      </c>
      <c r="AU1390" s="162" t="s">
        <v>89</v>
      </c>
      <c r="AV1390" s="12" t="s">
        <v>83</v>
      </c>
      <c r="AW1390" s="12" t="s">
        <v>31</v>
      </c>
      <c r="AX1390" s="12" t="s">
        <v>76</v>
      </c>
      <c r="AY1390" s="162" t="s">
        <v>307</v>
      </c>
    </row>
    <row r="1391" spans="2:51" s="13" customFormat="1">
      <c r="B1391" s="167"/>
      <c r="D1391" s="161" t="s">
        <v>315</v>
      </c>
      <c r="E1391" s="168" t="s">
        <v>1</v>
      </c>
      <c r="F1391" s="169" t="s">
        <v>1313</v>
      </c>
      <c r="H1391" s="170">
        <v>5.0999999999999996</v>
      </c>
      <c r="I1391" s="171"/>
      <c r="L1391" s="167"/>
      <c r="M1391" s="172"/>
      <c r="T1391" s="173"/>
      <c r="AT1391" s="168" t="s">
        <v>315</v>
      </c>
      <c r="AU1391" s="168" t="s">
        <v>89</v>
      </c>
      <c r="AV1391" s="13" t="s">
        <v>89</v>
      </c>
      <c r="AW1391" s="13" t="s">
        <v>31</v>
      </c>
      <c r="AX1391" s="13" t="s">
        <v>76</v>
      </c>
      <c r="AY1391" s="168" t="s">
        <v>307</v>
      </c>
    </row>
    <row r="1392" spans="2:51" s="12" customFormat="1">
      <c r="B1392" s="160"/>
      <c r="D1392" s="161" t="s">
        <v>315</v>
      </c>
      <c r="E1392" s="162" t="s">
        <v>1</v>
      </c>
      <c r="F1392" s="163" t="s">
        <v>1270</v>
      </c>
      <c r="H1392" s="162" t="s">
        <v>1</v>
      </c>
      <c r="I1392" s="164"/>
      <c r="L1392" s="160"/>
      <c r="M1392" s="165"/>
      <c r="T1392" s="166"/>
      <c r="AT1392" s="162" t="s">
        <v>315</v>
      </c>
      <c r="AU1392" s="162" t="s">
        <v>89</v>
      </c>
      <c r="AV1392" s="12" t="s">
        <v>83</v>
      </c>
      <c r="AW1392" s="12" t="s">
        <v>31</v>
      </c>
      <c r="AX1392" s="12" t="s">
        <v>76</v>
      </c>
      <c r="AY1392" s="162" t="s">
        <v>307</v>
      </c>
    </row>
    <row r="1393" spans="2:51" s="13" customFormat="1">
      <c r="B1393" s="167"/>
      <c r="D1393" s="161" t="s">
        <v>315</v>
      </c>
      <c r="E1393" s="168" t="s">
        <v>1</v>
      </c>
      <c r="F1393" s="169" t="s">
        <v>1315</v>
      </c>
      <c r="H1393" s="170">
        <v>2.25</v>
      </c>
      <c r="I1393" s="171"/>
      <c r="L1393" s="167"/>
      <c r="M1393" s="172"/>
      <c r="T1393" s="173"/>
      <c r="AT1393" s="168" t="s">
        <v>315</v>
      </c>
      <c r="AU1393" s="168" t="s">
        <v>89</v>
      </c>
      <c r="AV1393" s="13" t="s">
        <v>89</v>
      </c>
      <c r="AW1393" s="13" t="s">
        <v>31</v>
      </c>
      <c r="AX1393" s="13" t="s">
        <v>76</v>
      </c>
      <c r="AY1393" s="168" t="s">
        <v>307</v>
      </c>
    </row>
    <row r="1394" spans="2:51" s="12" customFormat="1">
      <c r="B1394" s="160"/>
      <c r="D1394" s="161" t="s">
        <v>315</v>
      </c>
      <c r="E1394" s="162" t="s">
        <v>1</v>
      </c>
      <c r="F1394" s="163" t="s">
        <v>769</v>
      </c>
      <c r="H1394" s="162" t="s">
        <v>1</v>
      </c>
      <c r="I1394" s="164"/>
      <c r="L1394" s="160"/>
      <c r="M1394" s="165"/>
      <c r="T1394" s="166"/>
      <c r="AT1394" s="162" t="s">
        <v>315</v>
      </c>
      <c r="AU1394" s="162" t="s">
        <v>89</v>
      </c>
      <c r="AV1394" s="12" t="s">
        <v>83</v>
      </c>
      <c r="AW1394" s="12" t="s">
        <v>31</v>
      </c>
      <c r="AX1394" s="12" t="s">
        <v>76</v>
      </c>
      <c r="AY1394" s="162" t="s">
        <v>307</v>
      </c>
    </row>
    <row r="1395" spans="2:51" s="13" customFormat="1">
      <c r="B1395" s="167"/>
      <c r="D1395" s="161" t="s">
        <v>315</v>
      </c>
      <c r="E1395" s="168" t="s">
        <v>1</v>
      </c>
      <c r="F1395" s="169" t="s">
        <v>1313</v>
      </c>
      <c r="H1395" s="170">
        <v>5.0999999999999996</v>
      </c>
      <c r="I1395" s="171"/>
      <c r="L1395" s="167"/>
      <c r="M1395" s="172"/>
      <c r="T1395" s="173"/>
      <c r="AT1395" s="168" t="s">
        <v>315</v>
      </c>
      <c r="AU1395" s="168" t="s">
        <v>89</v>
      </c>
      <c r="AV1395" s="13" t="s">
        <v>89</v>
      </c>
      <c r="AW1395" s="13" t="s">
        <v>31</v>
      </c>
      <c r="AX1395" s="13" t="s">
        <v>76</v>
      </c>
      <c r="AY1395" s="168" t="s">
        <v>307</v>
      </c>
    </row>
    <row r="1396" spans="2:51" s="12" customFormat="1">
      <c r="B1396" s="160"/>
      <c r="D1396" s="161" t="s">
        <v>315</v>
      </c>
      <c r="E1396" s="162" t="s">
        <v>1</v>
      </c>
      <c r="F1396" s="163" t="s">
        <v>1152</v>
      </c>
      <c r="H1396" s="162" t="s">
        <v>1</v>
      </c>
      <c r="I1396" s="164"/>
      <c r="L1396" s="160"/>
      <c r="M1396" s="165"/>
      <c r="T1396" s="166"/>
      <c r="AT1396" s="162" t="s">
        <v>315</v>
      </c>
      <c r="AU1396" s="162" t="s">
        <v>89</v>
      </c>
      <c r="AV1396" s="12" t="s">
        <v>83</v>
      </c>
      <c r="AW1396" s="12" t="s">
        <v>31</v>
      </c>
      <c r="AX1396" s="12" t="s">
        <v>76</v>
      </c>
      <c r="AY1396" s="162" t="s">
        <v>307</v>
      </c>
    </row>
    <row r="1397" spans="2:51" s="13" customFormat="1">
      <c r="B1397" s="167"/>
      <c r="D1397" s="161" t="s">
        <v>315</v>
      </c>
      <c r="E1397" s="168" t="s">
        <v>1</v>
      </c>
      <c r="F1397" s="169" t="s">
        <v>1313</v>
      </c>
      <c r="H1397" s="170">
        <v>5.0999999999999996</v>
      </c>
      <c r="I1397" s="171"/>
      <c r="L1397" s="167"/>
      <c r="M1397" s="172"/>
      <c r="T1397" s="173"/>
      <c r="AT1397" s="168" t="s">
        <v>315</v>
      </c>
      <c r="AU1397" s="168" t="s">
        <v>89</v>
      </c>
      <c r="AV1397" s="13" t="s">
        <v>89</v>
      </c>
      <c r="AW1397" s="13" t="s">
        <v>31</v>
      </c>
      <c r="AX1397" s="13" t="s">
        <v>76</v>
      </c>
      <c r="AY1397" s="168" t="s">
        <v>307</v>
      </c>
    </row>
    <row r="1398" spans="2:51" s="12" customFormat="1">
      <c r="B1398" s="160"/>
      <c r="D1398" s="161" t="s">
        <v>315</v>
      </c>
      <c r="E1398" s="162" t="s">
        <v>1</v>
      </c>
      <c r="F1398" s="163" t="s">
        <v>1272</v>
      </c>
      <c r="H1398" s="162" t="s">
        <v>1</v>
      </c>
      <c r="I1398" s="164"/>
      <c r="L1398" s="160"/>
      <c r="M1398" s="165"/>
      <c r="T1398" s="166"/>
      <c r="AT1398" s="162" t="s">
        <v>315</v>
      </c>
      <c r="AU1398" s="162" t="s">
        <v>89</v>
      </c>
      <c r="AV1398" s="12" t="s">
        <v>83</v>
      </c>
      <c r="AW1398" s="12" t="s">
        <v>31</v>
      </c>
      <c r="AX1398" s="12" t="s">
        <v>76</v>
      </c>
      <c r="AY1398" s="162" t="s">
        <v>307</v>
      </c>
    </row>
    <row r="1399" spans="2:51" s="13" customFormat="1">
      <c r="B1399" s="167"/>
      <c r="D1399" s="161" t="s">
        <v>315</v>
      </c>
      <c r="E1399" s="168" t="s">
        <v>1</v>
      </c>
      <c r="F1399" s="169" t="s">
        <v>1315</v>
      </c>
      <c r="H1399" s="170">
        <v>2.25</v>
      </c>
      <c r="I1399" s="171"/>
      <c r="L1399" s="167"/>
      <c r="M1399" s="172"/>
      <c r="T1399" s="173"/>
      <c r="AT1399" s="168" t="s">
        <v>315</v>
      </c>
      <c r="AU1399" s="168" t="s">
        <v>89</v>
      </c>
      <c r="AV1399" s="13" t="s">
        <v>89</v>
      </c>
      <c r="AW1399" s="13" t="s">
        <v>31</v>
      </c>
      <c r="AX1399" s="13" t="s">
        <v>76</v>
      </c>
      <c r="AY1399" s="168" t="s">
        <v>307</v>
      </c>
    </row>
    <row r="1400" spans="2:51" s="12" customFormat="1">
      <c r="B1400" s="160"/>
      <c r="D1400" s="161" t="s">
        <v>315</v>
      </c>
      <c r="E1400" s="162" t="s">
        <v>1</v>
      </c>
      <c r="F1400" s="163" t="s">
        <v>1153</v>
      </c>
      <c r="H1400" s="162" t="s">
        <v>1</v>
      </c>
      <c r="I1400" s="164"/>
      <c r="L1400" s="160"/>
      <c r="M1400" s="165"/>
      <c r="T1400" s="166"/>
      <c r="AT1400" s="162" t="s">
        <v>315</v>
      </c>
      <c r="AU1400" s="162" t="s">
        <v>89</v>
      </c>
      <c r="AV1400" s="12" t="s">
        <v>83</v>
      </c>
      <c r="AW1400" s="12" t="s">
        <v>31</v>
      </c>
      <c r="AX1400" s="12" t="s">
        <v>76</v>
      </c>
      <c r="AY1400" s="162" t="s">
        <v>307</v>
      </c>
    </row>
    <row r="1401" spans="2:51" s="13" customFormat="1">
      <c r="B1401" s="167"/>
      <c r="D1401" s="161" t="s">
        <v>315</v>
      </c>
      <c r="E1401" s="168" t="s">
        <v>1</v>
      </c>
      <c r="F1401" s="169" t="s">
        <v>1313</v>
      </c>
      <c r="H1401" s="170">
        <v>5.0999999999999996</v>
      </c>
      <c r="I1401" s="171"/>
      <c r="L1401" s="167"/>
      <c r="M1401" s="172"/>
      <c r="T1401" s="173"/>
      <c r="AT1401" s="168" t="s">
        <v>315</v>
      </c>
      <c r="AU1401" s="168" t="s">
        <v>89</v>
      </c>
      <c r="AV1401" s="13" t="s">
        <v>89</v>
      </c>
      <c r="AW1401" s="13" t="s">
        <v>31</v>
      </c>
      <c r="AX1401" s="13" t="s">
        <v>76</v>
      </c>
      <c r="AY1401" s="168" t="s">
        <v>307</v>
      </c>
    </row>
    <row r="1402" spans="2:51" s="12" customFormat="1">
      <c r="B1402" s="160"/>
      <c r="D1402" s="161" t="s">
        <v>315</v>
      </c>
      <c r="E1402" s="162" t="s">
        <v>1</v>
      </c>
      <c r="F1402" s="163" t="s">
        <v>1154</v>
      </c>
      <c r="H1402" s="162" t="s">
        <v>1</v>
      </c>
      <c r="I1402" s="164"/>
      <c r="L1402" s="160"/>
      <c r="M1402" s="165"/>
      <c r="T1402" s="166"/>
      <c r="AT1402" s="162" t="s">
        <v>315</v>
      </c>
      <c r="AU1402" s="162" t="s">
        <v>89</v>
      </c>
      <c r="AV1402" s="12" t="s">
        <v>83</v>
      </c>
      <c r="AW1402" s="12" t="s">
        <v>31</v>
      </c>
      <c r="AX1402" s="12" t="s">
        <v>76</v>
      </c>
      <c r="AY1402" s="162" t="s">
        <v>307</v>
      </c>
    </row>
    <row r="1403" spans="2:51" s="13" customFormat="1">
      <c r="B1403" s="167"/>
      <c r="D1403" s="161" t="s">
        <v>315</v>
      </c>
      <c r="E1403" s="168" t="s">
        <v>1</v>
      </c>
      <c r="F1403" s="169" t="s">
        <v>1313</v>
      </c>
      <c r="H1403" s="170">
        <v>5.0999999999999996</v>
      </c>
      <c r="I1403" s="171"/>
      <c r="L1403" s="167"/>
      <c r="M1403" s="172"/>
      <c r="T1403" s="173"/>
      <c r="AT1403" s="168" t="s">
        <v>315</v>
      </c>
      <c r="AU1403" s="168" t="s">
        <v>89</v>
      </c>
      <c r="AV1403" s="13" t="s">
        <v>89</v>
      </c>
      <c r="AW1403" s="13" t="s">
        <v>31</v>
      </c>
      <c r="AX1403" s="13" t="s">
        <v>76</v>
      </c>
      <c r="AY1403" s="168" t="s">
        <v>307</v>
      </c>
    </row>
    <row r="1404" spans="2:51" s="12" customFormat="1">
      <c r="B1404" s="160"/>
      <c r="D1404" s="161" t="s">
        <v>315</v>
      </c>
      <c r="E1404" s="162" t="s">
        <v>1</v>
      </c>
      <c r="F1404" s="163" t="s">
        <v>1274</v>
      </c>
      <c r="H1404" s="162" t="s">
        <v>1</v>
      </c>
      <c r="I1404" s="164"/>
      <c r="L1404" s="160"/>
      <c r="M1404" s="165"/>
      <c r="T1404" s="166"/>
      <c r="AT1404" s="162" t="s">
        <v>315</v>
      </c>
      <c r="AU1404" s="162" t="s">
        <v>89</v>
      </c>
      <c r="AV1404" s="12" t="s">
        <v>83</v>
      </c>
      <c r="AW1404" s="12" t="s">
        <v>31</v>
      </c>
      <c r="AX1404" s="12" t="s">
        <v>76</v>
      </c>
      <c r="AY1404" s="162" t="s">
        <v>307</v>
      </c>
    </row>
    <row r="1405" spans="2:51" s="13" customFormat="1">
      <c r="B1405" s="167"/>
      <c r="D1405" s="161" t="s">
        <v>315</v>
      </c>
      <c r="E1405" s="168" t="s">
        <v>1</v>
      </c>
      <c r="F1405" s="169" t="s">
        <v>1315</v>
      </c>
      <c r="H1405" s="170">
        <v>2.25</v>
      </c>
      <c r="I1405" s="171"/>
      <c r="L1405" s="167"/>
      <c r="M1405" s="172"/>
      <c r="T1405" s="173"/>
      <c r="AT1405" s="168" t="s">
        <v>315</v>
      </c>
      <c r="AU1405" s="168" t="s">
        <v>89</v>
      </c>
      <c r="AV1405" s="13" t="s">
        <v>89</v>
      </c>
      <c r="AW1405" s="13" t="s">
        <v>31</v>
      </c>
      <c r="AX1405" s="13" t="s">
        <v>76</v>
      </c>
      <c r="AY1405" s="168" t="s">
        <v>307</v>
      </c>
    </row>
    <row r="1406" spans="2:51" s="12" customFormat="1">
      <c r="B1406" s="160"/>
      <c r="D1406" s="161" t="s">
        <v>315</v>
      </c>
      <c r="E1406" s="162" t="s">
        <v>1</v>
      </c>
      <c r="F1406" s="163" t="s">
        <v>1155</v>
      </c>
      <c r="H1406" s="162" t="s">
        <v>1</v>
      </c>
      <c r="I1406" s="164"/>
      <c r="L1406" s="160"/>
      <c r="M1406" s="165"/>
      <c r="T1406" s="166"/>
      <c r="AT1406" s="162" t="s">
        <v>315</v>
      </c>
      <c r="AU1406" s="162" t="s">
        <v>89</v>
      </c>
      <c r="AV1406" s="12" t="s">
        <v>83</v>
      </c>
      <c r="AW1406" s="12" t="s">
        <v>31</v>
      </c>
      <c r="AX1406" s="12" t="s">
        <v>76</v>
      </c>
      <c r="AY1406" s="162" t="s">
        <v>307</v>
      </c>
    </row>
    <row r="1407" spans="2:51" s="13" customFormat="1">
      <c r="B1407" s="167"/>
      <c r="D1407" s="161" t="s">
        <v>315</v>
      </c>
      <c r="E1407" s="168" t="s">
        <v>1</v>
      </c>
      <c r="F1407" s="169" t="s">
        <v>1313</v>
      </c>
      <c r="H1407" s="170">
        <v>5.0999999999999996</v>
      </c>
      <c r="I1407" s="171"/>
      <c r="L1407" s="167"/>
      <c r="M1407" s="172"/>
      <c r="T1407" s="173"/>
      <c r="AT1407" s="168" t="s">
        <v>315</v>
      </c>
      <c r="AU1407" s="168" t="s">
        <v>89</v>
      </c>
      <c r="AV1407" s="13" t="s">
        <v>89</v>
      </c>
      <c r="AW1407" s="13" t="s">
        <v>31</v>
      </c>
      <c r="AX1407" s="13" t="s">
        <v>76</v>
      </c>
      <c r="AY1407" s="168" t="s">
        <v>307</v>
      </c>
    </row>
    <row r="1408" spans="2:51" s="12" customFormat="1">
      <c r="B1408" s="160"/>
      <c r="D1408" s="161" t="s">
        <v>315</v>
      </c>
      <c r="E1408" s="162" t="s">
        <v>1</v>
      </c>
      <c r="F1408" s="163" t="s">
        <v>1156</v>
      </c>
      <c r="H1408" s="162" t="s">
        <v>1</v>
      </c>
      <c r="I1408" s="164"/>
      <c r="L1408" s="160"/>
      <c r="M1408" s="165"/>
      <c r="T1408" s="166"/>
      <c r="AT1408" s="162" t="s">
        <v>315</v>
      </c>
      <c r="AU1408" s="162" t="s">
        <v>89</v>
      </c>
      <c r="AV1408" s="12" t="s">
        <v>83</v>
      </c>
      <c r="AW1408" s="12" t="s">
        <v>31</v>
      </c>
      <c r="AX1408" s="12" t="s">
        <v>76</v>
      </c>
      <c r="AY1408" s="162" t="s">
        <v>307</v>
      </c>
    </row>
    <row r="1409" spans="2:51" s="13" customFormat="1">
      <c r="B1409" s="167"/>
      <c r="D1409" s="161" t="s">
        <v>315</v>
      </c>
      <c r="E1409" s="168" t="s">
        <v>1</v>
      </c>
      <c r="F1409" s="169" t="s">
        <v>1313</v>
      </c>
      <c r="H1409" s="170">
        <v>5.0999999999999996</v>
      </c>
      <c r="I1409" s="171"/>
      <c r="L1409" s="167"/>
      <c r="M1409" s="172"/>
      <c r="T1409" s="173"/>
      <c r="AT1409" s="168" t="s">
        <v>315</v>
      </c>
      <c r="AU1409" s="168" t="s">
        <v>89</v>
      </c>
      <c r="AV1409" s="13" t="s">
        <v>89</v>
      </c>
      <c r="AW1409" s="13" t="s">
        <v>31</v>
      </c>
      <c r="AX1409" s="13" t="s">
        <v>76</v>
      </c>
      <c r="AY1409" s="168" t="s">
        <v>307</v>
      </c>
    </row>
    <row r="1410" spans="2:51" s="12" customFormat="1">
      <c r="B1410" s="160"/>
      <c r="D1410" s="161" t="s">
        <v>315</v>
      </c>
      <c r="E1410" s="162" t="s">
        <v>1</v>
      </c>
      <c r="F1410" s="163" t="s">
        <v>1276</v>
      </c>
      <c r="H1410" s="162" t="s">
        <v>1</v>
      </c>
      <c r="I1410" s="164"/>
      <c r="L1410" s="160"/>
      <c r="M1410" s="165"/>
      <c r="T1410" s="166"/>
      <c r="AT1410" s="162" t="s">
        <v>315</v>
      </c>
      <c r="AU1410" s="162" t="s">
        <v>89</v>
      </c>
      <c r="AV1410" s="12" t="s">
        <v>83</v>
      </c>
      <c r="AW1410" s="12" t="s">
        <v>31</v>
      </c>
      <c r="AX1410" s="12" t="s">
        <v>76</v>
      </c>
      <c r="AY1410" s="162" t="s">
        <v>307</v>
      </c>
    </row>
    <row r="1411" spans="2:51" s="13" customFormat="1">
      <c r="B1411" s="167"/>
      <c r="D1411" s="161" t="s">
        <v>315</v>
      </c>
      <c r="E1411" s="168" t="s">
        <v>1</v>
      </c>
      <c r="F1411" s="169" t="s">
        <v>1315</v>
      </c>
      <c r="H1411" s="170">
        <v>2.25</v>
      </c>
      <c r="I1411" s="171"/>
      <c r="L1411" s="167"/>
      <c r="M1411" s="172"/>
      <c r="T1411" s="173"/>
      <c r="AT1411" s="168" t="s">
        <v>315</v>
      </c>
      <c r="AU1411" s="168" t="s">
        <v>89</v>
      </c>
      <c r="AV1411" s="13" t="s">
        <v>89</v>
      </c>
      <c r="AW1411" s="13" t="s">
        <v>31</v>
      </c>
      <c r="AX1411" s="13" t="s">
        <v>76</v>
      </c>
      <c r="AY1411" s="168" t="s">
        <v>307</v>
      </c>
    </row>
    <row r="1412" spans="2:51" s="12" customFormat="1">
      <c r="B1412" s="160"/>
      <c r="D1412" s="161" t="s">
        <v>315</v>
      </c>
      <c r="E1412" s="162" t="s">
        <v>1</v>
      </c>
      <c r="F1412" s="163" t="s">
        <v>1157</v>
      </c>
      <c r="H1412" s="162" t="s">
        <v>1</v>
      </c>
      <c r="I1412" s="164"/>
      <c r="L1412" s="160"/>
      <c r="M1412" s="165"/>
      <c r="T1412" s="166"/>
      <c r="AT1412" s="162" t="s">
        <v>315</v>
      </c>
      <c r="AU1412" s="162" t="s">
        <v>89</v>
      </c>
      <c r="AV1412" s="12" t="s">
        <v>83</v>
      </c>
      <c r="AW1412" s="12" t="s">
        <v>31</v>
      </c>
      <c r="AX1412" s="12" t="s">
        <v>76</v>
      </c>
      <c r="AY1412" s="162" t="s">
        <v>307</v>
      </c>
    </row>
    <row r="1413" spans="2:51" s="13" customFormat="1">
      <c r="B1413" s="167"/>
      <c r="D1413" s="161" t="s">
        <v>315</v>
      </c>
      <c r="E1413" s="168" t="s">
        <v>1</v>
      </c>
      <c r="F1413" s="169" t="s">
        <v>1313</v>
      </c>
      <c r="H1413" s="170">
        <v>5.0999999999999996</v>
      </c>
      <c r="I1413" s="171"/>
      <c r="L1413" s="167"/>
      <c r="M1413" s="172"/>
      <c r="T1413" s="173"/>
      <c r="AT1413" s="168" t="s">
        <v>315</v>
      </c>
      <c r="AU1413" s="168" t="s">
        <v>89</v>
      </c>
      <c r="AV1413" s="13" t="s">
        <v>89</v>
      </c>
      <c r="AW1413" s="13" t="s">
        <v>31</v>
      </c>
      <c r="AX1413" s="13" t="s">
        <v>76</v>
      </c>
      <c r="AY1413" s="168" t="s">
        <v>307</v>
      </c>
    </row>
    <row r="1414" spans="2:51" s="12" customFormat="1">
      <c r="B1414" s="160"/>
      <c r="D1414" s="161" t="s">
        <v>315</v>
      </c>
      <c r="E1414" s="162" t="s">
        <v>1</v>
      </c>
      <c r="F1414" s="163" t="s">
        <v>1158</v>
      </c>
      <c r="H1414" s="162" t="s">
        <v>1</v>
      </c>
      <c r="I1414" s="164"/>
      <c r="L1414" s="160"/>
      <c r="M1414" s="165"/>
      <c r="T1414" s="166"/>
      <c r="AT1414" s="162" t="s">
        <v>315</v>
      </c>
      <c r="AU1414" s="162" t="s">
        <v>89</v>
      </c>
      <c r="AV1414" s="12" t="s">
        <v>83</v>
      </c>
      <c r="AW1414" s="12" t="s">
        <v>31</v>
      </c>
      <c r="AX1414" s="12" t="s">
        <v>76</v>
      </c>
      <c r="AY1414" s="162" t="s">
        <v>307</v>
      </c>
    </row>
    <row r="1415" spans="2:51" s="13" customFormat="1">
      <c r="B1415" s="167"/>
      <c r="D1415" s="161" t="s">
        <v>315</v>
      </c>
      <c r="E1415" s="168" t="s">
        <v>1</v>
      </c>
      <c r="F1415" s="169" t="s">
        <v>1313</v>
      </c>
      <c r="H1415" s="170">
        <v>5.0999999999999996</v>
      </c>
      <c r="I1415" s="171"/>
      <c r="L1415" s="167"/>
      <c r="M1415" s="172"/>
      <c r="T1415" s="173"/>
      <c r="AT1415" s="168" t="s">
        <v>315</v>
      </c>
      <c r="AU1415" s="168" t="s">
        <v>89</v>
      </c>
      <c r="AV1415" s="13" t="s">
        <v>89</v>
      </c>
      <c r="AW1415" s="13" t="s">
        <v>31</v>
      </c>
      <c r="AX1415" s="13" t="s">
        <v>76</v>
      </c>
      <c r="AY1415" s="168" t="s">
        <v>307</v>
      </c>
    </row>
    <row r="1416" spans="2:51" s="12" customFormat="1">
      <c r="B1416" s="160"/>
      <c r="D1416" s="161" t="s">
        <v>315</v>
      </c>
      <c r="E1416" s="162" t="s">
        <v>1</v>
      </c>
      <c r="F1416" s="163" t="s">
        <v>1278</v>
      </c>
      <c r="H1416" s="162" t="s">
        <v>1</v>
      </c>
      <c r="I1416" s="164"/>
      <c r="L1416" s="160"/>
      <c r="M1416" s="165"/>
      <c r="T1416" s="166"/>
      <c r="AT1416" s="162" t="s">
        <v>315</v>
      </c>
      <c r="AU1416" s="162" t="s">
        <v>89</v>
      </c>
      <c r="AV1416" s="12" t="s">
        <v>83</v>
      </c>
      <c r="AW1416" s="12" t="s">
        <v>31</v>
      </c>
      <c r="AX1416" s="12" t="s">
        <v>76</v>
      </c>
      <c r="AY1416" s="162" t="s">
        <v>307</v>
      </c>
    </row>
    <row r="1417" spans="2:51" s="13" customFormat="1">
      <c r="B1417" s="167"/>
      <c r="D1417" s="161" t="s">
        <v>315</v>
      </c>
      <c r="E1417" s="168" t="s">
        <v>1</v>
      </c>
      <c r="F1417" s="169" t="s">
        <v>1315</v>
      </c>
      <c r="H1417" s="170">
        <v>2.25</v>
      </c>
      <c r="I1417" s="171"/>
      <c r="L1417" s="167"/>
      <c r="M1417" s="172"/>
      <c r="T1417" s="173"/>
      <c r="AT1417" s="168" t="s">
        <v>315</v>
      </c>
      <c r="AU1417" s="168" t="s">
        <v>89</v>
      </c>
      <c r="AV1417" s="13" t="s">
        <v>89</v>
      </c>
      <c r="AW1417" s="13" t="s">
        <v>31</v>
      </c>
      <c r="AX1417" s="13" t="s">
        <v>76</v>
      </c>
      <c r="AY1417" s="168" t="s">
        <v>307</v>
      </c>
    </row>
    <row r="1418" spans="2:51" s="12" customFormat="1">
      <c r="B1418" s="160"/>
      <c r="D1418" s="161" t="s">
        <v>315</v>
      </c>
      <c r="E1418" s="162" t="s">
        <v>1</v>
      </c>
      <c r="F1418" s="163" t="s">
        <v>1159</v>
      </c>
      <c r="H1418" s="162" t="s">
        <v>1</v>
      </c>
      <c r="I1418" s="164"/>
      <c r="L1418" s="160"/>
      <c r="M1418" s="165"/>
      <c r="T1418" s="166"/>
      <c r="AT1418" s="162" t="s">
        <v>315</v>
      </c>
      <c r="AU1418" s="162" t="s">
        <v>89</v>
      </c>
      <c r="AV1418" s="12" t="s">
        <v>83</v>
      </c>
      <c r="AW1418" s="12" t="s">
        <v>31</v>
      </c>
      <c r="AX1418" s="12" t="s">
        <v>76</v>
      </c>
      <c r="AY1418" s="162" t="s">
        <v>307</v>
      </c>
    </row>
    <row r="1419" spans="2:51" s="13" customFormat="1">
      <c r="B1419" s="167"/>
      <c r="D1419" s="161" t="s">
        <v>315</v>
      </c>
      <c r="E1419" s="168" t="s">
        <v>1</v>
      </c>
      <c r="F1419" s="169" t="s">
        <v>1313</v>
      </c>
      <c r="H1419" s="170">
        <v>5.0999999999999996</v>
      </c>
      <c r="I1419" s="171"/>
      <c r="L1419" s="167"/>
      <c r="M1419" s="172"/>
      <c r="T1419" s="173"/>
      <c r="AT1419" s="168" t="s">
        <v>315</v>
      </c>
      <c r="AU1419" s="168" t="s">
        <v>89</v>
      </c>
      <c r="AV1419" s="13" t="s">
        <v>89</v>
      </c>
      <c r="AW1419" s="13" t="s">
        <v>31</v>
      </c>
      <c r="AX1419" s="13" t="s">
        <v>76</v>
      </c>
      <c r="AY1419" s="168" t="s">
        <v>307</v>
      </c>
    </row>
    <row r="1420" spans="2:51" s="12" customFormat="1">
      <c r="B1420" s="160"/>
      <c r="D1420" s="161" t="s">
        <v>315</v>
      </c>
      <c r="E1420" s="162" t="s">
        <v>1</v>
      </c>
      <c r="F1420" s="163" t="s">
        <v>1160</v>
      </c>
      <c r="H1420" s="162" t="s">
        <v>1</v>
      </c>
      <c r="I1420" s="164"/>
      <c r="L1420" s="160"/>
      <c r="M1420" s="165"/>
      <c r="T1420" s="166"/>
      <c r="AT1420" s="162" t="s">
        <v>315</v>
      </c>
      <c r="AU1420" s="162" t="s">
        <v>89</v>
      </c>
      <c r="AV1420" s="12" t="s">
        <v>83</v>
      </c>
      <c r="AW1420" s="12" t="s">
        <v>31</v>
      </c>
      <c r="AX1420" s="12" t="s">
        <v>76</v>
      </c>
      <c r="AY1420" s="162" t="s">
        <v>307</v>
      </c>
    </row>
    <row r="1421" spans="2:51" s="13" customFormat="1">
      <c r="B1421" s="167"/>
      <c r="D1421" s="161" t="s">
        <v>315</v>
      </c>
      <c r="E1421" s="168" t="s">
        <v>1</v>
      </c>
      <c r="F1421" s="169" t="s">
        <v>1313</v>
      </c>
      <c r="H1421" s="170">
        <v>5.0999999999999996</v>
      </c>
      <c r="I1421" s="171"/>
      <c r="L1421" s="167"/>
      <c r="M1421" s="172"/>
      <c r="T1421" s="173"/>
      <c r="AT1421" s="168" t="s">
        <v>315</v>
      </c>
      <c r="AU1421" s="168" t="s">
        <v>89</v>
      </c>
      <c r="AV1421" s="13" t="s">
        <v>89</v>
      </c>
      <c r="AW1421" s="13" t="s">
        <v>31</v>
      </c>
      <c r="AX1421" s="13" t="s">
        <v>76</v>
      </c>
      <c r="AY1421" s="168" t="s">
        <v>307</v>
      </c>
    </row>
    <row r="1422" spans="2:51" s="12" customFormat="1">
      <c r="B1422" s="160"/>
      <c r="D1422" s="161" t="s">
        <v>315</v>
      </c>
      <c r="E1422" s="162" t="s">
        <v>1</v>
      </c>
      <c r="F1422" s="163" t="s">
        <v>1162</v>
      </c>
      <c r="H1422" s="162" t="s">
        <v>1</v>
      </c>
      <c r="I1422" s="164"/>
      <c r="L1422" s="160"/>
      <c r="M1422" s="165"/>
      <c r="T1422" s="166"/>
      <c r="AT1422" s="162" t="s">
        <v>315</v>
      </c>
      <c r="AU1422" s="162" t="s">
        <v>89</v>
      </c>
      <c r="AV1422" s="12" t="s">
        <v>83</v>
      </c>
      <c r="AW1422" s="12" t="s">
        <v>31</v>
      </c>
      <c r="AX1422" s="12" t="s">
        <v>76</v>
      </c>
      <c r="AY1422" s="162" t="s">
        <v>307</v>
      </c>
    </row>
    <row r="1423" spans="2:51" s="13" customFormat="1">
      <c r="B1423" s="167"/>
      <c r="D1423" s="161" t="s">
        <v>315</v>
      </c>
      <c r="E1423" s="168" t="s">
        <v>1</v>
      </c>
      <c r="F1423" s="169" t="s">
        <v>1313</v>
      </c>
      <c r="H1423" s="170">
        <v>5.0999999999999996</v>
      </c>
      <c r="I1423" s="171"/>
      <c r="L1423" s="167"/>
      <c r="M1423" s="172"/>
      <c r="T1423" s="173"/>
      <c r="AT1423" s="168" t="s">
        <v>315</v>
      </c>
      <c r="AU1423" s="168" t="s">
        <v>89</v>
      </c>
      <c r="AV1423" s="13" t="s">
        <v>89</v>
      </c>
      <c r="AW1423" s="13" t="s">
        <v>31</v>
      </c>
      <c r="AX1423" s="13" t="s">
        <v>76</v>
      </c>
      <c r="AY1423" s="168" t="s">
        <v>307</v>
      </c>
    </row>
    <row r="1424" spans="2:51" s="12" customFormat="1">
      <c r="B1424" s="160"/>
      <c r="D1424" s="161" t="s">
        <v>315</v>
      </c>
      <c r="E1424" s="162" t="s">
        <v>1</v>
      </c>
      <c r="F1424" s="163" t="s">
        <v>1280</v>
      </c>
      <c r="H1424" s="162" t="s">
        <v>1</v>
      </c>
      <c r="I1424" s="164"/>
      <c r="L1424" s="160"/>
      <c r="M1424" s="165"/>
      <c r="T1424" s="166"/>
      <c r="AT1424" s="162" t="s">
        <v>315</v>
      </c>
      <c r="AU1424" s="162" t="s">
        <v>89</v>
      </c>
      <c r="AV1424" s="12" t="s">
        <v>83</v>
      </c>
      <c r="AW1424" s="12" t="s">
        <v>31</v>
      </c>
      <c r="AX1424" s="12" t="s">
        <v>76</v>
      </c>
      <c r="AY1424" s="162" t="s">
        <v>307</v>
      </c>
    </row>
    <row r="1425" spans="2:65" s="13" customFormat="1">
      <c r="B1425" s="167"/>
      <c r="D1425" s="161" t="s">
        <v>315</v>
      </c>
      <c r="E1425" s="168" t="s">
        <v>1</v>
      </c>
      <c r="F1425" s="169" t="s">
        <v>1319</v>
      </c>
      <c r="H1425" s="170">
        <v>3</v>
      </c>
      <c r="I1425" s="171"/>
      <c r="L1425" s="167"/>
      <c r="M1425" s="172"/>
      <c r="T1425" s="173"/>
      <c r="AT1425" s="168" t="s">
        <v>315</v>
      </c>
      <c r="AU1425" s="168" t="s">
        <v>89</v>
      </c>
      <c r="AV1425" s="13" t="s">
        <v>89</v>
      </c>
      <c r="AW1425" s="13" t="s">
        <v>31</v>
      </c>
      <c r="AX1425" s="13" t="s">
        <v>76</v>
      </c>
      <c r="AY1425" s="168" t="s">
        <v>307</v>
      </c>
    </row>
    <row r="1426" spans="2:65" s="12" customFormat="1">
      <c r="B1426" s="160"/>
      <c r="D1426" s="161" t="s">
        <v>315</v>
      </c>
      <c r="E1426" s="162" t="s">
        <v>1</v>
      </c>
      <c r="F1426" s="163" t="s">
        <v>1286</v>
      </c>
      <c r="H1426" s="162" t="s">
        <v>1</v>
      </c>
      <c r="I1426" s="164"/>
      <c r="L1426" s="160"/>
      <c r="M1426" s="165"/>
      <c r="T1426" s="166"/>
      <c r="AT1426" s="162" t="s">
        <v>315</v>
      </c>
      <c r="AU1426" s="162" t="s">
        <v>89</v>
      </c>
      <c r="AV1426" s="12" t="s">
        <v>83</v>
      </c>
      <c r="AW1426" s="12" t="s">
        <v>31</v>
      </c>
      <c r="AX1426" s="12" t="s">
        <v>76</v>
      </c>
      <c r="AY1426" s="162" t="s">
        <v>307</v>
      </c>
    </row>
    <row r="1427" spans="2:65" s="13" customFormat="1">
      <c r="B1427" s="167"/>
      <c r="D1427" s="161" t="s">
        <v>315</v>
      </c>
      <c r="E1427" s="168" t="s">
        <v>1</v>
      </c>
      <c r="F1427" s="169" t="s">
        <v>1319</v>
      </c>
      <c r="H1427" s="170">
        <v>3</v>
      </c>
      <c r="I1427" s="171"/>
      <c r="L1427" s="167"/>
      <c r="M1427" s="172"/>
      <c r="T1427" s="173"/>
      <c r="AT1427" s="168" t="s">
        <v>315</v>
      </c>
      <c r="AU1427" s="168" t="s">
        <v>89</v>
      </c>
      <c r="AV1427" s="13" t="s">
        <v>89</v>
      </c>
      <c r="AW1427" s="13" t="s">
        <v>31</v>
      </c>
      <c r="AX1427" s="13" t="s">
        <v>76</v>
      </c>
      <c r="AY1427" s="168" t="s">
        <v>307</v>
      </c>
    </row>
    <row r="1428" spans="2:65" s="12" customFormat="1">
      <c r="B1428" s="160"/>
      <c r="D1428" s="161" t="s">
        <v>315</v>
      </c>
      <c r="E1428" s="162" t="s">
        <v>1</v>
      </c>
      <c r="F1428" s="163" t="s">
        <v>1288</v>
      </c>
      <c r="H1428" s="162" t="s">
        <v>1</v>
      </c>
      <c r="I1428" s="164"/>
      <c r="L1428" s="160"/>
      <c r="M1428" s="165"/>
      <c r="T1428" s="166"/>
      <c r="AT1428" s="162" t="s">
        <v>315</v>
      </c>
      <c r="AU1428" s="162" t="s">
        <v>89</v>
      </c>
      <c r="AV1428" s="12" t="s">
        <v>83</v>
      </c>
      <c r="AW1428" s="12" t="s">
        <v>31</v>
      </c>
      <c r="AX1428" s="12" t="s">
        <v>76</v>
      </c>
      <c r="AY1428" s="162" t="s">
        <v>307</v>
      </c>
    </row>
    <row r="1429" spans="2:65" s="13" customFormat="1">
      <c r="B1429" s="167"/>
      <c r="D1429" s="161" t="s">
        <v>315</v>
      </c>
      <c r="E1429" s="168" t="s">
        <v>1</v>
      </c>
      <c r="F1429" s="169" t="s">
        <v>1315</v>
      </c>
      <c r="H1429" s="170">
        <v>2.25</v>
      </c>
      <c r="I1429" s="171"/>
      <c r="L1429" s="167"/>
      <c r="M1429" s="172"/>
      <c r="T1429" s="173"/>
      <c r="AT1429" s="168" t="s">
        <v>315</v>
      </c>
      <c r="AU1429" s="168" t="s">
        <v>89</v>
      </c>
      <c r="AV1429" s="13" t="s">
        <v>89</v>
      </c>
      <c r="AW1429" s="13" t="s">
        <v>31</v>
      </c>
      <c r="AX1429" s="13" t="s">
        <v>76</v>
      </c>
      <c r="AY1429" s="168" t="s">
        <v>307</v>
      </c>
    </row>
    <row r="1430" spans="2:65" s="12" customFormat="1">
      <c r="B1430" s="160"/>
      <c r="D1430" s="161" t="s">
        <v>315</v>
      </c>
      <c r="E1430" s="162" t="s">
        <v>1</v>
      </c>
      <c r="F1430" s="163" t="s">
        <v>1166</v>
      </c>
      <c r="H1430" s="162" t="s">
        <v>1</v>
      </c>
      <c r="I1430" s="164"/>
      <c r="L1430" s="160"/>
      <c r="M1430" s="165"/>
      <c r="T1430" s="166"/>
      <c r="AT1430" s="162" t="s">
        <v>315</v>
      </c>
      <c r="AU1430" s="162" t="s">
        <v>89</v>
      </c>
      <c r="AV1430" s="12" t="s">
        <v>83</v>
      </c>
      <c r="AW1430" s="12" t="s">
        <v>31</v>
      </c>
      <c r="AX1430" s="12" t="s">
        <v>76</v>
      </c>
      <c r="AY1430" s="162" t="s">
        <v>307</v>
      </c>
    </row>
    <row r="1431" spans="2:65" s="13" customFormat="1">
      <c r="B1431" s="167"/>
      <c r="D1431" s="161" t="s">
        <v>315</v>
      </c>
      <c r="E1431" s="168" t="s">
        <v>1</v>
      </c>
      <c r="F1431" s="169" t="s">
        <v>1319</v>
      </c>
      <c r="H1431" s="170">
        <v>3</v>
      </c>
      <c r="I1431" s="171"/>
      <c r="L1431" s="167"/>
      <c r="M1431" s="172"/>
      <c r="T1431" s="173"/>
      <c r="AT1431" s="168" t="s">
        <v>315</v>
      </c>
      <c r="AU1431" s="168" t="s">
        <v>89</v>
      </c>
      <c r="AV1431" s="13" t="s">
        <v>89</v>
      </c>
      <c r="AW1431" s="13" t="s">
        <v>31</v>
      </c>
      <c r="AX1431" s="13" t="s">
        <v>76</v>
      </c>
      <c r="AY1431" s="168" t="s">
        <v>307</v>
      </c>
    </row>
    <row r="1432" spans="2:65" s="12" customFormat="1">
      <c r="B1432" s="160"/>
      <c r="D1432" s="161" t="s">
        <v>315</v>
      </c>
      <c r="E1432" s="162" t="s">
        <v>1</v>
      </c>
      <c r="F1432" s="163" t="s">
        <v>1168</v>
      </c>
      <c r="H1432" s="162" t="s">
        <v>1</v>
      </c>
      <c r="I1432" s="164"/>
      <c r="L1432" s="160"/>
      <c r="M1432" s="165"/>
      <c r="T1432" s="166"/>
      <c r="AT1432" s="162" t="s">
        <v>315</v>
      </c>
      <c r="AU1432" s="162" t="s">
        <v>89</v>
      </c>
      <c r="AV1432" s="12" t="s">
        <v>83</v>
      </c>
      <c r="AW1432" s="12" t="s">
        <v>31</v>
      </c>
      <c r="AX1432" s="12" t="s">
        <v>76</v>
      </c>
      <c r="AY1432" s="162" t="s">
        <v>307</v>
      </c>
    </row>
    <row r="1433" spans="2:65" s="13" customFormat="1">
      <c r="B1433" s="167"/>
      <c r="D1433" s="161" t="s">
        <v>315</v>
      </c>
      <c r="E1433" s="168" t="s">
        <v>1</v>
      </c>
      <c r="F1433" s="169" t="s">
        <v>1313</v>
      </c>
      <c r="H1433" s="170">
        <v>5.0999999999999996</v>
      </c>
      <c r="I1433" s="171"/>
      <c r="L1433" s="167"/>
      <c r="M1433" s="172"/>
      <c r="T1433" s="173"/>
      <c r="AT1433" s="168" t="s">
        <v>315</v>
      </c>
      <c r="AU1433" s="168" t="s">
        <v>89</v>
      </c>
      <c r="AV1433" s="13" t="s">
        <v>89</v>
      </c>
      <c r="AW1433" s="13" t="s">
        <v>31</v>
      </c>
      <c r="AX1433" s="13" t="s">
        <v>76</v>
      </c>
      <c r="AY1433" s="168" t="s">
        <v>307</v>
      </c>
    </row>
    <row r="1434" spans="2:65" s="13" customFormat="1">
      <c r="B1434" s="167"/>
      <c r="D1434" s="161" t="s">
        <v>315</v>
      </c>
      <c r="E1434" s="168" t="s">
        <v>1</v>
      </c>
      <c r="F1434" s="169" t="s">
        <v>1315</v>
      </c>
      <c r="H1434" s="170">
        <v>2.25</v>
      </c>
      <c r="I1434" s="171"/>
      <c r="L1434" s="167"/>
      <c r="M1434" s="172"/>
      <c r="T1434" s="173"/>
      <c r="AT1434" s="168" t="s">
        <v>315</v>
      </c>
      <c r="AU1434" s="168" t="s">
        <v>89</v>
      </c>
      <c r="AV1434" s="13" t="s">
        <v>89</v>
      </c>
      <c r="AW1434" s="13" t="s">
        <v>31</v>
      </c>
      <c r="AX1434" s="13" t="s">
        <v>76</v>
      </c>
      <c r="AY1434" s="168" t="s">
        <v>307</v>
      </c>
    </row>
    <row r="1435" spans="2:65" s="12" customFormat="1">
      <c r="B1435" s="160"/>
      <c r="D1435" s="161" t="s">
        <v>315</v>
      </c>
      <c r="E1435" s="162" t="s">
        <v>1</v>
      </c>
      <c r="F1435" s="163" t="s">
        <v>1328</v>
      </c>
      <c r="H1435" s="162" t="s">
        <v>1</v>
      </c>
      <c r="I1435" s="164"/>
      <c r="L1435" s="160"/>
      <c r="M1435" s="165"/>
      <c r="T1435" s="166"/>
      <c r="AT1435" s="162" t="s">
        <v>315</v>
      </c>
      <c r="AU1435" s="162" t="s">
        <v>89</v>
      </c>
      <c r="AV1435" s="12" t="s">
        <v>83</v>
      </c>
      <c r="AW1435" s="12" t="s">
        <v>31</v>
      </c>
      <c r="AX1435" s="12" t="s">
        <v>76</v>
      </c>
      <c r="AY1435" s="162" t="s">
        <v>307</v>
      </c>
    </row>
    <row r="1436" spans="2:65" s="13" customFormat="1">
      <c r="B1436" s="167"/>
      <c r="D1436" s="161" t="s">
        <v>315</v>
      </c>
      <c r="E1436" s="168" t="s">
        <v>1</v>
      </c>
      <c r="F1436" s="169" t="s">
        <v>1329</v>
      </c>
      <c r="H1436" s="170">
        <v>43.5</v>
      </c>
      <c r="I1436" s="171"/>
      <c r="L1436" s="167"/>
      <c r="M1436" s="172"/>
      <c r="T1436" s="173"/>
      <c r="AT1436" s="168" t="s">
        <v>315</v>
      </c>
      <c r="AU1436" s="168" t="s">
        <v>89</v>
      </c>
      <c r="AV1436" s="13" t="s">
        <v>89</v>
      </c>
      <c r="AW1436" s="13" t="s">
        <v>31</v>
      </c>
      <c r="AX1436" s="13" t="s">
        <v>76</v>
      </c>
      <c r="AY1436" s="168" t="s">
        <v>307</v>
      </c>
    </row>
    <row r="1437" spans="2:65" s="13" customFormat="1">
      <c r="B1437" s="167"/>
      <c r="D1437" s="161" t="s">
        <v>315</v>
      </c>
      <c r="E1437" s="168" t="s">
        <v>1</v>
      </c>
      <c r="F1437" s="169" t="s">
        <v>1330</v>
      </c>
      <c r="H1437" s="170">
        <v>5.2</v>
      </c>
      <c r="I1437" s="171"/>
      <c r="L1437" s="167"/>
      <c r="M1437" s="172"/>
      <c r="T1437" s="173"/>
      <c r="AT1437" s="168" t="s">
        <v>315</v>
      </c>
      <c r="AU1437" s="168" t="s">
        <v>89</v>
      </c>
      <c r="AV1437" s="13" t="s">
        <v>89</v>
      </c>
      <c r="AW1437" s="13" t="s">
        <v>31</v>
      </c>
      <c r="AX1437" s="13" t="s">
        <v>76</v>
      </c>
      <c r="AY1437" s="168" t="s">
        <v>307</v>
      </c>
    </row>
    <row r="1438" spans="2:65" s="13" customFormat="1">
      <c r="B1438" s="167"/>
      <c r="D1438" s="161" t="s">
        <v>315</v>
      </c>
      <c r="E1438" s="168" t="s">
        <v>1</v>
      </c>
      <c r="F1438" s="169" t="s">
        <v>1331</v>
      </c>
      <c r="H1438" s="170">
        <v>12.4</v>
      </c>
      <c r="I1438" s="171"/>
      <c r="L1438" s="167"/>
      <c r="M1438" s="172"/>
      <c r="T1438" s="173"/>
      <c r="AT1438" s="168" t="s">
        <v>315</v>
      </c>
      <c r="AU1438" s="168" t="s">
        <v>89</v>
      </c>
      <c r="AV1438" s="13" t="s">
        <v>89</v>
      </c>
      <c r="AW1438" s="13" t="s">
        <v>31</v>
      </c>
      <c r="AX1438" s="13" t="s">
        <v>76</v>
      </c>
      <c r="AY1438" s="168" t="s">
        <v>307</v>
      </c>
    </row>
    <row r="1439" spans="2:65" s="14" customFormat="1">
      <c r="B1439" s="174"/>
      <c r="D1439" s="161" t="s">
        <v>315</v>
      </c>
      <c r="E1439" s="175" t="s">
        <v>1</v>
      </c>
      <c r="F1439" s="176" t="s">
        <v>415</v>
      </c>
      <c r="H1439" s="177">
        <v>435.22500000000002</v>
      </c>
      <c r="I1439" s="178"/>
      <c r="L1439" s="174"/>
      <c r="M1439" s="179"/>
      <c r="T1439" s="180"/>
      <c r="AT1439" s="175" t="s">
        <v>315</v>
      </c>
      <c r="AU1439" s="175" t="s">
        <v>89</v>
      </c>
      <c r="AV1439" s="14" t="s">
        <v>313</v>
      </c>
      <c r="AW1439" s="14" t="s">
        <v>31</v>
      </c>
      <c r="AX1439" s="14" t="s">
        <v>83</v>
      </c>
      <c r="AY1439" s="175" t="s">
        <v>307</v>
      </c>
    </row>
    <row r="1440" spans="2:65" s="1" customFormat="1" ht="24.2" customHeight="1">
      <c r="B1440" s="145"/>
      <c r="C1440" s="146" t="s">
        <v>1332</v>
      </c>
      <c r="D1440" s="146" t="s">
        <v>309</v>
      </c>
      <c r="E1440" s="147" t="s">
        <v>1333</v>
      </c>
      <c r="F1440" s="148" t="s">
        <v>1334</v>
      </c>
      <c r="G1440" s="149" t="s">
        <v>517</v>
      </c>
      <c r="H1440" s="150">
        <v>235.66499999999999</v>
      </c>
      <c r="I1440" s="151"/>
      <c r="J1440" s="152">
        <f>ROUND(I1440*H1440,2)</f>
        <v>0</v>
      </c>
      <c r="K1440" s="153"/>
      <c r="L1440" s="32"/>
      <c r="M1440" s="154" t="s">
        <v>1</v>
      </c>
      <c r="N1440" s="155" t="s">
        <v>42</v>
      </c>
      <c r="P1440" s="156">
        <f>O1440*H1440</f>
        <v>0</v>
      </c>
      <c r="Q1440" s="156">
        <v>5.1500000000000001E-3</v>
      </c>
      <c r="R1440" s="156">
        <f>Q1440*H1440</f>
        <v>1.21367475</v>
      </c>
      <c r="S1440" s="156">
        <v>0</v>
      </c>
      <c r="T1440" s="157">
        <f>S1440*H1440</f>
        <v>0</v>
      </c>
      <c r="AR1440" s="158" t="s">
        <v>313</v>
      </c>
      <c r="AT1440" s="158" t="s">
        <v>309</v>
      </c>
      <c r="AU1440" s="158" t="s">
        <v>89</v>
      </c>
      <c r="AY1440" s="17" t="s">
        <v>307</v>
      </c>
      <c r="BE1440" s="159">
        <f>IF(N1440="základná",J1440,0)</f>
        <v>0</v>
      </c>
      <c r="BF1440" s="159">
        <f>IF(N1440="znížená",J1440,0)</f>
        <v>0</v>
      </c>
      <c r="BG1440" s="159">
        <f>IF(N1440="zákl. prenesená",J1440,0)</f>
        <v>0</v>
      </c>
      <c r="BH1440" s="159">
        <f>IF(N1440="zníž. prenesená",J1440,0)</f>
        <v>0</v>
      </c>
      <c r="BI1440" s="159">
        <f>IF(N1440="nulová",J1440,0)</f>
        <v>0</v>
      </c>
      <c r="BJ1440" s="17" t="s">
        <v>89</v>
      </c>
      <c r="BK1440" s="159">
        <f>ROUND(I1440*H1440,2)</f>
        <v>0</v>
      </c>
      <c r="BL1440" s="17" t="s">
        <v>313</v>
      </c>
      <c r="BM1440" s="158" t="s">
        <v>1335</v>
      </c>
    </row>
    <row r="1441" spans="2:65" s="13" customFormat="1">
      <c r="B1441" s="167"/>
      <c r="D1441" s="161" t="s">
        <v>315</v>
      </c>
      <c r="E1441" s="168" t="s">
        <v>1</v>
      </c>
      <c r="F1441" s="169" t="s">
        <v>1336</v>
      </c>
      <c r="H1441" s="170">
        <v>216.7</v>
      </c>
      <c r="I1441" s="171"/>
      <c r="L1441" s="167"/>
      <c r="M1441" s="172"/>
      <c r="T1441" s="173"/>
      <c r="AT1441" s="168" t="s">
        <v>315</v>
      </c>
      <c r="AU1441" s="168" t="s">
        <v>89</v>
      </c>
      <c r="AV1441" s="13" t="s">
        <v>89</v>
      </c>
      <c r="AW1441" s="13" t="s">
        <v>31</v>
      </c>
      <c r="AX1441" s="13" t="s">
        <v>76</v>
      </c>
      <c r="AY1441" s="168" t="s">
        <v>307</v>
      </c>
    </row>
    <row r="1442" spans="2:65" s="13" customFormat="1">
      <c r="B1442" s="167"/>
      <c r="D1442" s="161" t="s">
        <v>315</v>
      </c>
      <c r="E1442" s="168" t="s">
        <v>1</v>
      </c>
      <c r="F1442" s="169" t="s">
        <v>1337</v>
      </c>
      <c r="H1442" s="170">
        <v>18.965</v>
      </c>
      <c r="I1442" s="171"/>
      <c r="L1442" s="167"/>
      <c r="M1442" s="172"/>
      <c r="T1442" s="173"/>
      <c r="AT1442" s="168" t="s">
        <v>315</v>
      </c>
      <c r="AU1442" s="168" t="s">
        <v>89</v>
      </c>
      <c r="AV1442" s="13" t="s">
        <v>89</v>
      </c>
      <c r="AW1442" s="13" t="s">
        <v>31</v>
      </c>
      <c r="AX1442" s="13" t="s">
        <v>76</v>
      </c>
      <c r="AY1442" s="168" t="s">
        <v>307</v>
      </c>
    </row>
    <row r="1443" spans="2:65" s="14" customFormat="1">
      <c r="B1443" s="174"/>
      <c r="D1443" s="161" t="s">
        <v>315</v>
      </c>
      <c r="E1443" s="175" t="s">
        <v>1</v>
      </c>
      <c r="F1443" s="176" t="s">
        <v>415</v>
      </c>
      <c r="H1443" s="177">
        <v>235.66499999999999</v>
      </c>
      <c r="I1443" s="178"/>
      <c r="L1443" s="174"/>
      <c r="M1443" s="179"/>
      <c r="T1443" s="180"/>
      <c r="AT1443" s="175" t="s">
        <v>315</v>
      </c>
      <c r="AU1443" s="175" t="s">
        <v>89</v>
      </c>
      <c r="AV1443" s="14" t="s">
        <v>313</v>
      </c>
      <c r="AW1443" s="14" t="s">
        <v>31</v>
      </c>
      <c r="AX1443" s="14" t="s">
        <v>83</v>
      </c>
      <c r="AY1443" s="175" t="s">
        <v>307</v>
      </c>
    </row>
    <row r="1444" spans="2:65" s="1" customFormat="1" ht="24.2" customHeight="1">
      <c r="B1444" s="145"/>
      <c r="C1444" s="146" t="s">
        <v>1338</v>
      </c>
      <c r="D1444" s="146" t="s">
        <v>309</v>
      </c>
      <c r="E1444" s="147" t="s">
        <v>1339</v>
      </c>
      <c r="F1444" s="148" t="s">
        <v>1340</v>
      </c>
      <c r="G1444" s="149" t="s">
        <v>517</v>
      </c>
      <c r="H1444" s="150">
        <v>408.07</v>
      </c>
      <c r="I1444" s="151"/>
      <c r="J1444" s="152">
        <f>ROUND(I1444*H1444,2)</f>
        <v>0</v>
      </c>
      <c r="K1444" s="153"/>
      <c r="L1444" s="32"/>
      <c r="M1444" s="154" t="s">
        <v>1</v>
      </c>
      <c r="N1444" s="155" t="s">
        <v>42</v>
      </c>
      <c r="P1444" s="156">
        <f>O1444*H1444</f>
        <v>0</v>
      </c>
      <c r="Q1444" s="156">
        <v>1.4999999999999999E-4</v>
      </c>
      <c r="R1444" s="156">
        <f>Q1444*H1444</f>
        <v>6.1210499999999994E-2</v>
      </c>
      <c r="S1444" s="156">
        <v>0</v>
      </c>
      <c r="T1444" s="157">
        <f>S1444*H1444</f>
        <v>0</v>
      </c>
      <c r="AR1444" s="158" t="s">
        <v>313</v>
      </c>
      <c r="AT1444" s="158" t="s">
        <v>309</v>
      </c>
      <c r="AU1444" s="158" t="s">
        <v>89</v>
      </c>
      <c r="AY1444" s="17" t="s">
        <v>307</v>
      </c>
      <c r="BE1444" s="159">
        <f>IF(N1444="základná",J1444,0)</f>
        <v>0</v>
      </c>
      <c r="BF1444" s="159">
        <f>IF(N1444="znížená",J1444,0)</f>
        <v>0</v>
      </c>
      <c r="BG1444" s="159">
        <f>IF(N1444="zákl. prenesená",J1444,0)</f>
        <v>0</v>
      </c>
      <c r="BH1444" s="159">
        <f>IF(N1444="zníž. prenesená",J1444,0)</f>
        <v>0</v>
      </c>
      <c r="BI1444" s="159">
        <f>IF(N1444="nulová",J1444,0)</f>
        <v>0</v>
      </c>
      <c r="BJ1444" s="17" t="s">
        <v>89</v>
      </c>
      <c r="BK1444" s="159">
        <f>ROUND(I1444*H1444,2)</f>
        <v>0</v>
      </c>
      <c r="BL1444" s="17" t="s">
        <v>313</v>
      </c>
      <c r="BM1444" s="158" t="s">
        <v>1341</v>
      </c>
    </row>
    <row r="1445" spans="2:65" s="12" customFormat="1">
      <c r="B1445" s="160"/>
      <c r="D1445" s="161" t="s">
        <v>315</v>
      </c>
      <c r="E1445" s="162" t="s">
        <v>1</v>
      </c>
      <c r="F1445" s="163" t="s">
        <v>1342</v>
      </c>
      <c r="H1445" s="162" t="s">
        <v>1</v>
      </c>
      <c r="I1445" s="164"/>
      <c r="L1445" s="160"/>
      <c r="M1445" s="165"/>
      <c r="T1445" s="166"/>
      <c r="AT1445" s="162" t="s">
        <v>315</v>
      </c>
      <c r="AU1445" s="162" t="s">
        <v>89</v>
      </c>
      <c r="AV1445" s="12" t="s">
        <v>83</v>
      </c>
      <c r="AW1445" s="12" t="s">
        <v>31</v>
      </c>
      <c r="AX1445" s="12" t="s">
        <v>76</v>
      </c>
      <c r="AY1445" s="162" t="s">
        <v>307</v>
      </c>
    </row>
    <row r="1446" spans="2:65" s="13" customFormat="1">
      <c r="B1446" s="167"/>
      <c r="D1446" s="161" t="s">
        <v>315</v>
      </c>
      <c r="E1446" s="168" t="s">
        <v>1</v>
      </c>
      <c r="F1446" s="169" t="s">
        <v>1343</v>
      </c>
      <c r="H1446" s="170">
        <v>408.07</v>
      </c>
      <c r="I1446" s="171"/>
      <c r="L1446" s="167"/>
      <c r="M1446" s="172"/>
      <c r="T1446" s="173"/>
      <c r="AT1446" s="168" t="s">
        <v>315</v>
      </c>
      <c r="AU1446" s="168" t="s">
        <v>89</v>
      </c>
      <c r="AV1446" s="13" t="s">
        <v>89</v>
      </c>
      <c r="AW1446" s="13" t="s">
        <v>31</v>
      </c>
      <c r="AX1446" s="13" t="s">
        <v>83</v>
      </c>
      <c r="AY1446" s="168" t="s">
        <v>307</v>
      </c>
    </row>
    <row r="1447" spans="2:65" s="1" customFormat="1" ht="24.2" customHeight="1">
      <c r="B1447" s="145"/>
      <c r="C1447" s="146" t="s">
        <v>1344</v>
      </c>
      <c r="D1447" s="146" t="s">
        <v>309</v>
      </c>
      <c r="E1447" s="147" t="s">
        <v>1345</v>
      </c>
      <c r="F1447" s="148" t="s">
        <v>1346</v>
      </c>
      <c r="G1447" s="149" t="s">
        <v>517</v>
      </c>
      <c r="H1447" s="150">
        <v>298.28100000000001</v>
      </c>
      <c r="I1447" s="151"/>
      <c r="J1447" s="152">
        <f>ROUND(I1447*H1447,2)</f>
        <v>0</v>
      </c>
      <c r="K1447" s="153"/>
      <c r="L1447" s="32"/>
      <c r="M1447" s="154" t="s">
        <v>1</v>
      </c>
      <c r="N1447" s="155" t="s">
        <v>42</v>
      </c>
      <c r="P1447" s="156">
        <f>O1447*H1447</f>
        <v>0</v>
      </c>
      <c r="Q1447" s="156">
        <v>4.0000000000000002E-4</v>
      </c>
      <c r="R1447" s="156">
        <f>Q1447*H1447</f>
        <v>0.11931240000000001</v>
      </c>
      <c r="S1447" s="156">
        <v>0</v>
      </c>
      <c r="T1447" s="157">
        <f>S1447*H1447</f>
        <v>0</v>
      </c>
      <c r="AR1447" s="158" t="s">
        <v>313</v>
      </c>
      <c r="AT1447" s="158" t="s">
        <v>309</v>
      </c>
      <c r="AU1447" s="158" t="s">
        <v>89</v>
      </c>
      <c r="AY1447" s="17" t="s">
        <v>307</v>
      </c>
      <c r="BE1447" s="159">
        <f>IF(N1447="základná",J1447,0)</f>
        <v>0</v>
      </c>
      <c r="BF1447" s="159">
        <f>IF(N1447="znížená",J1447,0)</f>
        <v>0</v>
      </c>
      <c r="BG1447" s="159">
        <f>IF(N1447="zákl. prenesená",J1447,0)</f>
        <v>0</v>
      </c>
      <c r="BH1447" s="159">
        <f>IF(N1447="zníž. prenesená",J1447,0)</f>
        <v>0</v>
      </c>
      <c r="BI1447" s="159">
        <f>IF(N1447="nulová",J1447,0)</f>
        <v>0</v>
      </c>
      <c r="BJ1447" s="17" t="s">
        <v>89</v>
      </c>
      <c r="BK1447" s="159">
        <f>ROUND(I1447*H1447,2)</f>
        <v>0</v>
      </c>
      <c r="BL1447" s="17" t="s">
        <v>313</v>
      </c>
      <c r="BM1447" s="158" t="s">
        <v>1347</v>
      </c>
    </row>
    <row r="1448" spans="2:65" s="13" customFormat="1">
      <c r="B1448" s="167"/>
      <c r="D1448" s="161" t="s">
        <v>315</v>
      </c>
      <c r="E1448" s="168" t="s">
        <v>1</v>
      </c>
      <c r="F1448" s="169" t="s">
        <v>253</v>
      </c>
      <c r="H1448" s="170">
        <v>92.031000000000006</v>
      </c>
      <c r="I1448" s="171"/>
      <c r="L1448" s="167"/>
      <c r="M1448" s="172"/>
      <c r="T1448" s="173"/>
      <c r="AT1448" s="168" t="s">
        <v>315</v>
      </c>
      <c r="AU1448" s="168" t="s">
        <v>89</v>
      </c>
      <c r="AV1448" s="13" t="s">
        <v>89</v>
      </c>
      <c r="AW1448" s="13" t="s">
        <v>31</v>
      </c>
      <c r="AX1448" s="13" t="s">
        <v>76</v>
      </c>
      <c r="AY1448" s="168" t="s">
        <v>307</v>
      </c>
    </row>
    <row r="1449" spans="2:65" s="13" customFormat="1">
      <c r="B1449" s="167"/>
      <c r="D1449" s="161" t="s">
        <v>315</v>
      </c>
      <c r="E1449" s="168" t="s">
        <v>1</v>
      </c>
      <c r="F1449" s="169" t="s">
        <v>219</v>
      </c>
      <c r="H1449" s="170">
        <v>173.2</v>
      </c>
      <c r="I1449" s="171"/>
      <c r="L1449" s="167"/>
      <c r="M1449" s="172"/>
      <c r="T1449" s="173"/>
      <c r="AT1449" s="168" t="s">
        <v>315</v>
      </c>
      <c r="AU1449" s="168" t="s">
        <v>89</v>
      </c>
      <c r="AV1449" s="13" t="s">
        <v>89</v>
      </c>
      <c r="AW1449" s="13" t="s">
        <v>31</v>
      </c>
      <c r="AX1449" s="13" t="s">
        <v>76</v>
      </c>
      <c r="AY1449" s="168" t="s">
        <v>307</v>
      </c>
    </row>
    <row r="1450" spans="2:65" s="13" customFormat="1">
      <c r="B1450" s="167"/>
      <c r="D1450" s="161" t="s">
        <v>315</v>
      </c>
      <c r="E1450" s="168" t="s">
        <v>1</v>
      </c>
      <c r="F1450" s="169" t="s">
        <v>221</v>
      </c>
      <c r="H1450" s="170">
        <v>33.049999999999997</v>
      </c>
      <c r="I1450" s="171"/>
      <c r="L1450" s="167"/>
      <c r="M1450" s="172"/>
      <c r="T1450" s="173"/>
      <c r="AT1450" s="168" t="s">
        <v>315</v>
      </c>
      <c r="AU1450" s="168" t="s">
        <v>89</v>
      </c>
      <c r="AV1450" s="13" t="s">
        <v>89</v>
      </c>
      <c r="AW1450" s="13" t="s">
        <v>31</v>
      </c>
      <c r="AX1450" s="13" t="s">
        <v>76</v>
      </c>
      <c r="AY1450" s="168" t="s">
        <v>307</v>
      </c>
    </row>
    <row r="1451" spans="2:65" s="14" customFormat="1">
      <c r="B1451" s="174"/>
      <c r="D1451" s="161" t="s">
        <v>315</v>
      </c>
      <c r="E1451" s="175" t="s">
        <v>1</v>
      </c>
      <c r="F1451" s="176" t="s">
        <v>415</v>
      </c>
      <c r="H1451" s="177">
        <v>298.28100000000001</v>
      </c>
      <c r="I1451" s="178"/>
      <c r="L1451" s="174"/>
      <c r="M1451" s="179"/>
      <c r="T1451" s="180"/>
      <c r="AT1451" s="175" t="s">
        <v>315</v>
      </c>
      <c r="AU1451" s="175" t="s">
        <v>89</v>
      </c>
      <c r="AV1451" s="14" t="s">
        <v>313</v>
      </c>
      <c r="AW1451" s="14" t="s">
        <v>31</v>
      </c>
      <c r="AX1451" s="14" t="s">
        <v>83</v>
      </c>
      <c r="AY1451" s="175" t="s">
        <v>307</v>
      </c>
    </row>
    <row r="1452" spans="2:65" s="1" customFormat="1" ht="33" customHeight="1">
      <c r="B1452" s="145"/>
      <c r="C1452" s="146" t="s">
        <v>1348</v>
      </c>
      <c r="D1452" s="146" t="s">
        <v>309</v>
      </c>
      <c r="E1452" s="147" t="s">
        <v>1349</v>
      </c>
      <c r="F1452" s="148" t="s">
        <v>1350</v>
      </c>
      <c r="G1452" s="149" t="s">
        <v>517</v>
      </c>
      <c r="H1452" s="150">
        <v>298.28100000000001</v>
      </c>
      <c r="I1452" s="151"/>
      <c r="J1452" s="152">
        <f>ROUND(I1452*H1452,2)</f>
        <v>0</v>
      </c>
      <c r="K1452" s="153"/>
      <c r="L1452" s="32"/>
      <c r="M1452" s="154" t="s">
        <v>1</v>
      </c>
      <c r="N1452" s="155" t="s">
        <v>42</v>
      </c>
      <c r="P1452" s="156">
        <f>O1452*H1452</f>
        <v>0</v>
      </c>
      <c r="Q1452" s="156">
        <v>2.6800000000000001E-3</v>
      </c>
      <c r="R1452" s="156">
        <f>Q1452*H1452</f>
        <v>0.79939308000000009</v>
      </c>
      <c r="S1452" s="156">
        <v>0</v>
      </c>
      <c r="T1452" s="157">
        <f>S1452*H1452</f>
        <v>0</v>
      </c>
      <c r="AR1452" s="158" t="s">
        <v>313</v>
      </c>
      <c r="AT1452" s="158" t="s">
        <v>309</v>
      </c>
      <c r="AU1452" s="158" t="s">
        <v>89</v>
      </c>
      <c r="AY1452" s="17" t="s">
        <v>307</v>
      </c>
      <c r="BE1452" s="159">
        <f>IF(N1452="základná",J1452,0)</f>
        <v>0</v>
      </c>
      <c r="BF1452" s="159">
        <f>IF(N1452="znížená",J1452,0)</f>
        <v>0</v>
      </c>
      <c r="BG1452" s="159">
        <f>IF(N1452="zákl. prenesená",J1452,0)</f>
        <v>0</v>
      </c>
      <c r="BH1452" s="159">
        <f>IF(N1452="zníž. prenesená",J1452,0)</f>
        <v>0</v>
      </c>
      <c r="BI1452" s="159">
        <f>IF(N1452="nulová",J1452,0)</f>
        <v>0</v>
      </c>
      <c r="BJ1452" s="17" t="s">
        <v>89</v>
      </c>
      <c r="BK1452" s="159">
        <f>ROUND(I1452*H1452,2)</f>
        <v>0</v>
      </c>
      <c r="BL1452" s="17" t="s">
        <v>313</v>
      </c>
      <c r="BM1452" s="158" t="s">
        <v>1351</v>
      </c>
    </row>
    <row r="1453" spans="2:65" s="13" customFormat="1">
      <c r="B1453" s="167"/>
      <c r="D1453" s="161" t="s">
        <v>315</v>
      </c>
      <c r="E1453" s="168" t="s">
        <v>1</v>
      </c>
      <c r="F1453" s="169" t="s">
        <v>1352</v>
      </c>
      <c r="H1453" s="170">
        <v>298.28100000000001</v>
      </c>
      <c r="I1453" s="171"/>
      <c r="L1453" s="167"/>
      <c r="M1453" s="172"/>
      <c r="T1453" s="173"/>
      <c r="AT1453" s="168" t="s">
        <v>315</v>
      </c>
      <c r="AU1453" s="168" t="s">
        <v>89</v>
      </c>
      <c r="AV1453" s="13" t="s">
        <v>89</v>
      </c>
      <c r="AW1453" s="13" t="s">
        <v>31</v>
      </c>
      <c r="AX1453" s="13" t="s">
        <v>83</v>
      </c>
      <c r="AY1453" s="168" t="s">
        <v>307</v>
      </c>
    </row>
    <row r="1454" spans="2:65" s="1" customFormat="1" ht="24.2" customHeight="1">
      <c r="B1454" s="145"/>
      <c r="C1454" s="146" t="s">
        <v>1353</v>
      </c>
      <c r="D1454" s="146" t="s">
        <v>309</v>
      </c>
      <c r="E1454" s="147" t="s">
        <v>1354</v>
      </c>
      <c r="F1454" s="148" t="s">
        <v>1355</v>
      </c>
      <c r="G1454" s="149" t="s">
        <v>517</v>
      </c>
      <c r="H1454" s="150">
        <v>740.43100000000004</v>
      </c>
      <c r="I1454" s="151"/>
      <c r="J1454" s="152">
        <f>ROUND(I1454*H1454,2)</f>
        <v>0</v>
      </c>
      <c r="K1454" s="153"/>
      <c r="L1454" s="32"/>
      <c r="M1454" s="154" t="s">
        <v>1</v>
      </c>
      <c r="N1454" s="155" t="s">
        <v>42</v>
      </c>
      <c r="P1454" s="156">
        <f>O1454*H1454</f>
        <v>0</v>
      </c>
      <c r="Q1454" s="156">
        <v>4.0000000000000002E-4</v>
      </c>
      <c r="R1454" s="156">
        <f>Q1454*H1454</f>
        <v>0.29617240000000006</v>
      </c>
      <c r="S1454" s="156">
        <v>0</v>
      </c>
      <c r="T1454" s="157">
        <f>S1454*H1454</f>
        <v>0</v>
      </c>
      <c r="AR1454" s="158" t="s">
        <v>313</v>
      </c>
      <c r="AT1454" s="158" t="s">
        <v>309</v>
      </c>
      <c r="AU1454" s="158" t="s">
        <v>89</v>
      </c>
      <c r="AY1454" s="17" t="s">
        <v>307</v>
      </c>
      <c r="BE1454" s="159">
        <f>IF(N1454="základná",J1454,0)</f>
        <v>0</v>
      </c>
      <c r="BF1454" s="159">
        <f>IF(N1454="znížená",J1454,0)</f>
        <v>0</v>
      </c>
      <c r="BG1454" s="159">
        <f>IF(N1454="zákl. prenesená",J1454,0)</f>
        <v>0</v>
      </c>
      <c r="BH1454" s="159">
        <f>IF(N1454="zníž. prenesená",J1454,0)</f>
        <v>0</v>
      </c>
      <c r="BI1454" s="159">
        <f>IF(N1454="nulová",J1454,0)</f>
        <v>0</v>
      </c>
      <c r="BJ1454" s="17" t="s">
        <v>89</v>
      </c>
      <c r="BK1454" s="159">
        <f>ROUND(I1454*H1454,2)</f>
        <v>0</v>
      </c>
      <c r="BL1454" s="17" t="s">
        <v>313</v>
      </c>
      <c r="BM1454" s="158" t="s">
        <v>1356</v>
      </c>
    </row>
    <row r="1455" spans="2:65" s="12" customFormat="1">
      <c r="B1455" s="160"/>
      <c r="D1455" s="161" t="s">
        <v>315</v>
      </c>
      <c r="E1455" s="162" t="s">
        <v>1</v>
      </c>
      <c r="F1455" s="163" t="s">
        <v>1357</v>
      </c>
      <c r="H1455" s="162" t="s">
        <v>1</v>
      </c>
      <c r="I1455" s="164"/>
      <c r="L1455" s="160"/>
      <c r="M1455" s="165"/>
      <c r="T1455" s="166"/>
      <c r="AT1455" s="162" t="s">
        <v>315</v>
      </c>
      <c r="AU1455" s="162" t="s">
        <v>89</v>
      </c>
      <c r="AV1455" s="12" t="s">
        <v>83</v>
      </c>
      <c r="AW1455" s="12" t="s">
        <v>31</v>
      </c>
      <c r="AX1455" s="12" t="s">
        <v>76</v>
      </c>
      <c r="AY1455" s="162" t="s">
        <v>307</v>
      </c>
    </row>
    <row r="1456" spans="2:65" s="13" customFormat="1">
      <c r="B1456" s="167"/>
      <c r="D1456" s="161" t="s">
        <v>315</v>
      </c>
      <c r="E1456" s="168" t="s">
        <v>1</v>
      </c>
      <c r="F1456" s="169" t="s">
        <v>243</v>
      </c>
      <c r="H1456" s="170">
        <v>579.04399999999998</v>
      </c>
      <c r="I1456" s="171"/>
      <c r="L1456" s="167"/>
      <c r="M1456" s="172"/>
      <c r="T1456" s="173"/>
      <c r="AT1456" s="168" t="s">
        <v>315</v>
      </c>
      <c r="AU1456" s="168" t="s">
        <v>89</v>
      </c>
      <c r="AV1456" s="13" t="s">
        <v>89</v>
      </c>
      <c r="AW1456" s="13" t="s">
        <v>31</v>
      </c>
      <c r="AX1456" s="13" t="s">
        <v>76</v>
      </c>
      <c r="AY1456" s="168" t="s">
        <v>307</v>
      </c>
    </row>
    <row r="1457" spans="2:65" s="13" customFormat="1">
      <c r="B1457" s="167"/>
      <c r="D1457" s="161" t="s">
        <v>315</v>
      </c>
      <c r="E1457" s="168" t="s">
        <v>1</v>
      </c>
      <c r="F1457" s="169" t="s">
        <v>247</v>
      </c>
      <c r="H1457" s="170">
        <v>29.404</v>
      </c>
      <c r="I1457" s="171"/>
      <c r="L1457" s="167"/>
      <c r="M1457" s="172"/>
      <c r="T1457" s="173"/>
      <c r="AT1457" s="168" t="s">
        <v>315</v>
      </c>
      <c r="AU1457" s="168" t="s">
        <v>89</v>
      </c>
      <c r="AV1457" s="13" t="s">
        <v>89</v>
      </c>
      <c r="AW1457" s="13" t="s">
        <v>31</v>
      </c>
      <c r="AX1457" s="13" t="s">
        <v>76</v>
      </c>
      <c r="AY1457" s="168" t="s">
        <v>307</v>
      </c>
    </row>
    <row r="1458" spans="2:65" s="13" customFormat="1">
      <c r="B1458" s="167"/>
      <c r="D1458" s="161" t="s">
        <v>315</v>
      </c>
      <c r="E1458" s="168" t="s">
        <v>1</v>
      </c>
      <c r="F1458" s="169" t="s">
        <v>223</v>
      </c>
      <c r="H1458" s="170">
        <v>35.746000000000002</v>
      </c>
      <c r="I1458" s="171"/>
      <c r="L1458" s="167"/>
      <c r="M1458" s="172"/>
      <c r="T1458" s="173"/>
      <c r="AT1458" s="168" t="s">
        <v>315</v>
      </c>
      <c r="AU1458" s="168" t="s">
        <v>89</v>
      </c>
      <c r="AV1458" s="13" t="s">
        <v>89</v>
      </c>
      <c r="AW1458" s="13" t="s">
        <v>31</v>
      </c>
      <c r="AX1458" s="13" t="s">
        <v>76</v>
      </c>
      <c r="AY1458" s="168" t="s">
        <v>307</v>
      </c>
    </row>
    <row r="1459" spans="2:65" s="13" customFormat="1">
      <c r="B1459" s="167"/>
      <c r="D1459" s="161" t="s">
        <v>315</v>
      </c>
      <c r="E1459" s="168" t="s">
        <v>1</v>
      </c>
      <c r="F1459" s="169" t="s">
        <v>225</v>
      </c>
      <c r="H1459" s="170">
        <v>35.134999999999998</v>
      </c>
      <c r="I1459" s="171"/>
      <c r="L1459" s="167"/>
      <c r="M1459" s="172"/>
      <c r="T1459" s="173"/>
      <c r="AT1459" s="168" t="s">
        <v>315</v>
      </c>
      <c r="AU1459" s="168" t="s">
        <v>89</v>
      </c>
      <c r="AV1459" s="13" t="s">
        <v>89</v>
      </c>
      <c r="AW1459" s="13" t="s">
        <v>31</v>
      </c>
      <c r="AX1459" s="13" t="s">
        <v>76</v>
      </c>
      <c r="AY1459" s="168" t="s">
        <v>307</v>
      </c>
    </row>
    <row r="1460" spans="2:65" s="13" customFormat="1">
      <c r="B1460" s="167"/>
      <c r="D1460" s="161" t="s">
        <v>315</v>
      </c>
      <c r="E1460" s="168" t="s">
        <v>1</v>
      </c>
      <c r="F1460" s="169" t="s">
        <v>209</v>
      </c>
      <c r="H1460" s="170">
        <v>16.204999999999998</v>
      </c>
      <c r="I1460" s="171"/>
      <c r="L1460" s="167"/>
      <c r="M1460" s="172"/>
      <c r="T1460" s="173"/>
      <c r="AT1460" s="168" t="s">
        <v>315</v>
      </c>
      <c r="AU1460" s="168" t="s">
        <v>89</v>
      </c>
      <c r="AV1460" s="13" t="s">
        <v>89</v>
      </c>
      <c r="AW1460" s="13" t="s">
        <v>31</v>
      </c>
      <c r="AX1460" s="13" t="s">
        <v>76</v>
      </c>
      <c r="AY1460" s="168" t="s">
        <v>307</v>
      </c>
    </row>
    <row r="1461" spans="2:65" s="13" customFormat="1">
      <c r="B1461" s="167"/>
      <c r="D1461" s="161" t="s">
        <v>315</v>
      </c>
      <c r="E1461" s="168" t="s">
        <v>1</v>
      </c>
      <c r="F1461" s="169" t="s">
        <v>191</v>
      </c>
      <c r="H1461" s="170">
        <v>44.896999999999998</v>
      </c>
      <c r="I1461" s="171"/>
      <c r="L1461" s="167"/>
      <c r="M1461" s="172"/>
      <c r="T1461" s="173"/>
      <c r="AT1461" s="168" t="s">
        <v>315</v>
      </c>
      <c r="AU1461" s="168" t="s">
        <v>89</v>
      </c>
      <c r="AV1461" s="13" t="s">
        <v>89</v>
      </c>
      <c r="AW1461" s="13" t="s">
        <v>31</v>
      </c>
      <c r="AX1461" s="13" t="s">
        <v>76</v>
      </c>
      <c r="AY1461" s="168" t="s">
        <v>307</v>
      </c>
    </row>
    <row r="1462" spans="2:65" s="14" customFormat="1">
      <c r="B1462" s="174"/>
      <c r="D1462" s="161" t="s">
        <v>315</v>
      </c>
      <c r="E1462" s="175" t="s">
        <v>1</v>
      </c>
      <c r="F1462" s="176" t="s">
        <v>415</v>
      </c>
      <c r="H1462" s="177">
        <v>740.43100000000004</v>
      </c>
      <c r="I1462" s="178"/>
      <c r="L1462" s="174"/>
      <c r="M1462" s="179"/>
      <c r="T1462" s="180"/>
      <c r="AT1462" s="175" t="s">
        <v>315</v>
      </c>
      <c r="AU1462" s="175" t="s">
        <v>89</v>
      </c>
      <c r="AV1462" s="14" t="s">
        <v>313</v>
      </c>
      <c r="AW1462" s="14" t="s">
        <v>31</v>
      </c>
      <c r="AX1462" s="14" t="s">
        <v>83</v>
      </c>
      <c r="AY1462" s="175" t="s">
        <v>307</v>
      </c>
    </row>
    <row r="1463" spans="2:65" s="1" customFormat="1" ht="33" customHeight="1">
      <c r="B1463" s="145"/>
      <c r="C1463" s="146" t="s">
        <v>1358</v>
      </c>
      <c r="D1463" s="146" t="s">
        <v>309</v>
      </c>
      <c r="E1463" s="147" t="s">
        <v>1359</v>
      </c>
      <c r="F1463" s="148" t="s">
        <v>1360</v>
      </c>
      <c r="G1463" s="149" t="s">
        <v>517</v>
      </c>
      <c r="H1463" s="150">
        <v>660.875</v>
      </c>
      <c r="I1463" s="151"/>
      <c r="J1463" s="152">
        <f>ROUND(I1463*H1463,2)</f>
        <v>0</v>
      </c>
      <c r="K1463" s="153"/>
      <c r="L1463" s="32"/>
      <c r="M1463" s="154" t="s">
        <v>1</v>
      </c>
      <c r="N1463" s="155" t="s">
        <v>42</v>
      </c>
      <c r="P1463" s="156">
        <f>O1463*H1463</f>
        <v>0</v>
      </c>
      <c r="Q1463" s="156">
        <v>2.6800000000000001E-3</v>
      </c>
      <c r="R1463" s="156">
        <f>Q1463*H1463</f>
        <v>1.771145</v>
      </c>
      <c r="S1463" s="156">
        <v>0</v>
      </c>
      <c r="T1463" s="157">
        <f>S1463*H1463</f>
        <v>0</v>
      </c>
      <c r="AR1463" s="158" t="s">
        <v>313</v>
      </c>
      <c r="AT1463" s="158" t="s">
        <v>309</v>
      </c>
      <c r="AU1463" s="158" t="s">
        <v>89</v>
      </c>
      <c r="AY1463" s="17" t="s">
        <v>307</v>
      </c>
      <c r="BE1463" s="159">
        <f>IF(N1463="základná",J1463,0)</f>
        <v>0</v>
      </c>
      <c r="BF1463" s="159">
        <f>IF(N1463="znížená",J1463,0)</f>
        <v>0</v>
      </c>
      <c r="BG1463" s="159">
        <f>IF(N1463="zákl. prenesená",J1463,0)</f>
        <v>0</v>
      </c>
      <c r="BH1463" s="159">
        <f>IF(N1463="zníž. prenesená",J1463,0)</f>
        <v>0</v>
      </c>
      <c r="BI1463" s="159">
        <f>IF(N1463="nulová",J1463,0)</f>
        <v>0</v>
      </c>
      <c r="BJ1463" s="17" t="s">
        <v>89</v>
      </c>
      <c r="BK1463" s="159">
        <f>ROUND(I1463*H1463,2)</f>
        <v>0</v>
      </c>
      <c r="BL1463" s="17" t="s">
        <v>313</v>
      </c>
      <c r="BM1463" s="158" t="s">
        <v>1361</v>
      </c>
    </row>
    <row r="1464" spans="2:65" s="13" customFormat="1">
      <c r="B1464" s="167"/>
      <c r="D1464" s="161" t="s">
        <v>315</v>
      </c>
      <c r="E1464" s="168" t="s">
        <v>1</v>
      </c>
      <c r="F1464" s="169" t="s">
        <v>243</v>
      </c>
      <c r="H1464" s="170">
        <v>579.04399999999998</v>
      </c>
      <c r="I1464" s="171"/>
      <c r="L1464" s="167"/>
      <c r="M1464" s="172"/>
      <c r="T1464" s="173"/>
      <c r="AT1464" s="168" t="s">
        <v>315</v>
      </c>
      <c r="AU1464" s="168" t="s">
        <v>89</v>
      </c>
      <c r="AV1464" s="13" t="s">
        <v>89</v>
      </c>
      <c r="AW1464" s="13" t="s">
        <v>31</v>
      </c>
      <c r="AX1464" s="13" t="s">
        <v>76</v>
      </c>
      <c r="AY1464" s="168" t="s">
        <v>307</v>
      </c>
    </row>
    <row r="1465" spans="2:65" s="13" customFormat="1">
      <c r="B1465" s="167"/>
      <c r="D1465" s="161" t="s">
        <v>315</v>
      </c>
      <c r="E1465" s="168" t="s">
        <v>1</v>
      </c>
      <c r="F1465" s="169" t="s">
        <v>247</v>
      </c>
      <c r="H1465" s="170">
        <v>29.404</v>
      </c>
      <c r="I1465" s="171"/>
      <c r="L1465" s="167"/>
      <c r="M1465" s="172"/>
      <c r="T1465" s="173"/>
      <c r="AT1465" s="168" t="s">
        <v>315</v>
      </c>
      <c r="AU1465" s="168" t="s">
        <v>89</v>
      </c>
      <c r="AV1465" s="13" t="s">
        <v>89</v>
      </c>
      <c r="AW1465" s="13" t="s">
        <v>31</v>
      </c>
      <c r="AX1465" s="13" t="s">
        <v>76</v>
      </c>
      <c r="AY1465" s="168" t="s">
        <v>307</v>
      </c>
    </row>
    <row r="1466" spans="2:65" s="13" customFormat="1">
      <c r="B1466" s="167"/>
      <c r="D1466" s="161" t="s">
        <v>315</v>
      </c>
      <c r="E1466" s="168" t="s">
        <v>1</v>
      </c>
      <c r="F1466" s="169" t="s">
        <v>209</v>
      </c>
      <c r="H1466" s="170">
        <v>16.204999999999998</v>
      </c>
      <c r="I1466" s="171"/>
      <c r="L1466" s="167"/>
      <c r="M1466" s="172"/>
      <c r="T1466" s="173"/>
      <c r="AT1466" s="168" t="s">
        <v>315</v>
      </c>
      <c r="AU1466" s="168" t="s">
        <v>89</v>
      </c>
      <c r="AV1466" s="13" t="s">
        <v>89</v>
      </c>
      <c r="AW1466" s="13" t="s">
        <v>31</v>
      </c>
      <c r="AX1466" s="13" t="s">
        <v>76</v>
      </c>
      <c r="AY1466" s="168" t="s">
        <v>307</v>
      </c>
    </row>
    <row r="1467" spans="2:65" s="13" customFormat="1">
      <c r="B1467" s="167"/>
      <c r="D1467" s="161" t="s">
        <v>315</v>
      </c>
      <c r="E1467" s="168" t="s">
        <v>1</v>
      </c>
      <c r="F1467" s="169" t="s">
        <v>191</v>
      </c>
      <c r="H1467" s="170">
        <v>44.896999999999998</v>
      </c>
      <c r="I1467" s="171"/>
      <c r="L1467" s="167"/>
      <c r="M1467" s="172"/>
      <c r="T1467" s="173"/>
      <c r="AT1467" s="168" t="s">
        <v>315</v>
      </c>
      <c r="AU1467" s="168" t="s">
        <v>89</v>
      </c>
      <c r="AV1467" s="13" t="s">
        <v>89</v>
      </c>
      <c r="AW1467" s="13" t="s">
        <v>31</v>
      </c>
      <c r="AX1467" s="13" t="s">
        <v>76</v>
      </c>
      <c r="AY1467" s="168" t="s">
        <v>307</v>
      </c>
    </row>
    <row r="1468" spans="2:65" s="13" customFormat="1">
      <c r="B1468" s="167"/>
      <c r="D1468" s="161" t="s">
        <v>315</v>
      </c>
      <c r="E1468" s="168" t="s">
        <v>1</v>
      </c>
      <c r="F1468" s="169" t="s">
        <v>1362</v>
      </c>
      <c r="H1468" s="170">
        <v>-8.6750000000000007</v>
      </c>
      <c r="I1468" s="171"/>
      <c r="L1468" s="167"/>
      <c r="M1468" s="172"/>
      <c r="T1468" s="173"/>
      <c r="AT1468" s="168" t="s">
        <v>315</v>
      </c>
      <c r="AU1468" s="168" t="s">
        <v>89</v>
      </c>
      <c r="AV1468" s="13" t="s">
        <v>89</v>
      </c>
      <c r="AW1468" s="13" t="s">
        <v>31</v>
      </c>
      <c r="AX1468" s="13" t="s">
        <v>76</v>
      </c>
      <c r="AY1468" s="168" t="s">
        <v>307</v>
      </c>
    </row>
    <row r="1469" spans="2:65" s="14" customFormat="1">
      <c r="B1469" s="174"/>
      <c r="D1469" s="161" t="s">
        <v>315</v>
      </c>
      <c r="E1469" s="175" t="s">
        <v>1</v>
      </c>
      <c r="F1469" s="176" t="s">
        <v>415</v>
      </c>
      <c r="H1469" s="177">
        <v>660.875</v>
      </c>
      <c r="I1469" s="178"/>
      <c r="L1469" s="174"/>
      <c r="M1469" s="179"/>
      <c r="T1469" s="180"/>
      <c r="AT1469" s="175" t="s">
        <v>315</v>
      </c>
      <c r="AU1469" s="175" t="s">
        <v>89</v>
      </c>
      <c r="AV1469" s="14" t="s">
        <v>313</v>
      </c>
      <c r="AW1469" s="14" t="s">
        <v>31</v>
      </c>
      <c r="AX1469" s="14" t="s">
        <v>83</v>
      </c>
      <c r="AY1469" s="175" t="s">
        <v>307</v>
      </c>
    </row>
    <row r="1470" spans="2:65" s="1" customFormat="1" ht="24.2" customHeight="1">
      <c r="B1470" s="145"/>
      <c r="C1470" s="146" t="s">
        <v>1363</v>
      </c>
      <c r="D1470" s="146" t="s">
        <v>309</v>
      </c>
      <c r="E1470" s="147" t="s">
        <v>1364</v>
      </c>
      <c r="F1470" s="148" t="s">
        <v>1365</v>
      </c>
      <c r="G1470" s="149" t="s">
        <v>517</v>
      </c>
      <c r="H1470" s="150">
        <v>95.760999999999996</v>
      </c>
      <c r="I1470" s="151"/>
      <c r="J1470" s="152">
        <f>ROUND(I1470*H1470,2)</f>
        <v>0</v>
      </c>
      <c r="K1470" s="153"/>
      <c r="L1470" s="32"/>
      <c r="M1470" s="154" t="s">
        <v>1</v>
      </c>
      <c r="N1470" s="155" t="s">
        <v>42</v>
      </c>
      <c r="P1470" s="156">
        <f>O1470*H1470</f>
        <v>0</v>
      </c>
      <c r="Q1470" s="156">
        <v>4.1799999999999997E-3</v>
      </c>
      <c r="R1470" s="156">
        <f>Q1470*H1470</f>
        <v>0.40028097999999995</v>
      </c>
      <c r="S1470" s="156">
        <v>0</v>
      </c>
      <c r="T1470" s="157">
        <f>S1470*H1470</f>
        <v>0</v>
      </c>
      <c r="AR1470" s="158" t="s">
        <v>313</v>
      </c>
      <c r="AT1470" s="158" t="s">
        <v>309</v>
      </c>
      <c r="AU1470" s="158" t="s">
        <v>89</v>
      </c>
      <c r="AY1470" s="17" t="s">
        <v>307</v>
      </c>
      <c r="BE1470" s="159">
        <f>IF(N1470="základná",J1470,0)</f>
        <v>0</v>
      </c>
      <c r="BF1470" s="159">
        <f>IF(N1470="znížená",J1470,0)</f>
        <v>0</v>
      </c>
      <c r="BG1470" s="159">
        <f>IF(N1470="zákl. prenesená",J1470,0)</f>
        <v>0</v>
      </c>
      <c r="BH1470" s="159">
        <f>IF(N1470="zníž. prenesená",J1470,0)</f>
        <v>0</v>
      </c>
      <c r="BI1470" s="159">
        <f>IF(N1470="nulová",J1470,0)</f>
        <v>0</v>
      </c>
      <c r="BJ1470" s="17" t="s">
        <v>89</v>
      </c>
      <c r="BK1470" s="159">
        <f>ROUND(I1470*H1470,2)</f>
        <v>0</v>
      </c>
      <c r="BL1470" s="17" t="s">
        <v>313</v>
      </c>
      <c r="BM1470" s="158" t="s">
        <v>1366</v>
      </c>
    </row>
    <row r="1471" spans="2:65" s="12" customFormat="1">
      <c r="B1471" s="160"/>
      <c r="D1471" s="161" t="s">
        <v>315</v>
      </c>
      <c r="E1471" s="162" t="s">
        <v>1</v>
      </c>
      <c r="F1471" s="163" t="s">
        <v>1367</v>
      </c>
      <c r="H1471" s="162" t="s">
        <v>1</v>
      </c>
      <c r="I1471" s="164"/>
      <c r="L1471" s="160"/>
      <c r="M1471" s="165"/>
      <c r="T1471" s="166"/>
      <c r="AT1471" s="162" t="s">
        <v>315</v>
      </c>
      <c r="AU1471" s="162" t="s">
        <v>89</v>
      </c>
      <c r="AV1471" s="12" t="s">
        <v>83</v>
      </c>
      <c r="AW1471" s="12" t="s">
        <v>31</v>
      </c>
      <c r="AX1471" s="12" t="s">
        <v>76</v>
      </c>
      <c r="AY1471" s="162" t="s">
        <v>307</v>
      </c>
    </row>
    <row r="1472" spans="2:65" s="13" customFormat="1">
      <c r="B1472" s="167"/>
      <c r="D1472" s="161" t="s">
        <v>315</v>
      </c>
      <c r="E1472" s="168" t="s">
        <v>1</v>
      </c>
      <c r="F1472" s="169" t="s">
        <v>1368</v>
      </c>
      <c r="H1472" s="170">
        <v>2.0299999999999998</v>
      </c>
      <c r="I1472" s="171"/>
      <c r="L1472" s="167"/>
      <c r="M1472" s="172"/>
      <c r="T1472" s="173"/>
      <c r="AT1472" s="168" t="s">
        <v>315</v>
      </c>
      <c r="AU1472" s="168" t="s">
        <v>89</v>
      </c>
      <c r="AV1472" s="13" t="s">
        <v>89</v>
      </c>
      <c r="AW1472" s="13" t="s">
        <v>31</v>
      </c>
      <c r="AX1472" s="13" t="s">
        <v>76</v>
      </c>
      <c r="AY1472" s="168" t="s">
        <v>307</v>
      </c>
    </row>
    <row r="1473" spans="2:65" s="13" customFormat="1">
      <c r="B1473" s="167"/>
      <c r="D1473" s="161" t="s">
        <v>315</v>
      </c>
      <c r="E1473" s="168" t="s">
        <v>1</v>
      </c>
      <c r="F1473" s="169" t="s">
        <v>1369</v>
      </c>
      <c r="H1473" s="170">
        <v>8.3249999999999993</v>
      </c>
      <c r="I1473" s="171"/>
      <c r="L1473" s="167"/>
      <c r="M1473" s="172"/>
      <c r="T1473" s="173"/>
      <c r="AT1473" s="168" t="s">
        <v>315</v>
      </c>
      <c r="AU1473" s="168" t="s">
        <v>89</v>
      </c>
      <c r="AV1473" s="13" t="s">
        <v>89</v>
      </c>
      <c r="AW1473" s="13" t="s">
        <v>31</v>
      </c>
      <c r="AX1473" s="13" t="s">
        <v>76</v>
      </c>
      <c r="AY1473" s="168" t="s">
        <v>307</v>
      </c>
    </row>
    <row r="1474" spans="2:65" s="13" customFormat="1">
      <c r="B1474" s="167"/>
      <c r="D1474" s="161" t="s">
        <v>315</v>
      </c>
      <c r="E1474" s="168" t="s">
        <v>1</v>
      </c>
      <c r="F1474" s="169" t="s">
        <v>1211</v>
      </c>
      <c r="H1474" s="170">
        <v>-2.7</v>
      </c>
      <c r="I1474" s="171"/>
      <c r="L1474" s="167"/>
      <c r="M1474" s="172"/>
      <c r="T1474" s="173"/>
      <c r="AT1474" s="168" t="s">
        <v>315</v>
      </c>
      <c r="AU1474" s="168" t="s">
        <v>89</v>
      </c>
      <c r="AV1474" s="13" t="s">
        <v>89</v>
      </c>
      <c r="AW1474" s="13" t="s">
        <v>31</v>
      </c>
      <c r="AX1474" s="13" t="s">
        <v>76</v>
      </c>
      <c r="AY1474" s="168" t="s">
        <v>307</v>
      </c>
    </row>
    <row r="1475" spans="2:65" s="13" customFormat="1">
      <c r="B1475" s="167"/>
      <c r="D1475" s="161" t="s">
        <v>315</v>
      </c>
      <c r="E1475" s="168" t="s">
        <v>1</v>
      </c>
      <c r="F1475" s="169" t="s">
        <v>1370</v>
      </c>
      <c r="H1475" s="170">
        <v>1.02</v>
      </c>
      <c r="I1475" s="171"/>
      <c r="L1475" s="167"/>
      <c r="M1475" s="172"/>
      <c r="T1475" s="173"/>
      <c r="AT1475" s="168" t="s">
        <v>315</v>
      </c>
      <c r="AU1475" s="168" t="s">
        <v>89</v>
      </c>
      <c r="AV1475" s="13" t="s">
        <v>89</v>
      </c>
      <c r="AW1475" s="13" t="s">
        <v>31</v>
      </c>
      <c r="AX1475" s="13" t="s">
        <v>76</v>
      </c>
      <c r="AY1475" s="168" t="s">
        <v>307</v>
      </c>
    </row>
    <row r="1476" spans="2:65" s="15" customFormat="1">
      <c r="B1476" s="181"/>
      <c r="D1476" s="161" t="s">
        <v>315</v>
      </c>
      <c r="E1476" s="182" t="s">
        <v>245</v>
      </c>
      <c r="F1476" s="183" t="s">
        <v>478</v>
      </c>
      <c r="H1476" s="184">
        <v>8.6750000000000007</v>
      </c>
      <c r="I1476" s="185"/>
      <c r="L1476" s="181"/>
      <c r="M1476" s="186"/>
      <c r="T1476" s="187"/>
      <c r="AT1476" s="182" t="s">
        <v>315</v>
      </c>
      <c r="AU1476" s="182" t="s">
        <v>89</v>
      </c>
      <c r="AV1476" s="15" t="s">
        <v>107</v>
      </c>
      <c r="AW1476" s="15" t="s">
        <v>31</v>
      </c>
      <c r="AX1476" s="15" t="s">
        <v>76</v>
      </c>
      <c r="AY1476" s="182" t="s">
        <v>307</v>
      </c>
    </row>
    <row r="1477" spans="2:65" s="13" customFormat="1">
      <c r="B1477" s="167"/>
      <c r="D1477" s="161" t="s">
        <v>315</v>
      </c>
      <c r="E1477" s="168" t="s">
        <v>1</v>
      </c>
      <c r="F1477" s="169" t="s">
        <v>223</v>
      </c>
      <c r="H1477" s="170">
        <v>35.746000000000002</v>
      </c>
      <c r="I1477" s="171"/>
      <c r="L1477" s="167"/>
      <c r="M1477" s="172"/>
      <c r="T1477" s="173"/>
      <c r="AT1477" s="168" t="s">
        <v>315</v>
      </c>
      <c r="AU1477" s="168" t="s">
        <v>89</v>
      </c>
      <c r="AV1477" s="13" t="s">
        <v>89</v>
      </c>
      <c r="AW1477" s="13" t="s">
        <v>31</v>
      </c>
      <c r="AX1477" s="13" t="s">
        <v>76</v>
      </c>
      <c r="AY1477" s="168" t="s">
        <v>307</v>
      </c>
    </row>
    <row r="1478" spans="2:65" s="13" customFormat="1">
      <c r="B1478" s="167"/>
      <c r="D1478" s="161" t="s">
        <v>315</v>
      </c>
      <c r="E1478" s="168" t="s">
        <v>1</v>
      </c>
      <c r="F1478" s="169" t="s">
        <v>225</v>
      </c>
      <c r="H1478" s="170">
        <v>35.134999999999998</v>
      </c>
      <c r="I1478" s="171"/>
      <c r="L1478" s="167"/>
      <c r="M1478" s="172"/>
      <c r="T1478" s="173"/>
      <c r="AT1478" s="168" t="s">
        <v>315</v>
      </c>
      <c r="AU1478" s="168" t="s">
        <v>89</v>
      </c>
      <c r="AV1478" s="13" t="s">
        <v>89</v>
      </c>
      <c r="AW1478" s="13" t="s">
        <v>31</v>
      </c>
      <c r="AX1478" s="13" t="s">
        <v>76</v>
      </c>
      <c r="AY1478" s="168" t="s">
        <v>307</v>
      </c>
    </row>
    <row r="1479" spans="2:65" s="13" customFormat="1">
      <c r="B1479" s="167"/>
      <c r="D1479" s="161" t="s">
        <v>315</v>
      </c>
      <c r="E1479" s="168" t="s">
        <v>1</v>
      </c>
      <c r="F1479" s="169" t="s">
        <v>209</v>
      </c>
      <c r="H1479" s="170">
        <v>16.204999999999998</v>
      </c>
      <c r="I1479" s="171"/>
      <c r="L1479" s="167"/>
      <c r="M1479" s="172"/>
      <c r="T1479" s="173"/>
      <c r="AT1479" s="168" t="s">
        <v>315</v>
      </c>
      <c r="AU1479" s="168" t="s">
        <v>89</v>
      </c>
      <c r="AV1479" s="13" t="s">
        <v>89</v>
      </c>
      <c r="AW1479" s="13" t="s">
        <v>31</v>
      </c>
      <c r="AX1479" s="13" t="s">
        <v>76</v>
      </c>
      <c r="AY1479" s="168" t="s">
        <v>307</v>
      </c>
    </row>
    <row r="1480" spans="2:65" s="14" customFormat="1">
      <c r="B1480" s="174"/>
      <c r="D1480" s="161" t="s">
        <v>315</v>
      </c>
      <c r="E1480" s="175" t="s">
        <v>1</v>
      </c>
      <c r="F1480" s="176" t="s">
        <v>415</v>
      </c>
      <c r="H1480" s="177">
        <v>95.760999999999996</v>
      </c>
      <c r="I1480" s="178"/>
      <c r="L1480" s="174"/>
      <c r="M1480" s="179"/>
      <c r="T1480" s="180"/>
      <c r="AT1480" s="175" t="s">
        <v>315</v>
      </c>
      <c r="AU1480" s="175" t="s">
        <v>89</v>
      </c>
      <c r="AV1480" s="14" t="s">
        <v>313</v>
      </c>
      <c r="AW1480" s="14" t="s">
        <v>31</v>
      </c>
      <c r="AX1480" s="14" t="s">
        <v>83</v>
      </c>
      <c r="AY1480" s="175" t="s">
        <v>307</v>
      </c>
    </row>
    <row r="1481" spans="2:65" s="1" customFormat="1" ht="24.2" customHeight="1">
      <c r="B1481" s="145"/>
      <c r="C1481" s="146" t="s">
        <v>1371</v>
      </c>
      <c r="D1481" s="146" t="s">
        <v>309</v>
      </c>
      <c r="E1481" s="147" t="s">
        <v>1372</v>
      </c>
      <c r="F1481" s="148" t="s">
        <v>1373</v>
      </c>
      <c r="G1481" s="149" t="s">
        <v>517</v>
      </c>
      <c r="H1481" s="150">
        <v>16.204999999999998</v>
      </c>
      <c r="I1481" s="151"/>
      <c r="J1481" s="152">
        <f>ROUND(I1481*H1481,2)</f>
        <v>0</v>
      </c>
      <c r="K1481" s="153"/>
      <c r="L1481" s="32"/>
      <c r="M1481" s="154" t="s">
        <v>1</v>
      </c>
      <c r="N1481" s="155" t="s">
        <v>42</v>
      </c>
      <c r="P1481" s="156">
        <f>O1481*H1481</f>
        <v>0</v>
      </c>
      <c r="Q1481" s="156">
        <v>5.1500000000000001E-3</v>
      </c>
      <c r="R1481" s="156">
        <f>Q1481*H1481</f>
        <v>8.3455749999999995E-2</v>
      </c>
      <c r="S1481" s="156">
        <v>0</v>
      </c>
      <c r="T1481" s="157">
        <f>S1481*H1481</f>
        <v>0</v>
      </c>
      <c r="AR1481" s="158" t="s">
        <v>313</v>
      </c>
      <c r="AT1481" s="158" t="s">
        <v>309</v>
      </c>
      <c r="AU1481" s="158" t="s">
        <v>89</v>
      </c>
      <c r="AY1481" s="17" t="s">
        <v>307</v>
      </c>
      <c r="BE1481" s="159">
        <f>IF(N1481="základná",J1481,0)</f>
        <v>0</v>
      </c>
      <c r="BF1481" s="159">
        <f>IF(N1481="znížená",J1481,0)</f>
        <v>0</v>
      </c>
      <c r="BG1481" s="159">
        <f>IF(N1481="zákl. prenesená",J1481,0)</f>
        <v>0</v>
      </c>
      <c r="BH1481" s="159">
        <f>IF(N1481="zníž. prenesená",J1481,0)</f>
        <v>0</v>
      </c>
      <c r="BI1481" s="159">
        <f>IF(N1481="nulová",J1481,0)</f>
        <v>0</v>
      </c>
      <c r="BJ1481" s="17" t="s">
        <v>89</v>
      </c>
      <c r="BK1481" s="159">
        <f>ROUND(I1481*H1481,2)</f>
        <v>0</v>
      </c>
      <c r="BL1481" s="17" t="s">
        <v>313</v>
      </c>
      <c r="BM1481" s="158" t="s">
        <v>1374</v>
      </c>
    </row>
    <row r="1482" spans="2:65" s="12" customFormat="1">
      <c r="B1482" s="160"/>
      <c r="D1482" s="161" t="s">
        <v>315</v>
      </c>
      <c r="E1482" s="162" t="s">
        <v>1</v>
      </c>
      <c r="F1482" s="163" t="s">
        <v>1375</v>
      </c>
      <c r="H1482" s="162" t="s">
        <v>1</v>
      </c>
      <c r="I1482" s="164"/>
      <c r="L1482" s="160"/>
      <c r="M1482" s="165"/>
      <c r="T1482" s="166"/>
      <c r="AT1482" s="162" t="s">
        <v>315</v>
      </c>
      <c r="AU1482" s="162" t="s">
        <v>89</v>
      </c>
      <c r="AV1482" s="12" t="s">
        <v>83</v>
      </c>
      <c r="AW1482" s="12" t="s">
        <v>31</v>
      </c>
      <c r="AX1482" s="12" t="s">
        <v>76</v>
      </c>
      <c r="AY1482" s="162" t="s">
        <v>307</v>
      </c>
    </row>
    <row r="1483" spans="2:65" s="13" customFormat="1">
      <c r="B1483" s="167"/>
      <c r="D1483" s="161" t="s">
        <v>315</v>
      </c>
      <c r="E1483" s="168" t="s">
        <v>1</v>
      </c>
      <c r="F1483" s="169" t="s">
        <v>1376</v>
      </c>
      <c r="H1483" s="170">
        <v>7.02</v>
      </c>
      <c r="I1483" s="171"/>
      <c r="L1483" s="167"/>
      <c r="M1483" s="172"/>
      <c r="T1483" s="173"/>
      <c r="AT1483" s="168" t="s">
        <v>315</v>
      </c>
      <c r="AU1483" s="168" t="s">
        <v>89</v>
      </c>
      <c r="AV1483" s="13" t="s">
        <v>89</v>
      </c>
      <c r="AW1483" s="13" t="s">
        <v>31</v>
      </c>
      <c r="AX1483" s="13" t="s">
        <v>76</v>
      </c>
      <c r="AY1483" s="168" t="s">
        <v>307</v>
      </c>
    </row>
    <row r="1484" spans="2:65" s="13" customFormat="1">
      <c r="B1484" s="167"/>
      <c r="D1484" s="161" t="s">
        <v>315</v>
      </c>
      <c r="E1484" s="168" t="s">
        <v>1</v>
      </c>
      <c r="F1484" s="169" t="s">
        <v>1377</v>
      </c>
      <c r="H1484" s="170">
        <v>1.516</v>
      </c>
      <c r="I1484" s="171"/>
      <c r="L1484" s="167"/>
      <c r="M1484" s="172"/>
      <c r="T1484" s="173"/>
      <c r="AT1484" s="168" t="s">
        <v>315</v>
      </c>
      <c r="AU1484" s="168" t="s">
        <v>89</v>
      </c>
      <c r="AV1484" s="13" t="s">
        <v>89</v>
      </c>
      <c r="AW1484" s="13" t="s">
        <v>31</v>
      </c>
      <c r="AX1484" s="13" t="s">
        <v>76</v>
      </c>
      <c r="AY1484" s="168" t="s">
        <v>307</v>
      </c>
    </row>
    <row r="1485" spans="2:65" s="13" customFormat="1">
      <c r="B1485" s="167"/>
      <c r="D1485" s="161" t="s">
        <v>315</v>
      </c>
      <c r="E1485" s="168" t="s">
        <v>1</v>
      </c>
      <c r="F1485" s="169" t="s">
        <v>1378</v>
      </c>
      <c r="H1485" s="170">
        <v>0.23599999999999999</v>
      </c>
      <c r="I1485" s="171"/>
      <c r="L1485" s="167"/>
      <c r="M1485" s="172"/>
      <c r="T1485" s="173"/>
      <c r="AT1485" s="168" t="s">
        <v>315</v>
      </c>
      <c r="AU1485" s="168" t="s">
        <v>89</v>
      </c>
      <c r="AV1485" s="13" t="s">
        <v>89</v>
      </c>
      <c r="AW1485" s="13" t="s">
        <v>31</v>
      </c>
      <c r="AX1485" s="13" t="s">
        <v>76</v>
      </c>
      <c r="AY1485" s="168" t="s">
        <v>307</v>
      </c>
    </row>
    <row r="1486" spans="2:65" s="13" customFormat="1">
      <c r="B1486" s="167"/>
      <c r="D1486" s="161" t="s">
        <v>315</v>
      </c>
      <c r="E1486" s="168" t="s">
        <v>1</v>
      </c>
      <c r="F1486" s="169" t="s">
        <v>1379</v>
      </c>
      <c r="H1486" s="170">
        <v>7.32</v>
      </c>
      <c r="I1486" s="171"/>
      <c r="L1486" s="167"/>
      <c r="M1486" s="172"/>
      <c r="T1486" s="173"/>
      <c r="AT1486" s="168" t="s">
        <v>315</v>
      </c>
      <c r="AU1486" s="168" t="s">
        <v>89</v>
      </c>
      <c r="AV1486" s="13" t="s">
        <v>89</v>
      </c>
      <c r="AW1486" s="13" t="s">
        <v>31</v>
      </c>
      <c r="AX1486" s="13" t="s">
        <v>76</v>
      </c>
      <c r="AY1486" s="168" t="s">
        <v>307</v>
      </c>
    </row>
    <row r="1487" spans="2:65" s="13" customFormat="1">
      <c r="B1487" s="167"/>
      <c r="D1487" s="161" t="s">
        <v>315</v>
      </c>
      <c r="E1487" s="168" t="s">
        <v>1</v>
      </c>
      <c r="F1487" s="169" t="s">
        <v>1380</v>
      </c>
      <c r="H1487" s="170">
        <v>0.113</v>
      </c>
      <c r="I1487" s="171"/>
      <c r="L1487" s="167"/>
      <c r="M1487" s="172"/>
      <c r="T1487" s="173"/>
      <c r="AT1487" s="168" t="s">
        <v>315</v>
      </c>
      <c r="AU1487" s="168" t="s">
        <v>89</v>
      </c>
      <c r="AV1487" s="13" t="s">
        <v>89</v>
      </c>
      <c r="AW1487" s="13" t="s">
        <v>31</v>
      </c>
      <c r="AX1487" s="13" t="s">
        <v>76</v>
      </c>
      <c r="AY1487" s="168" t="s">
        <v>307</v>
      </c>
    </row>
    <row r="1488" spans="2:65" s="14" customFormat="1">
      <c r="B1488" s="174"/>
      <c r="D1488" s="161" t="s">
        <v>315</v>
      </c>
      <c r="E1488" s="175" t="s">
        <v>209</v>
      </c>
      <c r="F1488" s="176" t="s">
        <v>415</v>
      </c>
      <c r="H1488" s="177">
        <v>16.204999999999998</v>
      </c>
      <c r="I1488" s="178"/>
      <c r="L1488" s="174"/>
      <c r="M1488" s="179"/>
      <c r="T1488" s="180"/>
      <c r="AT1488" s="175" t="s">
        <v>315</v>
      </c>
      <c r="AU1488" s="175" t="s">
        <v>89</v>
      </c>
      <c r="AV1488" s="14" t="s">
        <v>313</v>
      </c>
      <c r="AW1488" s="14" t="s">
        <v>31</v>
      </c>
      <c r="AX1488" s="14" t="s">
        <v>83</v>
      </c>
      <c r="AY1488" s="175" t="s">
        <v>307</v>
      </c>
    </row>
    <row r="1489" spans="2:65" s="1" customFormat="1" ht="37.9" customHeight="1">
      <c r="B1489" s="145"/>
      <c r="C1489" s="146" t="s">
        <v>1381</v>
      </c>
      <c r="D1489" s="146" t="s">
        <v>309</v>
      </c>
      <c r="E1489" s="147" t="s">
        <v>1382</v>
      </c>
      <c r="F1489" s="148" t="s">
        <v>1383</v>
      </c>
      <c r="G1489" s="149" t="s">
        <v>517</v>
      </c>
      <c r="H1489" s="150">
        <v>35.746000000000002</v>
      </c>
      <c r="I1489" s="151"/>
      <c r="J1489" s="152">
        <f>ROUND(I1489*H1489,2)</f>
        <v>0</v>
      </c>
      <c r="K1489" s="153"/>
      <c r="L1489" s="32"/>
      <c r="M1489" s="154" t="s">
        <v>1</v>
      </c>
      <c r="N1489" s="155" t="s">
        <v>42</v>
      </c>
      <c r="P1489" s="156">
        <f>O1489*H1489</f>
        <v>0</v>
      </c>
      <c r="Q1489" s="156">
        <v>1.3679999999999999E-2</v>
      </c>
      <c r="R1489" s="156">
        <f>Q1489*H1489</f>
        <v>0.48900527999999999</v>
      </c>
      <c r="S1489" s="156">
        <v>0</v>
      </c>
      <c r="T1489" s="157">
        <f>S1489*H1489</f>
        <v>0</v>
      </c>
      <c r="AR1489" s="158" t="s">
        <v>313</v>
      </c>
      <c r="AT1489" s="158" t="s">
        <v>309</v>
      </c>
      <c r="AU1489" s="158" t="s">
        <v>89</v>
      </c>
      <c r="AY1489" s="17" t="s">
        <v>307</v>
      </c>
      <c r="BE1489" s="159">
        <f>IF(N1489="základná",J1489,0)</f>
        <v>0</v>
      </c>
      <c r="BF1489" s="159">
        <f>IF(N1489="znížená",J1489,0)</f>
        <v>0</v>
      </c>
      <c r="BG1489" s="159">
        <f>IF(N1489="zákl. prenesená",J1489,0)</f>
        <v>0</v>
      </c>
      <c r="BH1489" s="159">
        <f>IF(N1489="zníž. prenesená",J1489,0)</f>
        <v>0</v>
      </c>
      <c r="BI1489" s="159">
        <f>IF(N1489="nulová",J1489,0)</f>
        <v>0</v>
      </c>
      <c r="BJ1489" s="17" t="s">
        <v>89</v>
      </c>
      <c r="BK1489" s="159">
        <f>ROUND(I1489*H1489,2)</f>
        <v>0</v>
      </c>
      <c r="BL1489" s="17" t="s">
        <v>313</v>
      </c>
      <c r="BM1489" s="158" t="s">
        <v>1384</v>
      </c>
    </row>
    <row r="1490" spans="2:65" s="12" customFormat="1">
      <c r="B1490" s="160"/>
      <c r="D1490" s="161" t="s">
        <v>315</v>
      </c>
      <c r="E1490" s="162" t="s">
        <v>1</v>
      </c>
      <c r="F1490" s="163" t="s">
        <v>1385</v>
      </c>
      <c r="H1490" s="162" t="s">
        <v>1</v>
      </c>
      <c r="I1490" s="164"/>
      <c r="L1490" s="160"/>
      <c r="M1490" s="165"/>
      <c r="T1490" s="166"/>
      <c r="AT1490" s="162" t="s">
        <v>315</v>
      </c>
      <c r="AU1490" s="162" t="s">
        <v>89</v>
      </c>
      <c r="AV1490" s="12" t="s">
        <v>83</v>
      </c>
      <c r="AW1490" s="12" t="s">
        <v>31</v>
      </c>
      <c r="AX1490" s="12" t="s">
        <v>76</v>
      </c>
      <c r="AY1490" s="162" t="s">
        <v>307</v>
      </c>
    </row>
    <row r="1491" spans="2:65" s="12" customFormat="1">
      <c r="B1491" s="160"/>
      <c r="D1491" s="161" t="s">
        <v>315</v>
      </c>
      <c r="E1491" s="162" t="s">
        <v>1</v>
      </c>
      <c r="F1491" s="163" t="s">
        <v>1386</v>
      </c>
      <c r="H1491" s="162" t="s">
        <v>1</v>
      </c>
      <c r="I1491" s="164"/>
      <c r="L1491" s="160"/>
      <c r="M1491" s="165"/>
      <c r="T1491" s="166"/>
      <c r="AT1491" s="162" t="s">
        <v>315</v>
      </c>
      <c r="AU1491" s="162" t="s">
        <v>89</v>
      </c>
      <c r="AV1491" s="12" t="s">
        <v>83</v>
      </c>
      <c r="AW1491" s="12" t="s">
        <v>31</v>
      </c>
      <c r="AX1491" s="12" t="s">
        <v>76</v>
      </c>
      <c r="AY1491" s="162" t="s">
        <v>307</v>
      </c>
    </row>
    <row r="1492" spans="2:65" s="13" customFormat="1">
      <c r="B1492" s="167"/>
      <c r="D1492" s="161" t="s">
        <v>315</v>
      </c>
      <c r="E1492" s="168" t="s">
        <v>1</v>
      </c>
      <c r="F1492" s="169" t="s">
        <v>1387</v>
      </c>
      <c r="H1492" s="170">
        <v>11.847</v>
      </c>
      <c r="I1492" s="171"/>
      <c r="L1492" s="167"/>
      <c r="M1492" s="172"/>
      <c r="T1492" s="173"/>
      <c r="AT1492" s="168" t="s">
        <v>315</v>
      </c>
      <c r="AU1492" s="168" t="s">
        <v>89</v>
      </c>
      <c r="AV1492" s="13" t="s">
        <v>89</v>
      </c>
      <c r="AW1492" s="13" t="s">
        <v>31</v>
      </c>
      <c r="AX1492" s="13" t="s">
        <v>76</v>
      </c>
      <c r="AY1492" s="168" t="s">
        <v>307</v>
      </c>
    </row>
    <row r="1493" spans="2:65" s="12" customFormat="1">
      <c r="B1493" s="160"/>
      <c r="D1493" s="161" t="s">
        <v>315</v>
      </c>
      <c r="E1493" s="162" t="s">
        <v>1</v>
      </c>
      <c r="F1493" s="163" t="s">
        <v>1388</v>
      </c>
      <c r="H1493" s="162" t="s">
        <v>1</v>
      </c>
      <c r="I1493" s="164"/>
      <c r="L1493" s="160"/>
      <c r="M1493" s="165"/>
      <c r="T1493" s="166"/>
      <c r="AT1493" s="162" t="s">
        <v>315</v>
      </c>
      <c r="AU1493" s="162" t="s">
        <v>89</v>
      </c>
      <c r="AV1493" s="12" t="s">
        <v>83</v>
      </c>
      <c r="AW1493" s="12" t="s">
        <v>31</v>
      </c>
      <c r="AX1493" s="12" t="s">
        <v>76</v>
      </c>
      <c r="AY1493" s="162" t="s">
        <v>307</v>
      </c>
    </row>
    <row r="1494" spans="2:65" s="13" customFormat="1">
      <c r="B1494" s="167"/>
      <c r="D1494" s="161" t="s">
        <v>315</v>
      </c>
      <c r="E1494" s="168" t="s">
        <v>1</v>
      </c>
      <c r="F1494" s="169" t="s">
        <v>1389</v>
      </c>
      <c r="H1494" s="170">
        <v>1.6379999999999999</v>
      </c>
      <c r="I1494" s="171"/>
      <c r="L1494" s="167"/>
      <c r="M1494" s="172"/>
      <c r="T1494" s="173"/>
      <c r="AT1494" s="168" t="s">
        <v>315</v>
      </c>
      <c r="AU1494" s="168" t="s">
        <v>89</v>
      </c>
      <c r="AV1494" s="13" t="s">
        <v>89</v>
      </c>
      <c r="AW1494" s="13" t="s">
        <v>31</v>
      </c>
      <c r="AX1494" s="13" t="s">
        <v>76</v>
      </c>
      <c r="AY1494" s="168" t="s">
        <v>307</v>
      </c>
    </row>
    <row r="1495" spans="2:65" s="13" customFormat="1">
      <c r="B1495" s="167"/>
      <c r="D1495" s="161" t="s">
        <v>315</v>
      </c>
      <c r="E1495" s="168" t="s">
        <v>1</v>
      </c>
      <c r="F1495" s="169" t="s">
        <v>1390</v>
      </c>
      <c r="H1495" s="170">
        <v>4.165</v>
      </c>
      <c r="I1495" s="171"/>
      <c r="L1495" s="167"/>
      <c r="M1495" s="172"/>
      <c r="T1495" s="173"/>
      <c r="AT1495" s="168" t="s">
        <v>315</v>
      </c>
      <c r="AU1495" s="168" t="s">
        <v>89</v>
      </c>
      <c r="AV1495" s="13" t="s">
        <v>89</v>
      </c>
      <c r="AW1495" s="13" t="s">
        <v>31</v>
      </c>
      <c r="AX1495" s="13" t="s">
        <v>76</v>
      </c>
      <c r="AY1495" s="168" t="s">
        <v>307</v>
      </c>
    </row>
    <row r="1496" spans="2:65" s="13" customFormat="1">
      <c r="B1496" s="167"/>
      <c r="D1496" s="161" t="s">
        <v>315</v>
      </c>
      <c r="E1496" s="168" t="s">
        <v>1</v>
      </c>
      <c r="F1496" s="169" t="s">
        <v>1391</v>
      </c>
      <c r="H1496" s="170">
        <v>0.89300000000000002</v>
      </c>
      <c r="I1496" s="171"/>
      <c r="L1496" s="167"/>
      <c r="M1496" s="172"/>
      <c r="T1496" s="173"/>
      <c r="AT1496" s="168" t="s">
        <v>315</v>
      </c>
      <c r="AU1496" s="168" t="s">
        <v>89</v>
      </c>
      <c r="AV1496" s="13" t="s">
        <v>89</v>
      </c>
      <c r="AW1496" s="13" t="s">
        <v>31</v>
      </c>
      <c r="AX1496" s="13" t="s">
        <v>76</v>
      </c>
      <c r="AY1496" s="168" t="s">
        <v>307</v>
      </c>
    </row>
    <row r="1497" spans="2:65" s="12" customFormat="1">
      <c r="B1497" s="160"/>
      <c r="D1497" s="161" t="s">
        <v>315</v>
      </c>
      <c r="E1497" s="162" t="s">
        <v>1</v>
      </c>
      <c r="F1497" s="163" t="s">
        <v>1392</v>
      </c>
      <c r="H1497" s="162" t="s">
        <v>1</v>
      </c>
      <c r="I1497" s="164"/>
      <c r="L1497" s="160"/>
      <c r="M1497" s="165"/>
      <c r="T1497" s="166"/>
      <c r="AT1497" s="162" t="s">
        <v>315</v>
      </c>
      <c r="AU1497" s="162" t="s">
        <v>89</v>
      </c>
      <c r="AV1497" s="12" t="s">
        <v>83</v>
      </c>
      <c r="AW1497" s="12" t="s">
        <v>31</v>
      </c>
      <c r="AX1497" s="12" t="s">
        <v>76</v>
      </c>
      <c r="AY1497" s="162" t="s">
        <v>307</v>
      </c>
    </row>
    <row r="1498" spans="2:65" s="13" customFormat="1">
      <c r="B1498" s="167"/>
      <c r="D1498" s="161" t="s">
        <v>315</v>
      </c>
      <c r="E1498" s="168" t="s">
        <v>1</v>
      </c>
      <c r="F1498" s="169" t="s">
        <v>1393</v>
      </c>
      <c r="H1498" s="170">
        <v>4.2679999999999998</v>
      </c>
      <c r="I1498" s="171"/>
      <c r="L1498" s="167"/>
      <c r="M1498" s="172"/>
      <c r="T1498" s="173"/>
      <c r="AT1498" s="168" t="s">
        <v>315</v>
      </c>
      <c r="AU1498" s="168" t="s">
        <v>89</v>
      </c>
      <c r="AV1498" s="13" t="s">
        <v>89</v>
      </c>
      <c r="AW1498" s="13" t="s">
        <v>31</v>
      </c>
      <c r="AX1498" s="13" t="s">
        <v>76</v>
      </c>
      <c r="AY1498" s="168" t="s">
        <v>307</v>
      </c>
    </row>
    <row r="1499" spans="2:65" s="12" customFormat="1">
      <c r="B1499" s="160"/>
      <c r="D1499" s="161" t="s">
        <v>315</v>
      </c>
      <c r="E1499" s="162" t="s">
        <v>1</v>
      </c>
      <c r="F1499" s="163" t="s">
        <v>1394</v>
      </c>
      <c r="H1499" s="162" t="s">
        <v>1</v>
      </c>
      <c r="I1499" s="164"/>
      <c r="L1499" s="160"/>
      <c r="M1499" s="165"/>
      <c r="T1499" s="166"/>
      <c r="AT1499" s="162" t="s">
        <v>315</v>
      </c>
      <c r="AU1499" s="162" t="s">
        <v>89</v>
      </c>
      <c r="AV1499" s="12" t="s">
        <v>83</v>
      </c>
      <c r="AW1499" s="12" t="s">
        <v>31</v>
      </c>
      <c r="AX1499" s="12" t="s">
        <v>76</v>
      </c>
      <c r="AY1499" s="162" t="s">
        <v>307</v>
      </c>
    </row>
    <row r="1500" spans="2:65" s="13" customFormat="1">
      <c r="B1500" s="167"/>
      <c r="D1500" s="161" t="s">
        <v>315</v>
      </c>
      <c r="E1500" s="168" t="s">
        <v>1</v>
      </c>
      <c r="F1500" s="169" t="s">
        <v>1395</v>
      </c>
      <c r="H1500" s="170">
        <v>10.115</v>
      </c>
      <c r="I1500" s="171"/>
      <c r="L1500" s="167"/>
      <c r="M1500" s="172"/>
      <c r="T1500" s="173"/>
      <c r="AT1500" s="168" t="s">
        <v>315</v>
      </c>
      <c r="AU1500" s="168" t="s">
        <v>89</v>
      </c>
      <c r="AV1500" s="13" t="s">
        <v>89</v>
      </c>
      <c r="AW1500" s="13" t="s">
        <v>31</v>
      </c>
      <c r="AX1500" s="13" t="s">
        <v>76</v>
      </c>
      <c r="AY1500" s="168" t="s">
        <v>307</v>
      </c>
    </row>
    <row r="1501" spans="2:65" s="12" customFormat="1">
      <c r="B1501" s="160"/>
      <c r="D1501" s="161" t="s">
        <v>315</v>
      </c>
      <c r="E1501" s="162" t="s">
        <v>1</v>
      </c>
      <c r="F1501" s="163" t="s">
        <v>1396</v>
      </c>
      <c r="H1501" s="162" t="s">
        <v>1</v>
      </c>
      <c r="I1501" s="164"/>
      <c r="L1501" s="160"/>
      <c r="M1501" s="165"/>
      <c r="T1501" s="166"/>
      <c r="AT1501" s="162" t="s">
        <v>315</v>
      </c>
      <c r="AU1501" s="162" t="s">
        <v>89</v>
      </c>
      <c r="AV1501" s="12" t="s">
        <v>83</v>
      </c>
      <c r="AW1501" s="12" t="s">
        <v>31</v>
      </c>
      <c r="AX1501" s="12" t="s">
        <v>76</v>
      </c>
      <c r="AY1501" s="162" t="s">
        <v>307</v>
      </c>
    </row>
    <row r="1502" spans="2:65" s="13" customFormat="1">
      <c r="B1502" s="167"/>
      <c r="D1502" s="161" t="s">
        <v>315</v>
      </c>
      <c r="E1502" s="168" t="s">
        <v>1</v>
      </c>
      <c r="F1502" s="169" t="s">
        <v>1397</v>
      </c>
      <c r="H1502" s="170">
        <v>2.82</v>
      </c>
      <c r="I1502" s="171"/>
      <c r="L1502" s="167"/>
      <c r="M1502" s="172"/>
      <c r="T1502" s="173"/>
      <c r="AT1502" s="168" t="s">
        <v>315</v>
      </c>
      <c r="AU1502" s="168" t="s">
        <v>89</v>
      </c>
      <c r="AV1502" s="13" t="s">
        <v>89</v>
      </c>
      <c r="AW1502" s="13" t="s">
        <v>31</v>
      </c>
      <c r="AX1502" s="13" t="s">
        <v>76</v>
      </c>
      <c r="AY1502" s="168" t="s">
        <v>307</v>
      </c>
    </row>
    <row r="1503" spans="2:65" s="14" customFormat="1">
      <c r="B1503" s="174"/>
      <c r="D1503" s="161" t="s">
        <v>315</v>
      </c>
      <c r="E1503" s="175" t="s">
        <v>223</v>
      </c>
      <c r="F1503" s="176" t="s">
        <v>415</v>
      </c>
      <c r="H1503" s="177">
        <v>35.746000000000002</v>
      </c>
      <c r="I1503" s="178"/>
      <c r="L1503" s="174"/>
      <c r="M1503" s="179"/>
      <c r="T1503" s="180"/>
      <c r="AT1503" s="175" t="s">
        <v>315</v>
      </c>
      <c r="AU1503" s="175" t="s">
        <v>89</v>
      </c>
      <c r="AV1503" s="14" t="s">
        <v>313</v>
      </c>
      <c r="AW1503" s="14" t="s">
        <v>31</v>
      </c>
      <c r="AX1503" s="14" t="s">
        <v>83</v>
      </c>
      <c r="AY1503" s="175" t="s">
        <v>307</v>
      </c>
    </row>
    <row r="1504" spans="2:65" s="1" customFormat="1" ht="37.9" customHeight="1">
      <c r="B1504" s="145"/>
      <c r="C1504" s="146" t="s">
        <v>1398</v>
      </c>
      <c r="D1504" s="146" t="s">
        <v>309</v>
      </c>
      <c r="E1504" s="147" t="s">
        <v>1399</v>
      </c>
      <c r="F1504" s="148" t="s">
        <v>1400</v>
      </c>
      <c r="G1504" s="149" t="s">
        <v>517</v>
      </c>
      <c r="H1504" s="150">
        <v>35.134999999999998</v>
      </c>
      <c r="I1504" s="151"/>
      <c r="J1504" s="152">
        <f>ROUND(I1504*H1504,2)</f>
        <v>0</v>
      </c>
      <c r="K1504" s="153"/>
      <c r="L1504" s="32"/>
      <c r="M1504" s="154" t="s">
        <v>1</v>
      </c>
      <c r="N1504" s="155" t="s">
        <v>42</v>
      </c>
      <c r="P1504" s="156">
        <f>O1504*H1504</f>
        <v>0</v>
      </c>
      <c r="Q1504" s="156">
        <v>1.626E-2</v>
      </c>
      <c r="R1504" s="156">
        <f>Q1504*H1504</f>
        <v>0.57129509999999994</v>
      </c>
      <c r="S1504" s="156">
        <v>0</v>
      </c>
      <c r="T1504" s="157">
        <f>S1504*H1504</f>
        <v>0</v>
      </c>
      <c r="AR1504" s="158" t="s">
        <v>313</v>
      </c>
      <c r="AT1504" s="158" t="s">
        <v>309</v>
      </c>
      <c r="AU1504" s="158" t="s">
        <v>89</v>
      </c>
      <c r="AY1504" s="17" t="s">
        <v>307</v>
      </c>
      <c r="BE1504" s="159">
        <f>IF(N1504="základná",J1504,0)</f>
        <v>0</v>
      </c>
      <c r="BF1504" s="159">
        <f>IF(N1504="znížená",J1504,0)</f>
        <v>0</v>
      </c>
      <c r="BG1504" s="159">
        <f>IF(N1504="zákl. prenesená",J1504,0)</f>
        <v>0</v>
      </c>
      <c r="BH1504" s="159">
        <f>IF(N1504="zníž. prenesená",J1504,0)</f>
        <v>0</v>
      </c>
      <c r="BI1504" s="159">
        <f>IF(N1504="nulová",J1504,0)</f>
        <v>0</v>
      </c>
      <c r="BJ1504" s="17" t="s">
        <v>89</v>
      </c>
      <c r="BK1504" s="159">
        <f>ROUND(I1504*H1504,2)</f>
        <v>0</v>
      </c>
      <c r="BL1504" s="17" t="s">
        <v>313</v>
      </c>
      <c r="BM1504" s="158" t="s">
        <v>1401</v>
      </c>
    </row>
    <row r="1505" spans="2:51" s="12" customFormat="1">
      <c r="B1505" s="160"/>
      <c r="D1505" s="161" t="s">
        <v>315</v>
      </c>
      <c r="E1505" s="162" t="s">
        <v>1</v>
      </c>
      <c r="F1505" s="163" t="s">
        <v>1402</v>
      </c>
      <c r="H1505" s="162" t="s">
        <v>1</v>
      </c>
      <c r="I1505" s="164"/>
      <c r="L1505" s="160"/>
      <c r="M1505" s="165"/>
      <c r="T1505" s="166"/>
      <c r="AT1505" s="162" t="s">
        <v>315</v>
      </c>
      <c r="AU1505" s="162" t="s">
        <v>89</v>
      </c>
      <c r="AV1505" s="12" t="s">
        <v>83</v>
      </c>
      <c r="AW1505" s="12" t="s">
        <v>31</v>
      </c>
      <c r="AX1505" s="12" t="s">
        <v>76</v>
      </c>
      <c r="AY1505" s="162" t="s">
        <v>307</v>
      </c>
    </row>
    <row r="1506" spans="2:51" s="12" customFormat="1">
      <c r="B1506" s="160"/>
      <c r="D1506" s="161" t="s">
        <v>315</v>
      </c>
      <c r="E1506" s="162" t="s">
        <v>1</v>
      </c>
      <c r="F1506" s="163" t="s">
        <v>1403</v>
      </c>
      <c r="H1506" s="162" t="s">
        <v>1</v>
      </c>
      <c r="I1506" s="164"/>
      <c r="L1506" s="160"/>
      <c r="M1506" s="165"/>
      <c r="T1506" s="166"/>
      <c r="AT1506" s="162" t="s">
        <v>315</v>
      </c>
      <c r="AU1506" s="162" t="s">
        <v>89</v>
      </c>
      <c r="AV1506" s="12" t="s">
        <v>83</v>
      </c>
      <c r="AW1506" s="12" t="s">
        <v>31</v>
      </c>
      <c r="AX1506" s="12" t="s">
        <v>76</v>
      </c>
      <c r="AY1506" s="162" t="s">
        <v>307</v>
      </c>
    </row>
    <row r="1507" spans="2:51" s="13" customFormat="1">
      <c r="B1507" s="167"/>
      <c r="D1507" s="161" t="s">
        <v>315</v>
      </c>
      <c r="E1507" s="168" t="s">
        <v>1</v>
      </c>
      <c r="F1507" s="169" t="s">
        <v>1404</v>
      </c>
      <c r="H1507" s="170">
        <v>12.510999999999999</v>
      </c>
      <c r="I1507" s="171"/>
      <c r="L1507" s="167"/>
      <c r="M1507" s="172"/>
      <c r="T1507" s="173"/>
      <c r="AT1507" s="168" t="s">
        <v>315</v>
      </c>
      <c r="AU1507" s="168" t="s">
        <v>89</v>
      </c>
      <c r="AV1507" s="13" t="s">
        <v>89</v>
      </c>
      <c r="AW1507" s="13" t="s">
        <v>31</v>
      </c>
      <c r="AX1507" s="13" t="s">
        <v>76</v>
      </c>
      <c r="AY1507" s="168" t="s">
        <v>307</v>
      </c>
    </row>
    <row r="1508" spans="2:51" s="12" customFormat="1">
      <c r="B1508" s="160"/>
      <c r="D1508" s="161" t="s">
        <v>315</v>
      </c>
      <c r="E1508" s="162" t="s">
        <v>1</v>
      </c>
      <c r="F1508" s="163" t="s">
        <v>1386</v>
      </c>
      <c r="H1508" s="162" t="s">
        <v>1</v>
      </c>
      <c r="I1508" s="164"/>
      <c r="L1508" s="160"/>
      <c r="M1508" s="165"/>
      <c r="T1508" s="166"/>
      <c r="AT1508" s="162" t="s">
        <v>315</v>
      </c>
      <c r="AU1508" s="162" t="s">
        <v>89</v>
      </c>
      <c r="AV1508" s="12" t="s">
        <v>83</v>
      </c>
      <c r="AW1508" s="12" t="s">
        <v>31</v>
      </c>
      <c r="AX1508" s="12" t="s">
        <v>76</v>
      </c>
      <c r="AY1508" s="162" t="s">
        <v>307</v>
      </c>
    </row>
    <row r="1509" spans="2:51" s="13" customFormat="1">
      <c r="B1509" s="167"/>
      <c r="D1509" s="161" t="s">
        <v>315</v>
      </c>
      <c r="E1509" s="168" t="s">
        <v>1</v>
      </c>
      <c r="F1509" s="169" t="s">
        <v>1405</v>
      </c>
      <c r="H1509" s="170">
        <v>17.942</v>
      </c>
      <c r="I1509" s="171"/>
      <c r="L1509" s="167"/>
      <c r="M1509" s="172"/>
      <c r="T1509" s="173"/>
      <c r="AT1509" s="168" t="s">
        <v>315</v>
      </c>
      <c r="AU1509" s="168" t="s">
        <v>89</v>
      </c>
      <c r="AV1509" s="13" t="s">
        <v>89</v>
      </c>
      <c r="AW1509" s="13" t="s">
        <v>31</v>
      </c>
      <c r="AX1509" s="13" t="s">
        <v>76</v>
      </c>
      <c r="AY1509" s="168" t="s">
        <v>307</v>
      </c>
    </row>
    <row r="1510" spans="2:51" s="12" customFormat="1">
      <c r="B1510" s="160"/>
      <c r="D1510" s="161" t="s">
        <v>315</v>
      </c>
      <c r="E1510" s="162" t="s">
        <v>1</v>
      </c>
      <c r="F1510" s="163" t="s">
        <v>1388</v>
      </c>
      <c r="H1510" s="162" t="s">
        <v>1</v>
      </c>
      <c r="I1510" s="164"/>
      <c r="L1510" s="160"/>
      <c r="M1510" s="165"/>
      <c r="T1510" s="166"/>
      <c r="AT1510" s="162" t="s">
        <v>315</v>
      </c>
      <c r="AU1510" s="162" t="s">
        <v>89</v>
      </c>
      <c r="AV1510" s="12" t="s">
        <v>83</v>
      </c>
      <c r="AW1510" s="12" t="s">
        <v>31</v>
      </c>
      <c r="AX1510" s="12" t="s">
        <v>76</v>
      </c>
      <c r="AY1510" s="162" t="s">
        <v>307</v>
      </c>
    </row>
    <row r="1511" spans="2:51" s="13" customFormat="1">
      <c r="B1511" s="167"/>
      <c r="D1511" s="161" t="s">
        <v>315</v>
      </c>
      <c r="E1511" s="168" t="s">
        <v>1</v>
      </c>
      <c r="F1511" s="169" t="s">
        <v>1406</v>
      </c>
      <c r="H1511" s="170">
        <v>3.95</v>
      </c>
      <c r="I1511" s="171"/>
      <c r="L1511" s="167"/>
      <c r="M1511" s="172"/>
      <c r="T1511" s="173"/>
      <c r="AT1511" s="168" t="s">
        <v>315</v>
      </c>
      <c r="AU1511" s="168" t="s">
        <v>89</v>
      </c>
      <c r="AV1511" s="13" t="s">
        <v>89</v>
      </c>
      <c r="AW1511" s="13" t="s">
        <v>31</v>
      </c>
      <c r="AX1511" s="13" t="s">
        <v>76</v>
      </c>
      <c r="AY1511" s="168" t="s">
        <v>307</v>
      </c>
    </row>
    <row r="1512" spans="2:51" s="13" customFormat="1">
      <c r="B1512" s="167"/>
      <c r="D1512" s="161" t="s">
        <v>315</v>
      </c>
      <c r="E1512" s="168" t="s">
        <v>1</v>
      </c>
      <c r="F1512" s="169" t="s">
        <v>1390</v>
      </c>
      <c r="H1512" s="170">
        <v>4.165</v>
      </c>
      <c r="I1512" s="171"/>
      <c r="L1512" s="167"/>
      <c r="M1512" s="172"/>
      <c r="T1512" s="173"/>
      <c r="AT1512" s="168" t="s">
        <v>315</v>
      </c>
      <c r="AU1512" s="168" t="s">
        <v>89</v>
      </c>
      <c r="AV1512" s="13" t="s">
        <v>89</v>
      </c>
      <c r="AW1512" s="13" t="s">
        <v>31</v>
      </c>
      <c r="AX1512" s="13" t="s">
        <v>76</v>
      </c>
      <c r="AY1512" s="168" t="s">
        <v>307</v>
      </c>
    </row>
    <row r="1513" spans="2:51" s="13" customFormat="1">
      <c r="B1513" s="167"/>
      <c r="D1513" s="161" t="s">
        <v>315</v>
      </c>
      <c r="E1513" s="168" t="s">
        <v>1</v>
      </c>
      <c r="F1513" s="169" t="s">
        <v>1391</v>
      </c>
      <c r="H1513" s="170">
        <v>0.89300000000000002</v>
      </c>
      <c r="I1513" s="171"/>
      <c r="L1513" s="167"/>
      <c r="M1513" s="172"/>
      <c r="T1513" s="173"/>
      <c r="AT1513" s="168" t="s">
        <v>315</v>
      </c>
      <c r="AU1513" s="168" t="s">
        <v>89</v>
      </c>
      <c r="AV1513" s="13" t="s">
        <v>89</v>
      </c>
      <c r="AW1513" s="13" t="s">
        <v>31</v>
      </c>
      <c r="AX1513" s="13" t="s">
        <v>76</v>
      </c>
      <c r="AY1513" s="168" t="s">
        <v>307</v>
      </c>
    </row>
    <row r="1514" spans="2:51" s="12" customFormat="1">
      <c r="B1514" s="160"/>
      <c r="D1514" s="161" t="s">
        <v>315</v>
      </c>
      <c r="E1514" s="162" t="s">
        <v>1</v>
      </c>
      <c r="F1514" s="163" t="s">
        <v>1392</v>
      </c>
      <c r="H1514" s="162" t="s">
        <v>1</v>
      </c>
      <c r="I1514" s="164"/>
      <c r="L1514" s="160"/>
      <c r="M1514" s="165"/>
      <c r="T1514" s="166"/>
      <c r="AT1514" s="162" t="s">
        <v>315</v>
      </c>
      <c r="AU1514" s="162" t="s">
        <v>89</v>
      </c>
      <c r="AV1514" s="12" t="s">
        <v>83</v>
      </c>
      <c r="AW1514" s="12" t="s">
        <v>31</v>
      </c>
      <c r="AX1514" s="12" t="s">
        <v>76</v>
      </c>
      <c r="AY1514" s="162" t="s">
        <v>307</v>
      </c>
    </row>
    <row r="1515" spans="2:51" s="13" customFormat="1">
      <c r="B1515" s="167"/>
      <c r="D1515" s="161" t="s">
        <v>315</v>
      </c>
      <c r="E1515" s="168" t="s">
        <v>1</v>
      </c>
      <c r="F1515" s="169" t="s">
        <v>1393</v>
      </c>
      <c r="H1515" s="170">
        <v>4.2679999999999998</v>
      </c>
      <c r="I1515" s="171"/>
      <c r="L1515" s="167"/>
      <c r="M1515" s="172"/>
      <c r="T1515" s="173"/>
      <c r="AT1515" s="168" t="s">
        <v>315</v>
      </c>
      <c r="AU1515" s="168" t="s">
        <v>89</v>
      </c>
      <c r="AV1515" s="13" t="s">
        <v>89</v>
      </c>
      <c r="AW1515" s="13" t="s">
        <v>31</v>
      </c>
      <c r="AX1515" s="13" t="s">
        <v>76</v>
      </c>
      <c r="AY1515" s="168" t="s">
        <v>307</v>
      </c>
    </row>
    <row r="1516" spans="2:51" s="12" customFormat="1">
      <c r="B1516" s="160"/>
      <c r="D1516" s="161" t="s">
        <v>315</v>
      </c>
      <c r="E1516" s="162" t="s">
        <v>1</v>
      </c>
      <c r="F1516" s="163" t="s">
        <v>1394</v>
      </c>
      <c r="H1516" s="162" t="s">
        <v>1</v>
      </c>
      <c r="I1516" s="164"/>
      <c r="L1516" s="160"/>
      <c r="M1516" s="165"/>
      <c r="T1516" s="166"/>
      <c r="AT1516" s="162" t="s">
        <v>315</v>
      </c>
      <c r="AU1516" s="162" t="s">
        <v>89</v>
      </c>
      <c r="AV1516" s="12" t="s">
        <v>83</v>
      </c>
      <c r="AW1516" s="12" t="s">
        <v>31</v>
      </c>
      <c r="AX1516" s="12" t="s">
        <v>76</v>
      </c>
      <c r="AY1516" s="162" t="s">
        <v>307</v>
      </c>
    </row>
    <row r="1517" spans="2:51" s="13" customFormat="1">
      <c r="B1517" s="167"/>
      <c r="D1517" s="161" t="s">
        <v>315</v>
      </c>
      <c r="E1517" s="168" t="s">
        <v>1</v>
      </c>
      <c r="F1517" s="169" t="s">
        <v>1407</v>
      </c>
      <c r="H1517" s="170">
        <v>10.115</v>
      </c>
      <c r="I1517" s="171"/>
      <c r="L1517" s="167"/>
      <c r="M1517" s="172"/>
      <c r="T1517" s="173"/>
      <c r="AT1517" s="168" t="s">
        <v>315</v>
      </c>
      <c r="AU1517" s="168" t="s">
        <v>89</v>
      </c>
      <c r="AV1517" s="13" t="s">
        <v>89</v>
      </c>
      <c r="AW1517" s="13" t="s">
        <v>31</v>
      </c>
      <c r="AX1517" s="13" t="s">
        <v>76</v>
      </c>
      <c r="AY1517" s="168" t="s">
        <v>307</v>
      </c>
    </row>
    <row r="1518" spans="2:51" s="12" customFormat="1">
      <c r="B1518" s="160"/>
      <c r="D1518" s="161" t="s">
        <v>315</v>
      </c>
      <c r="E1518" s="162" t="s">
        <v>1</v>
      </c>
      <c r="F1518" s="163" t="s">
        <v>1396</v>
      </c>
      <c r="H1518" s="162" t="s">
        <v>1</v>
      </c>
      <c r="I1518" s="164"/>
      <c r="L1518" s="160"/>
      <c r="M1518" s="165"/>
      <c r="T1518" s="166"/>
      <c r="AT1518" s="162" t="s">
        <v>315</v>
      </c>
      <c r="AU1518" s="162" t="s">
        <v>89</v>
      </c>
      <c r="AV1518" s="12" t="s">
        <v>83</v>
      </c>
      <c r="AW1518" s="12" t="s">
        <v>31</v>
      </c>
      <c r="AX1518" s="12" t="s">
        <v>76</v>
      </c>
      <c r="AY1518" s="162" t="s">
        <v>307</v>
      </c>
    </row>
    <row r="1519" spans="2:51" s="13" customFormat="1">
      <c r="B1519" s="167"/>
      <c r="D1519" s="161" t="s">
        <v>315</v>
      </c>
      <c r="E1519" s="168" t="s">
        <v>1</v>
      </c>
      <c r="F1519" s="169" t="s">
        <v>1408</v>
      </c>
      <c r="H1519" s="170">
        <v>17.036999999999999</v>
      </c>
      <c r="I1519" s="171"/>
      <c r="L1519" s="167"/>
      <c r="M1519" s="172"/>
      <c r="T1519" s="173"/>
      <c r="AT1519" s="168" t="s">
        <v>315</v>
      </c>
      <c r="AU1519" s="168" t="s">
        <v>89</v>
      </c>
      <c r="AV1519" s="13" t="s">
        <v>89</v>
      </c>
      <c r="AW1519" s="13" t="s">
        <v>31</v>
      </c>
      <c r="AX1519" s="13" t="s">
        <v>76</v>
      </c>
      <c r="AY1519" s="168" t="s">
        <v>307</v>
      </c>
    </row>
    <row r="1520" spans="2:51" s="13" customFormat="1">
      <c r="B1520" s="167"/>
      <c r="D1520" s="161" t="s">
        <v>315</v>
      </c>
      <c r="E1520" s="168" t="s">
        <v>1</v>
      </c>
      <c r="F1520" s="169" t="s">
        <v>1409</v>
      </c>
      <c r="H1520" s="170">
        <v>-35.746000000000002</v>
      </c>
      <c r="I1520" s="171"/>
      <c r="L1520" s="167"/>
      <c r="M1520" s="172"/>
      <c r="T1520" s="173"/>
      <c r="AT1520" s="168" t="s">
        <v>315</v>
      </c>
      <c r="AU1520" s="168" t="s">
        <v>89</v>
      </c>
      <c r="AV1520" s="13" t="s">
        <v>89</v>
      </c>
      <c r="AW1520" s="13" t="s">
        <v>31</v>
      </c>
      <c r="AX1520" s="13" t="s">
        <v>76</v>
      </c>
      <c r="AY1520" s="168" t="s">
        <v>307</v>
      </c>
    </row>
    <row r="1521" spans="2:65" s="14" customFormat="1">
      <c r="B1521" s="174"/>
      <c r="D1521" s="161" t="s">
        <v>315</v>
      </c>
      <c r="E1521" s="175" t="s">
        <v>225</v>
      </c>
      <c r="F1521" s="176" t="s">
        <v>415</v>
      </c>
      <c r="H1521" s="177">
        <v>35.134999999999998</v>
      </c>
      <c r="I1521" s="178"/>
      <c r="L1521" s="174"/>
      <c r="M1521" s="179"/>
      <c r="T1521" s="180"/>
      <c r="AT1521" s="175" t="s">
        <v>315</v>
      </c>
      <c r="AU1521" s="175" t="s">
        <v>89</v>
      </c>
      <c r="AV1521" s="14" t="s">
        <v>313</v>
      </c>
      <c r="AW1521" s="14" t="s">
        <v>31</v>
      </c>
      <c r="AX1521" s="14" t="s">
        <v>83</v>
      </c>
      <c r="AY1521" s="175" t="s">
        <v>307</v>
      </c>
    </row>
    <row r="1522" spans="2:65" s="1" customFormat="1" ht="24.2" customHeight="1">
      <c r="B1522" s="145"/>
      <c r="C1522" s="146" t="s">
        <v>1410</v>
      </c>
      <c r="D1522" s="146" t="s">
        <v>309</v>
      </c>
      <c r="E1522" s="147" t="s">
        <v>1411</v>
      </c>
      <c r="F1522" s="148" t="s">
        <v>1412</v>
      </c>
      <c r="G1522" s="149" t="s">
        <v>517</v>
      </c>
      <c r="H1522" s="150">
        <v>25.574999999999999</v>
      </c>
      <c r="I1522" s="151"/>
      <c r="J1522" s="152">
        <f>ROUND(I1522*H1522,2)</f>
        <v>0</v>
      </c>
      <c r="K1522" s="153"/>
      <c r="L1522" s="32"/>
      <c r="M1522" s="154" t="s">
        <v>1</v>
      </c>
      <c r="N1522" s="155" t="s">
        <v>42</v>
      </c>
      <c r="P1522" s="156">
        <f>O1522*H1522</f>
        <v>0</v>
      </c>
      <c r="Q1522" s="156">
        <v>1.881E-2</v>
      </c>
      <c r="R1522" s="156">
        <f>Q1522*H1522</f>
        <v>0.48106575000000001</v>
      </c>
      <c r="S1522" s="156">
        <v>0</v>
      </c>
      <c r="T1522" s="157">
        <f>S1522*H1522</f>
        <v>0</v>
      </c>
      <c r="AR1522" s="158" t="s">
        <v>313</v>
      </c>
      <c r="AT1522" s="158" t="s">
        <v>309</v>
      </c>
      <c r="AU1522" s="158" t="s">
        <v>89</v>
      </c>
      <c r="AY1522" s="17" t="s">
        <v>307</v>
      </c>
      <c r="BE1522" s="159">
        <f>IF(N1522="základná",J1522,0)</f>
        <v>0</v>
      </c>
      <c r="BF1522" s="159">
        <f>IF(N1522="znížená",J1522,0)</f>
        <v>0</v>
      </c>
      <c r="BG1522" s="159">
        <f>IF(N1522="zákl. prenesená",J1522,0)</f>
        <v>0</v>
      </c>
      <c r="BH1522" s="159">
        <f>IF(N1522="zníž. prenesená",J1522,0)</f>
        <v>0</v>
      </c>
      <c r="BI1522" s="159">
        <f>IF(N1522="nulová",J1522,0)</f>
        <v>0</v>
      </c>
      <c r="BJ1522" s="17" t="s">
        <v>89</v>
      </c>
      <c r="BK1522" s="159">
        <f>ROUND(I1522*H1522,2)</f>
        <v>0</v>
      </c>
      <c r="BL1522" s="17" t="s">
        <v>313</v>
      </c>
      <c r="BM1522" s="158" t="s">
        <v>1413</v>
      </c>
    </row>
    <row r="1523" spans="2:65" s="1" customFormat="1" ht="24.2" customHeight="1">
      <c r="B1523" s="145"/>
      <c r="C1523" s="146" t="s">
        <v>1414</v>
      </c>
      <c r="D1523" s="146" t="s">
        <v>309</v>
      </c>
      <c r="E1523" s="147" t="s">
        <v>1415</v>
      </c>
      <c r="F1523" s="148" t="s">
        <v>1416</v>
      </c>
      <c r="G1523" s="149" t="s">
        <v>517</v>
      </c>
      <c r="H1523" s="150">
        <v>579.04399999999998</v>
      </c>
      <c r="I1523" s="151"/>
      <c r="J1523" s="152">
        <f>ROUND(I1523*H1523,2)</f>
        <v>0</v>
      </c>
      <c r="K1523" s="153"/>
      <c r="L1523" s="32"/>
      <c r="M1523" s="154" t="s">
        <v>1</v>
      </c>
      <c r="N1523" s="155" t="s">
        <v>42</v>
      </c>
      <c r="P1523" s="156">
        <f>O1523*H1523</f>
        <v>0</v>
      </c>
      <c r="Q1523" s="156">
        <v>3.006E-2</v>
      </c>
      <c r="R1523" s="156">
        <f>Q1523*H1523</f>
        <v>17.406062639999998</v>
      </c>
      <c r="S1523" s="156">
        <v>0</v>
      </c>
      <c r="T1523" s="157">
        <f>S1523*H1523</f>
        <v>0</v>
      </c>
      <c r="AR1523" s="158" t="s">
        <v>313</v>
      </c>
      <c r="AT1523" s="158" t="s">
        <v>309</v>
      </c>
      <c r="AU1523" s="158" t="s">
        <v>89</v>
      </c>
      <c r="AY1523" s="17" t="s">
        <v>307</v>
      </c>
      <c r="BE1523" s="159">
        <f>IF(N1523="základná",J1523,0)</f>
        <v>0</v>
      </c>
      <c r="BF1523" s="159">
        <f>IF(N1523="znížená",J1523,0)</f>
        <v>0</v>
      </c>
      <c r="BG1523" s="159">
        <f>IF(N1523="zákl. prenesená",J1523,0)</f>
        <v>0</v>
      </c>
      <c r="BH1523" s="159">
        <f>IF(N1523="zníž. prenesená",J1523,0)</f>
        <v>0</v>
      </c>
      <c r="BI1523" s="159">
        <f>IF(N1523="nulová",J1523,0)</f>
        <v>0</v>
      </c>
      <c r="BJ1523" s="17" t="s">
        <v>89</v>
      </c>
      <c r="BK1523" s="159">
        <f>ROUND(I1523*H1523,2)</f>
        <v>0</v>
      </c>
      <c r="BL1523" s="17" t="s">
        <v>313</v>
      </c>
      <c r="BM1523" s="158" t="s">
        <v>1417</v>
      </c>
    </row>
    <row r="1524" spans="2:65" s="12" customFormat="1">
      <c r="B1524" s="160"/>
      <c r="D1524" s="161" t="s">
        <v>315</v>
      </c>
      <c r="E1524" s="162" t="s">
        <v>1</v>
      </c>
      <c r="F1524" s="163" t="s">
        <v>1418</v>
      </c>
      <c r="H1524" s="162" t="s">
        <v>1</v>
      </c>
      <c r="I1524" s="164"/>
      <c r="L1524" s="160"/>
      <c r="M1524" s="165"/>
      <c r="T1524" s="166"/>
      <c r="AT1524" s="162" t="s">
        <v>315</v>
      </c>
      <c r="AU1524" s="162" t="s">
        <v>89</v>
      </c>
      <c r="AV1524" s="12" t="s">
        <v>83</v>
      </c>
      <c r="AW1524" s="12" t="s">
        <v>31</v>
      </c>
      <c r="AX1524" s="12" t="s">
        <v>76</v>
      </c>
      <c r="AY1524" s="162" t="s">
        <v>307</v>
      </c>
    </row>
    <row r="1525" spans="2:65" s="12" customFormat="1">
      <c r="B1525" s="160"/>
      <c r="D1525" s="161" t="s">
        <v>315</v>
      </c>
      <c r="E1525" s="162" t="s">
        <v>1</v>
      </c>
      <c r="F1525" s="163" t="s">
        <v>1403</v>
      </c>
      <c r="H1525" s="162" t="s">
        <v>1</v>
      </c>
      <c r="I1525" s="164"/>
      <c r="L1525" s="160"/>
      <c r="M1525" s="165"/>
      <c r="T1525" s="166"/>
      <c r="AT1525" s="162" t="s">
        <v>315</v>
      </c>
      <c r="AU1525" s="162" t="s">
        <v>89</v>
      </c>
      <c r="AV1525" s="12" t="s">
        <v>83</v>
      </c>
      <c r="AW1525" s="12" t="s">
        <v>31</v>
      </c>
      <c r="AX1525" s="12" t="s">
        <v>76</v>
      </c>
      <c r="AY1525" s="162" t="s">
        <v>307</v>
      </c>
    </row>
    <row r="1526" spans="2:65" s="13" customFormat="1">
      <c r="B1526" s="167"/>
      <c r="D1526" s="161" t="s">
        <v>315</v>
      </c>
      <c r="E1526" s="168" t="s">
        <v>1</v>
      </c>
      <c r="F1526" s="169" t="s">
        <v>1419</v>
      </c>
      <c r="H1526" s="170">
        <v>99.05</v>
      </c>
      <c r="I1526" s="171"/>
      <c r="L1526" s="167"/>
      <c r="M1526" s="172"/>
      <c r="T1526" s="173"/>
      <c r="AT1526" s="168" t="s">
        <v>315</v>
      </c>
      <c r="AU1526" s="168" t="s">
        <v>89</v>
      </c>
      <c r="AV1526" s="13" t="s">
        <v>89</v>
      </c>
      <c r="AW1526" s="13" t="s">
        <v>31</v>
      </c>
      <c r="AX1526" s="13" t="s">
        <v>76</v>
      </c>
      <c r="AY1526" s="168" t="s">
        <v>307</v>
      </c>
    </row>
    <row r="1527" spans="2:65" s="13" customFormat="1">
      <c r="B1527" s="167"/>
      <c r="D1527" s="161" t="s">
        <v>315</v>
      </c>
      <c r="E1527" s="168" t="s">
        <v>1</v>
      </c>
      <c r="F1527" s="169" t="s">
        <v>1420</v>
      </c>
      <c r="H1527" s="170">
        <v>-10.8</v>
      </c>
      <c r="I1527" s="171"/>
      <c r="L1527" s="167"/>
      <c r="M1527" s="172"/>
      <c r="T1527" s="173"/>
      <c r="AT1527" s="168" t="s">
        <v>315</v>
      </c>
      <c r="AU1527" s="168" t="s">
        <v>89</v>
      </c>
      <c r="AV1527" s="13" t="s">
        <v>89</v>
      </c>
      <c r="AW1527" s="13" t="s">
        <v>31</v>
      </c>
      <c r="AX1527" s="13" t="s">
        <v>76</v>
      </c>
      <c r="AY1527" s="168" t="s">
        <v>307</v>
      </c>
    </row>
    <row r="1528" spans="2:65" s="13" customFormat="1">
      <c r="B1528" s="167"/>
      <c r="D1528" s="161" t="s">
        <v>315</v>
      </c>
      <c r="E1528" s="168" t="s">
        <v>1</v>
      </c>
      <c r="F1528" s="169" t="s">
        <v>1218</v>
      </c>
      <c r="H1528" s="170">
        <v>-0.56299999999999994</v>
      </c>
      <c r="I1528" s="171"/>
      <c r="L1528" s="167"/>
      <c r="M1528" s="172"/>
      <c r="T1528" s="173"/>
      <c r="AT1528" s="168" t="s">
        <v>315</v>
      </c>
      <c r="AU1528" s="168" t="s">
        <v>89</v>
      </c>
      <c r="AV1528" s="13" t="s">
        <v>89</v>
      </c>
      <c r="AW1528" s="13" t="s">
        <v>31</v>
      </c>
      <c r="AX1528" s="13" t="s">
        <v>76</v>
      </c>
      <c r="AY1528" s="168" t="s">
        <v>307</v>
      </c>
    </row>
    <row r="1529" spans="2:65" s="13" customFormat="1">
      <c r="B1529" s="167"/>
      <c r="D1529" s="161" t="s">
        <v>315</v>
      </c>
      <c r="E1529" s="168" t="s">
        <v>1</v>
      </c>
      <c r="F1529" s="169" t="s">
        <v>1203</v>
      </c>
      <c r="H1529" s="170">
        <v>-5.04</v>
      </c>
      <c r="I1529" s="171"/>
      <c r="L1529" s="167"/>
      <c r="M1529" s="172"/>
      <c r="T1529" s="173"/>
      <c r="AT1529" s="168" t="s">
        <v>315</v>
      </c>
      <c r="AU1529" s="168" t="s">
        <v>89</v>
      </c>
      <c r="AV1529" s="13" t="s">
        <v>89</v>
      </c>
      <c r="AW1529" s="13" t="s">
        <v>31</v>
      </c>
      <c r="AX1529" s="13" t="s">
        <v>76</v>
      </c>
      <c r="AY1529" s="168" t="s">
        <v>307</v>
      </c>
    </row>
    <row r="1530" spans="2:65" s="12" customFormat="1">
      <c r="B1530" s="160"/>
      <c r="D1530" s="161" t="s">
        <v>315</v>
      </c>
      <c r="E1530" s="162" t="s">
        <v>1</v>
      </c>
      <c r="F1530" s="163" t="s">
        <v>1386</v>
      </c>
      <c r="H1530" s="162" t="s">
        <v>1</v>
      </c>
      <c r="I1530" s="164"/>
      <c r="L1530" s="160"/>
      <c r="M1530" s="165"/>
      <c r="T1530" s="166"/>
      <c r="AT1530" s="162" t="s">
        <v>315</v>
      </c>
      <c r="AU1530" s="162" t="s">
        <v>89</v>
      </c>
      <c r="AV1530" s="12" t="s">
        <v>83</v>
      </c>
      <c r="AW1530" s="12" t="s">
        <v>31</v>
      </c>
      <c r="AX1530" s="12" t="s">
        <v>76</v>
      </c>
      <c r="AY1530" s="162" t="s">
        <v>307</v>
      </c>
    </row>
    <row r="1531" spans="2:65" s="13" customFormat="1">
      <c r="B1531" s="167"/>
      <c r="D1531" s="161" t="s">
        <v>315</v>
      </c>
      <c r="E1531" s="168" t="s">
        <v>1</v>
      </c>
      <c r="F1531" s="169" t="s">
        <v>1421</v>
      </c>
      <c r="H1531" s="170">
        <v>18.033999999999999</v>
      </c>
      <c r="I1531" s="171"/>
      <c r="L1531" s="167"/>
      <c r="M1531" s="172"/>
      <c r="T1531" s="173"/>
      <c r="AT1531" s="168" t="s">
        <v>315</v>
      </c>
      <c r="AU1531" s="168" t="s">
        <v>89</v>
      </c>
      <c r="AV1531" s="13" t="s">
        <v>89</v>
      </c>
      <c r="AW1531" s="13" t="s">
        <v>31</v>
      </c>
      <c r="AX1531" s="13" t="s">
        <v>76</v>
      </c>
      <c r="AY1531" s="168" t="s">
        <v>307</v>
      </c>
    </row>
    <row r="1532" spans="2:65" s="13" customFormat="1">
      <c r="B1532" s="167"/>
      <c r="D1532" s="161" t="s">
        <v>315</v>
      </c>
      <c r="E1532" s="168" t="s">
        <v>1</v>
      </c>
      <c r="F1532" s="169" t="s">
        <v>1422</v>
      </c>
      <c r="H1532" s="170">
        <v>2.1</v>
      </c>
      <c r="I1532" s="171"/>
      <c r="L1532" s="167"/>
      <c r="M1532" s="172"/>
      <c r="T1532" s="173"/>
      <c r="AT1532" s="168" t="s">
        <v>315</v>
      </c>
      <c r="AU1532" s="168" t="s">
        <v>89</v>
      </c>
      <c r="AV1532" s="13" t="s">
        <v>89</v>
      </c>
      <c r="AW1532" s="13" t="s">
        <v>31</v>
      </c>
      <c r="AX1532" s="13" t="s">
        <v>76</v>
      </c>
      <c r="AY1532" s="168" t="s">
        <v>307</v>
      </c>
    </row>
    <row r="1533" spans="2:65" s="13" customFormat="1">
      <c r="B1533" s="167"/>
      <c r="D1533" s="161" t="s">
        <v>315</v>
      </c>
      <c r="E1533" s="168" t="s">
        <v>1</v>
      </c>
      <c r="F1533" s="169" t="s">
        <v>1423</v>
      </c>
      <c r="H1533" s="170">
        <v>7.2</v>
      </c>
      <c r="I1533" s="171"/>
      <c r="L1533" s="167"/>
      <c r="M1533" s="172"/>
      <c r="T1533" s="173"/>
      <c r="AT1533" s="168" t="s">
        <v>315</v>
      </c>
      <c r="AU1533" s="168" t="s">
        <v>89</v>
      </c>
      <c r="AV1533" s="13" t="s">
        <v>89</v>
      </c>
      <c r="AW1533" s="13" t="s">
        <v>31</v>
      </c>
      <c r="AX1533" s="13" t="s">
        <v>76</v>
      </c>
      <c r="AY1533" s="168" t="s">
        <v>307</v>
      </c>
    </row>
    <row r="1534" spans="2:65" s="13" customFormat="1">
      <c r="B1534" s="167"/>
      <c r="D1534" s="161" t="s">
        <v>315</v>
      </c>
      <c r="E1534" s="168" t="s">
        <v>1</v>
      </c>
      <c r="F1534" s="169" t="s">
        <v>1424</v>
      </c>
      <c r="H1534" s="170">
        <v>22.75</v>
      </c>
      <c r="I1534" s="171"/>
      <c r="L1534" s="167"/>
      <c r="M1534" s="172"/>
      <c r="T1534" s="173"/>
      <c r="AT1534" s="168" t="s">
        <v>315</v>
      </c>
      <c r="AU1534" s="168" t="s">
        <v>89</v>
      </c>
      <c r="AV1534" s="13" t="s">
        <v>89</v>
      </c>
      <c r="AW1534" s="13" t="s">
        <v>31</v>
      </c>
      <c r="AX1534" s="13" t="s">
        <v>76</v>
      </c>
      <c r="AY1534" s="168" t="s">
        <v>307</v>
      </c>
    </row>
    <row r="1535" spans="2:65" s="13" customFormat="1">
      <c r="B1535" s="167"/>
      <c r="D1535" s="161" t="s">
        <v>315</v>
      </c>
      <c r="E1535" s="168" t="s">
        <v>1</v>
      </c>
      <c r="F1535" s="169" t="s">
        <v>1425</v>
      </c>
      <c r="H1535" s="170">
        <v>52.08</v>
      </c>
      <c r="I1535" s="171"/>
      <c r="L1535" s="167"/>
      <c r="M1535" s="172"/>
      <c r="T1535" s="173"/>
      <c r="AT1535" s="168" t="s">
        <v>315</v>
      </c>
      <c r="AU1535" s="168" t="s">
        <v>89</v>
      </c>
      <c r="AV1535" s="13" t="s">
        <v>89</v>
      </c>
      <c r="AW1535" s="13" t="s">
        <v>31</v>
      </c>
      <c r="AX1535" s="13" t="s">
        <v>76</v>
      </c>
      <c r="AY1535" s="168" t="s">
        <v>307</v>
      </c>
    </row>
    <row r="1536" spans="2:65" s="13" customFormat="1">
      <c r="B1536" s="167"/>
      <c r="D1536" s="161" t="s">
        <v>315</v>
      </c>
      <c r="E1536" s="168" t="s">
        <v>1</v>
      </c>
      <c r="F1536" s="169" t="s">
        <v>1426</v>
      </c>
      <c r="H1536" s="170">
        <v>23.4</v>
      </c>
      <c r="I1536" s="171"/>
      <c r="L1536" s="167"/>
      <c r="M1536" s="172"/>
      <c r="T1536" s="173"/>
      <c r="AT1536" s="168" t="s">
        <v>315</v>
      </c>
      <c r="AU1536" s="168" t="s">
        <v>89</v>
      </c>
      <c r="AV1536" s="13" t="s">
        <v>89</v>
      </c>
      <c r="AW1536" s="13" t="s">
        <v>31</v>
      </c>
      <c r="AX1536" s="13" t="s">
        <v>76</v>
      </c>
      <c r="AY1536" s="168" t="s">
        <v>307</v>
      </c>
    </row>
    <row r="1537" spans="2:51" s="13" customFormat="1">
      <c r="B1537" s="167"/>
      <c r="D1537" s="161" t="s">
        <v>315</v>
      </c>
      <c r="E1537" s="168" t="s">
        <v>1</v>
      </c>
      <c r="F1537" s="169" t="s">
        <v>1427</v>
      </c>
      <c r="H1537" s="170">
        <v>8.64</v>
      </c>
      <c r="I1537" s="171"/>
      <c r="L1537" s="167"/>
      <c r="M1537" s="172"/>
      <c r="T1537" s="173"/>
      <c r="AT1537" s="168" t="s">
        <v>315</v>
      </c>
      <c r="AU1537" s="168" t="s">
        <v>89</v>
      </c>
      <c r="AV1537" s="13" t="s">
        <v>89</v>
      </c>
      <c r="AW1537" s="13" t="s">
        <v>31</v>
      </c>
      <c r="AX1537" s="13" t="s">
        <v>76</v>
      </c>
      <c r="AY1537" s="168" t="s">
        <v>307</v>
      </c>
    </row>
    <row r="1538" spans="2:51" s="13" customFormat="1">
      <c r="B1538" s="167"/>
      <c r="D1538" s="161" t="s">
        <v>315</v>
      </c>
      <c r="E1538" s="168" t="s">
        <v>1</v>
      </c>
      <c r="F1538" s="169" t="s">
        <v>1428</v>
      </c>
      <c r="H1538" s="170">
        <v>3.15</v>
      </c>
      <c r="I1538" s="171"/>
      <c r="L1538" s="167"/>
      <c r="M1538" s="172"/>
      <c r="T1538" s="173"/>
      <c r="AT1538" s="168" t="s">
        <v>315</v>
      </c>
      <c r="AU1538" s="168" t="s">
        <v>89</v>
      </c>
      <c r="AV1538" s="13" t="s">
        <v>89</v>
      </c>
      <c r="AW1538" s="13" t="s">
        <v>31</v>
      </c>
      <c r="AX1538" s="13" t="s">
        <v>76</v>
      </c>
      <c r="AY1538" s="168" t="s">
        <v>307</v>
      </c>
    </row>
    <row r="1539" spans="2:51" s="13" customFormat="1">
      <c r="B1539" s="167"/>
      <c r="D1539" s="161" t="s">
        <v>315</v>
      </c>
      <c r="E1539" s="168" t="s">
        <v>1</v>
      </c>
      <c r="F1539" s="169" t="s">
        <v>1429</v>
      </c>
      <c r="H1539" s="170">
        <v>24.05</v>
      </c>
      <c r="I1539" s="171"/>
      <c r="L1539" s="167"/>
      <c r="M1539" s="172"/>
      <c r="T1539" s="173"/>
      <c r="AT1539" s="168" t="s">
        <v>315</v>
      </c>
      <c r="AU1539" s="168" t="s">
        <v>89</v>
      </c>
      <c r="AV1539" s="13" t="s">
        <v>89</v>
      </c>
      <c r="AW1539" s="13" t="s">
        <v>31</v>
      </c>
      <c r="AX1539" s="13" t="s">
        <v>76</v>
      </c>
      <c r="AY1539" s="168" t="s">
        <v>307</v>
      </c>
    </row>
    <row r="1540" spans="2:51" s="13" customFormat="1">
      <c r="B1540" s="167"/>
      <c r="D1540" s="161" t="s">
        <v>315</v>
      </c>
      <c r="E1540" s="168" t="s">
        <v>1</v>
      </c>
      <c r="F1540" s="169" t="s">
        <v>1236</v>
      </c>
      <c r="H1540" s="170">
        <v>-1.125</v>
      </c>
      <c r="I1540" s="171"/>
      <c r="L1540" s="167"/>
      <c r="M1540" s="172"/>
      <c r="T1540" s="173"/>
      <c r="AT1540" s="168" t="s">
        <v>315</v>
      </c>
      <c r="AU1540" s="168" t="s">
        <v>89</v>
      </c>
      <c r="AV1540" s="13" t="s">
        <v>89</v>
      </c>
      <c r="AW1540" s="13" t="s">
        <v>31</v>
      </c>
      <c r="AX1540" s="13" t="s">
        <v>76</v>
      </c>
      <c r="AY1540" s="168" t="s">
        <v>307</v>
      </c>
    </row>
    <row r="1541" spans="2:51" s="13" customFormat="1">
      <c r="B1541" s="167"/>
      <c r="D1541" s="161" t="s">
        <v>315</v>
      </c>
      <c r="E1541" s="168" t="s">
        <v>1</v>
      </c>
      <c r="F1541" s="169" t="s">
        <v>1430</v>
      </c>
      <c r="H1541" s="170">
        <v>-1.6879999999999999</v>
      </c>
      <c r="I1541" s="171"/>
      <c r="L1541" s="167"/>
      <c r="M1541" s="172"/>
      <c r="T1541" s="173"/>
      <c r="AT1541" s="168" t="s">
        <v>315</v>
      </c>
      <c r="AU1541" s="168" t="s">
        <v>89</v>
      </c>
      <c r="AV1541" s="13" t="s">
        <v>89</v>
      </c>
      <c r="AW1541" s="13" t="s">
        <v>31</v>
      </c>
      <c r="AX1541" s="13" t="s">
        <v>76</v>
      </c>
      <c r="AY1541" s="168" t="s">
        <v>307</v>
      </c>
    </row>
    <row r="1542" spans="2:51" s="13" customFormat="1">
      <c r="B1542" s="167"/>
      <c r="D1542" s="161" t="s">
        <v>315</v>
      </c>
      <c r="E1542" s="168" t="s">
        <v>1</v>
      </c>
      <c r="F1542" s="169" t="s">
        <v>1420</v>
      </c>
      <c r="H1542" s="170">
        <v>-10.8</v>
      </c>
      <c r="I1542" s="171"/>
      <c r="L1542" s="167"/>
      <c r="M1542" s="172"/>
      <c r="T1542" s="173"/>
      <c r="AT1542" s="168" t="s">
        <v>315</v>
      </c>
      <c r="AU1542" s="168" t="s">
        <v>89</v>
      </c>
      <c r="AV1542" s="13" t="s">
        <v>89</v>
      </c>
      <c r="AW1542" s="13" t="s">
        <v>31</v>
      </c>
      <c r="AX1542" s="13" t="s">
        <v>76</v>
      </c>
      <c r="AY1542" s="168" t="s">
        <v>307</v>
      </c>
    </row>
    <row r="1543" spans="2:51" s="12" customFormat="1">
      <c r="B1543" s="160"/>
      <c r="D1543" s="161" t="s">
        <v>315</v>
      </c>
      <c r="E1543" s="162" t="s">
        <v>1</v>
      </c>
      <c r="F1543" s="163" t="s">
        <v>1388</v>
      </c>
      <c r="H1543" s="162" t="s">
        <v>1</v>
      </c>
      <c r="I1543" s="164"/>
      <c r="L1543" s="160"/>
      <c r="M1543" s="165"/>
      <c r="T1543" s="166"/>
      <c r="AT1543" s="162" t="s">
        <v>315</v>
      </c>
      <c r="AU1543" s="162" t="s">
        <v>89</v>
      </c>
      <c r="AV1543" s="12" t="s">
        <v>83</v>
      </c>
      <c r="AW1543" s="12" t="s">
        <v>31</v>
      </c>
      <c r="AX1543" s="12" t="s">
        <v>76</v>
      </c>
      <c r="AY1543" s="162" t="s">
        <v>307</v>
      </c>
    </row>
    <row r="1544" spans="2:51" s="13" customFormat="1">
      <c r="B1544" s="167"/>
      <c r="D1544" s="161" t="s">
        <v>315</v>
      </c>
      <c r="E1544" s="168" t="s">
        <v>1</v>
      </c>
      <c r="F1544" s="169" t="s">
        <v>1406</v>
      </c>
      <c r="H1544" s="170">
        <v>3.95</v>
      </c>
      <c r="I1544" s="171"/>
      <c r="L1544" s="167"/>
      <c r="M1544" s="172"/>
      <c r="T1544" s="173"/>
      <c r="AT1544" s="168" t="s">
        <v>315</v>
      </c>
      <c r="AU1544" s="168" t="s">
        <v>89</v>
      </c>
      <c r="AV1544" s="13" t="s">
        <v>89</v>
      </c>
      <c r="AW1544" s="13" t="s">
        <v>31</v>
      </c>
      <c r="AX1544" s="13" t="s">
        <v>76</v>
      </c>
      <c r="AY1544" s="168" t="s">
        <v>307</v>
      </c>
    </row>
    <row r="1545" spans="2:51" s="13" customFormat="1">
      <c r="B1545" s="167"/>
      <c r="D1545" s="161" t="s">
        <v>315</v>
      </c>
      <c r="E1545" s="168" t="s">
        <v>1</v>
      </c>
      <c r="F1545" s="169" t="s">
        <v>1431</v>
      </c>
      <c r="H1545" s="170">
        <v>33.99</v>
      </c>
      <c r="I1545" s="171"/>
      <c r="L1545" s="167"/>
      <c r="M1545" s="172"/>
      <c r="T1545" s="173"/>
      <c r="AT1545" s="168" t="s">
        <v>315</v>
      </c>
      <c r="AU1545" s="168" t="s">
        <v>89</v>
      </c>
      <c r="AV1545" s="13" t="s">
        <v>89</v>
      </c>
      <c r="AW1545" s="13" t="s">
        <v>31</v>
      </c>
      <c r="AX1545" s="13" t="s">
        <v>76</v>
      </c>
      <c r="AY1545" s="168" t="s">
        <v>307</v>
      </c>
    </row>
    <row r="1546" spans="2:51" s="13" customFormat="1">
      <c r="B1546" s="167"/>
      <c r="D1546" s="161" t="s">
        <v>315</v>
      </c>
      <c r="E1546" s="168" t="s">
        <v>1</v>
      </c>
      <c r="F1546" s="169" t="s">
        <v>1432</v>
      </c>
      <c r="H1546" s="170">
        <v>44.134999999999998</v>
      </c>
      <c r="I1546" s="171"/>
      <c r="L1546" s="167"/>
      <c r="M1546" s="172"/>
      <c r="T1546" s="173"/>
      <c r="AT1546" s="168" t="s">
        <v>315</v>
      </c>
      <c r="AU1546" s="168" t="s">
        <v>89</v>
      </c>
      <c r="AV1546" s="13" t="s">
        <v>89</v>
      </c>
      <c r="AW1546" s="13" t="s">
        <v>31</v>
      </c>
      <c r="AX1546" s="13" t="s">
        <v>76</v>
      </c>
      <c r="AY1546" s="168" t="s">
        <v>307</v>
      </c>
    </row>
    <row r="1547" spans="2:51" s="13" customFormat="1">
      <c r="B1547" s="167"/>
      <c r="D1547" s="161" t="s">
        <v>315</v>
      </c>
      <c r="E1547" s="168" t="s">
        <v>1</v>
      </c>
      <c r="F1547" s="169" t="s">
        <v>1225</v>
      </c>
      <c r="H1547" s="170">
        <v>-5.4</v>
      </c>
      <c r="I1547" s="171"/>
      <c r="L1547" s="167"/>
      <c r="M1547" s="172"/>
      <c r="T1547" s="173"/>
      <c r="AT1547" s="168" t="s">
        <v>315</v>
      </c>
      <c r="AU1547" s="168" t="s">
        <v>89</v>
      </c>
      <c r="AV1547" s="13" t="s">
        <v>89</v>
      </c>
      <c r="AW1547" s="13" t="s">
        <v>31</v>
      </c>
      <c r="AX1547" s="13" t="s">
        <v>76</v>
      </c>
      <c r="AY1547" s="168" t="s">
        <v>307</v>
      </c>
    </row>
    <row r="1548" spans="2:51" s="13" customFormat="1">
      <c r="B1548" s="167"/>
      <c r="D1548" s="161" t="s">
        <v>315</v>
      </c>
      <c r="E1548" s="168" t="s">
        <v>1</v>
      </c>
      <c r="F1548" s="169" t="s">
        <v>1236</v>
      </c>
      <c r="H1548" s="170">
        <v>-1.125</v>
      </c>
      <c r="I1548" s="171"/>
      <c r="L1548" s="167"/>
      <c r="M1548" s="172"/>
      <c r="T1548" s="173"/>
      <c r="AT1548" s="168" t="s">
        <v>315</v>
      </c>
      <c r="AU1548" s="168" t="s">
        <v>89</v>
      </c>
      <c r="AV1548" s="13" t="s">
        <v>89</v>
      </c>
      <c r="AW1548" s="13" t="s">
        <v>31</v>
      </c>
      <c r="AX1548" s="13" t="s">
        <v>76</v>
      </c>
      <c r="AY1548" s="168" t="s">
        <v>307</v>
      </c>
    </row>
    <row r="1549" spans="2:51" s="13" customFormat="1">
      <c r="B1549" s="167"/>
      <c r="D1549" s="161" t="s">
        <v>315</v>
      </c>
      <c r="E1549" s="168" t="s">
        <v>1</v>
      </c>
      <c r="F1549" s="169" t="s">
        <v>1218</v>
      </c>
      <c r="H1549" s="170">
        <v>-0.56299999999999994</v>
      </c>
      <c r="I1549" s="171"/>
      <c r="L1549" s="167"/>
      <c r="M1549" s="172"/>
      <c r="T1549" s="173"/>
      <c r="AT1549" s="168" t="s">
        <v>315</v>
      </c>
      <c r="AU1549" s="168" t="s">
        <v>89</v>
      </c>
      <c r="AV1549" s="13" t="s">
        <v>89</v>
      </c>
      <c r="AW1549" s="13" t="s">
        <v>31</v>
      </c>
      <c r="AX1549" s="13" t="s">
        <v>76</v>
      </c>
      <c r="AY1549" s="168" t="s">
        <v>307</v>
      </c>
    </row>
    <row r="1550" spans="2:51" s="13" customFormat="1">
      <c r="B1550" s="167"/>
      <c r="D1550" s="161" t="s">
        <v>315</v>
      </c>
      <c r="E1550" s="168" t="s">
        <v>1</v>
      </c>
      <c r="F1550" s="169" t="s">
        <v>1252</v>
      </c>
      <c r="H1550" s="170">
        <v>-7.2</v>
      </c>
      <c r="I1550" s="171"/>
      <c r="L1550" s="167"/>
      <c r="M1550" s="172"/>
      <c r="T1550" s="173"/>
      <c r="AT1550" s="168" t="s">
        <v>315</v>
      </c>
      <c r="AU1550" s="168" t="s">
        <v>89</v>
      </c>
      <c r="AV1550" s="13" t="s">
        <v>89</v>
      </c>
      <c r="AW1550" s="13" t="s">
        <v>31</v>
      </c>
      <c r="AX1550" s="13" t="s">
        <v>76</v>
      </c>
      <c r="AY1550" s="168" t="s">
        <v>307</v>
      </c>
    </row>
    <row r="1551" spans="2:51" s="12" customFormat="1">
      <c r="B1551" s="160"/>
      <c r="D1551" s="161" t="s">
        <v>315</v>
      </c>
      <c r="E1551" s="162" t="s">
        <v>1</v>
      </c>
      <c r="F1551" s="163" t="s">
        <v>1392</v>
      </c>
      <c r="H1551" s="162" t="s">
        <v>1</v>
      </c>
      <c r="I1551" s="164"/>
      <c r="L1551" s="160"/>
      <c r="M1551" s="165"/>
      <c r="T1551" s="166"/>
      <c r="AT1551" s="162" t="s">
        <v>315</v>
      </c>
      <c r="AU1551" s="162" t="s">
        <v>89</v>
      </c>
      <c r="AV1551" s="12" t="s">
        <v>83</v>
      </c>
      <c r="AW1551" s="12" t="s">
        <v>31</v>
      </c>
      <c r="AX1551" s="12" t="s">
        <v>76</v>
      </c>
      <c r="AY1551" s="162" t="s">
        <v>307</v>
      </c>
    </row>
    <row r="1552" spans="2:51" s="13" customFormat="1">
      <c r="B1552" s="167"/>
      <c r="D1552" s="161" t="s">
        <v>315</v>
      </c>
      <c r="E1552" s="168" t="s">
        <v>1</v>
      </c>
      <c r="F1552" s="169" t="s">
        <v>1433</v>
      </c>
      <c r="H1552" s="170">
        <v>54.45</v>
      </c>
      <c r="I1552" s="171"/>
      <c r="L1552" s="167"/>
      <c r="M1552" s="172"/>
      <c r="T1552" s="173"/>
      <c r="AT1552" s="168" t="s">
        <v>315</v>
      </c>
      <c r="AU1552" s="168" t="s">
        <v>89</v>
      </c>
      <c r="AV1552" s="13" t="s">
        <v>89</v>
      </c>
      <c r="AW1552" s="13" t="s">
        <v>31</v>
      </c>
      <c r="AX1552" s="13" t="s">
        <v>76</v>
      </c>
      <c r="AY1552" s="168" t="s">
        <v>307</v>
      </c>
    </row>
    <row r="1553" spans="2:65" s="13" customFormat="1">
      <c r="B1553" s="167"/>
      <c r="D1553" s="161" t="s">
        <v>315</v>
      </c>
      <c r="E1553" s="168" t="s">
        <v>1</v>
      </c>
      <c r="F1553" s="169" t="s">
        <v>1434</v>
      </c>
      <c r="H1553" s="170">
        <v>-12.984999999999999</v>
      </c>
      <c r="I1553" s="171"/>
      <c r="L1553" s="167"/>
      <c r="M1553" s="172"/>
      <c r="T1553" s="173"/>
      <c r="AT1553" s="168" t="s">
        <v>315</v>
      </c>
      <c r="AU1553" s="168" t="s">
        <v>89</v>
      </c>
      <c r="AV1553" s="13" t="s">
        <v>89</v>
      </c>
      <c r="AW1553" s="13" t="s">
        <v>31</v>
      </c>
      <c r="AX1553" s="13" t="s">
        <v>76</v>
      </c>
      <c r="AY1553" s="168" t="s">
        <v>307</v>
      </c>
    </row>
    <row r="1554" spans="2:65" s="13" customFormat="1">
      <c r="B1554" s="167"/>
      <c r="D1554" s="161" t="s">
        <v>315</v>
      </c>
      <c r="E1554" s="168" t="s">
        <v>1</v>
      </c>
      <c r="F1554" s="169" t="s">
        <v>1225</v>
      </c>
      <c r="H1554" s="170">
        <v>-5.4</v>
      </c>
      <c r="I1554" s="171"/>
      <c r="L1554" s="167"/>
      <c r="M1554" s="172"/>
      <c r="T1554" s="173"/>
      <c r="AT1554" s="168" t="s">
        <v>315</v>
      </c>
      <c r="AU1554" s="168" t="s">
        <v>89</v>
      </c>
      <c r="AV1554" s="13" t="s">
        <v>89</v>
      </c>
      <c r="AW1554" s="13" t="s">
        <v>31</v>
      </c>
      <c r="AX1554" s="13" t="s">
        <v>76</v>
      </c>
      <c r="AY1554" s="168" t="s">
        <v>307</v>
      </c>
    </row>
    <row r="1555" spans="2:65" s="13" customFormat="1">
      <c r="B1555" s="167"/>
      <c r="D1555" s="161" t="s">
        <v>315</v>
      </c>
      <c r="E1555" s="168" t="s">
        <v>1</v>
      </c>
      <c r="F1555" s="169" t="s">
        <v>1218</v>
      </c>
      <c r="H1555" s="170">
        <v>-0.56299999999999994</v>
      </c>
      <c r="I1555" s="171"/>
      <c r="L1555" s="167"/>
      <c r="M1555" s="172"/>
      <c r="T1555" s="173"/>
      <c r="AT1555" s="168" t="s">
        <v>315</v>
      </c>
      <c r="AU1555" s="168" t="s">
        <v>89</v>
      </c>
      <c r="AV1555" s="13" t="s">
        <v>89</v>
      </c>
      <c r="AW1555" s="13" t="s">
        <v>31</v>
      </c>
      <c r="AX1555" s="13" t="s">
        <v>76</v>
      </c>
      <c r="AY1555" s="168" t="s">
        <v>307</v>
      </c>
    </row>
    <row r="1556" spans="2:65" s="12" customFormat="1">
      <c r="B1556" s="160"/>
      <c r="D1556" s="161" t="s">
        <v>315</v>
      </c>
      <c r="E1556" s="162" t="s">
        <v>1</v>
      </c>
      <c r="F1556" s="163" t="s">
        <v>1394</v>
      </c>
      <c r="H1556" s="162" t="s">
        <v>1</v>
      </c>
      <c r="I1556" s="164"/>
      <c r="L1556" s="160"/>
      <c r="M1556" s="165"/>
      <c r="T1556" s="166"/>
      <c r="AT1556" s="162" t="s">
        <v>315</v>
      </c>
      <c r="AU1556" s="162" t="s">
        <v>89</v>
      </c>
      <c r="AV1556" s="12" t="s">
        <v>83</v>
      </c>
      <c r="AW1556" s="12" t="s">
        <v>31</v>
      </c>
      <c r="AX1556" s="12" t="s">
        <v>76</v>
      </c>
      <c r="AY1556" s="162" t="s">
        <v>307</v>
      </c>
    </row>
    <row r="1557" spans="2:65" s="13" customFormat="1">
      <c r="B1557" s="167"/>
      <c r="D1557" s="161" t="s">
        <v>315</v>
      </c>
      <c r="E1557" s="168" t="s">
        <v>1</v>
      </c>
      <c r="F1557" s="169" t="s">
        <v>1435</v>
      </c>
      <c r="H1557" s="170">
        <v>111.37</v>
      </c>
      <c r="I1557" s="171"/>
      <c r="L1557" s="167"/>
      <c r="M1557" s="172"/>
      <c r="T1557" s="173"/>
      <c r="AT1557" s="168" t="s">
        <v>315</v>
      </c>
      <c r="AU1557" s="168" t="s">
        <v>89</v>
      </c>
      <c r="AV1557" s="13" t="s">
        <v>89</v>
      </c>
      <c r="AW1557" s="13" t="s">
        <v>31</v>
      </c>
      <c r="AX1557" s="13" t="s">
        <v>76</v>
      </c>
      <c r="AY1557" s="168" t="s">
        <v>307</v>
      </c>
    </row>
    <row r="1558" spans="2:65" s="13" customFormat="1">
      <c r="B1558" s="167"/>
      <c r="D1558" s="161" t="s">
        <v>315</v>
      </c>
      <c r="E1558" s="168" t="s">
        <v>1</v>
      </c>
      <c r="F1558" s="169" t="s">
        <v>1436</v>
      </c>
      <c r="H1558" s="170">
        <v>-18.899999999999999</v>
      </c>
      <c r="I1558" s="171"/>
      <c r="L1558" s="167"/>
      <c r="M1558" s="172"/>
      <c r="T1558" s="173"/>
      <c r="AT1558" s="168" t="s">
        <v>315</v>
      </c>
      <c r="AU1558" s="168" t="s">
        <v>89</v>
      </c>
      <c r="AV1558" s="13" t="s">
        <v>89</v>
      </c>
      <c r="AW1558" s="13" t="s">
        <v>31</v>
      </c>
      <c r="AX1558" s="13" t="s">
        <v>76</v>
      </c>
      <c r="AY1558" s="168" t="s">
        <v>307</v>
      </c>
    </row>
    <row r="1559" spans="2:65" s="13" customFormat="1">
      <c r="B1559" s="167"/>
      <c r="D1559" s="161" t="s">
        <v>315</v>
      </c>
      <c r="E1559" s="168" t="s">
        <v>1</v>
      </c>
      <c r="F1559" s="169" t="s">
        <v>1237</v>
      </c>
      <c r="H1559" s="170">
        <v>-2.915</v>
      </c>
      <c r="I1559" s="171"/>
      <c r="L1559" s="167"/>
      <c r="M1559" s="172"/>
      <c r="T1559" s="173"/>
      <c r="AT1559" s="168" t="s">
        <v>315</v>
      </c>
      <c r="AU1559" s="168" t="s">
        <v>89</v>
      </c>
      <c r="AV1559" s="13" t="s">
        <v>89</v>
      </c>
      <c r="AW1559" s="13" t="s">
        <v>31</v>
      </c>
      <c r="AX1559" s="13" t="s">
        <v>76</v>
      </c>
      <c r="AY1559" s="168" t="s">
        <v>307</v>
      </c>
    </row>
    <row r="1560" spans="2:65" s="12" customFormat="1">
      <c r="B1560" s="160"/>
      <c r="D1560" s="161" t="s">
        <v>315</v>
      </c>
      <c r="E1560" s="162" t="s">
        <v>1</v>
      </c>
      <c r="F1560" s="163" t="s">
        <v>1396</v>
      </c>
      <c r="H1560" s="162" t="s">
        <v>1</v>
      </c>
      <c r="I1560" s="164"/>
      <c r="L1560" s="160"/>
      <c r="M1560" s="165"/>
      <c r="T1560" s="166"/>
      <c r="AT1560" s="162" t="s">
        <v>315</v>
      </c>
      <c r="AU1560" s="162" t="s">
        <v>89</v>
      </c>
      <c r="AV1560" s="12" t="s">
        <v>83</v>
      </c>
      <c r="AW1560" s="12" t="s">
        <v>31</v>
      </c>
      <c r="AX1560" s="12" t="s">
        <v>76</v>
      </c>
      <c r="AY1560" s="162" t="s">
        <v>307</v>
      </c>
    </row>
    <row r="1561" spans="2:65" s="13" customFormat="1">
      <c r="B1561" s="167"/>
      <c r="D1561" s="161" t="s">
        <v>315</v>
      </c>
      <c r="E1561" s="168" t="s">
        <v>1</v>
      </c>
      <c r="F1561" s="169" t="s">
        <v>1437</v>
      </c>
      <c r="H1561" s="170">
        <v>56.543999999999997</v>
      </c>
      <c r="I1561" s="171"/>
      <c r="L1561" s="167"/>
      <c r="M1561" s="172"/>
      <c r="T1561" s="173"/>
      <c r="AT1561" s="168" t="s">
        <v>315</v>
      </c>
      <c r="AU1561" s="168" t="s">
        <v>89</v>
      </c>
      <c r="AV1561" s="13" t="s">
        <v>89</v>
      </c>
      <c r="AW1561" s="13" t="s">
        <v>31</v>
      </c>
      <c r="AX1561" s="13" t="s">
        <v>76</v>
      </c>
      <c r="AY1561" s="168" t="s">
        <v>307</v>
      </c>
    </row>
    <row r="1562" spans="2:65" s="13" customFormat="1">
      <c r="B1562" s="167"/>
      <c r="D1562" s="161" t="s">
        <v>315</v>
      </c>
      <c r="E1562" s="168" t="s">
        <v>1</v>
      </c>
      <c r="F1562" s="169" t="s">
        <v>1438</v>
      </c>
      <c r="H1562" s="170">
        <v>122.056</v>
      </c>
      <c r="I1562" s="171"/>
      <c r="L1562" s="167"/>
      <c r="M1562" s="172"/>
      <c r="T1562" s="173"/>
      <c r="AT1562" s="168" t="s">
        <v>315</v>
      </c>
      <c r="AU1562" s="168" t="s">
        <v>89</v>
      </c>
      <c r="AV1562" s="13" t="s">
        <v>89</v>
      </c>
      <c r="AW1562" s="13" t="s">
        <v>31</v>
      </c>
      <c r="AX1562" s="13" t="s">
        <v>76</v>
      </c>
      <c r="AY1562" s="168" t="s">
        <v>307</v>
      </c>
    </row>
    <row r="1563" spans="2:65" s="13" customFormat="1">
      <c r="B1563" s="167"/>
      <c r="D1563" s="161" t="s">
        <v>315</v>
      </c>
      <c r="E1563" s="168" t="s">
        <v>1</v>
      </c>
      <c r="F1563" s="169" t="s">
        <v>1439</v>
      </c>
      <c r="H1563" s="170">
        <v>-2.25</v>
      </c>
      <c r="I1563" s="171"/>
      <c r="L1563" s="167"/>
      <c r="M1563" s="172"/>
      <c r="T1563" s="173"/>
      <c r="AT1563" s="168" t="s">
        <v>315</v>
      </c>
      <c r="AU1563" s="168" t="s">
        <v>89</v>
      </c>
      <c r="AV1563" s="13" t="s">
        <v>89</v>
      </c>
      <c r="AW1563" s="13" t="s">
        <v>31</v>
      </c>
      <c r="AX1563" s="13" t="s">
        <v>76</v>
      </c>
      <c r="AY1563" s="168" t="s">
        <v>307</v>
      </c>
    </row>
    <row r="1564" spans="2:65" s="13" customFormat="1">
      <c r="B1564" s="167"/>
      <c r="D1564" s="161" t="s">
        <v>315</v>
      </c>
      <c r="E1564" s="168" t="s">
        <v>1</v>
      </c>
      <c r="F1564" s="169" t="s">
        <v>1436</v>
      </c>
      <c r="H1564" s="170">
        <v>-18.899999999999999</v>
      </c>
      <c r="I1564" s="171"/>
      <c r="L1564" s="167"/>
      <c r="M1564" s="172"/>
      <c r="T1564" s="173"/>
      <c r="AT1564" s="168" t="s">
        <v>315</v>
      </c>
      <c r="AU1564" s="168" t="s">
        <v>89</v>
      </c>
      <c r="AV1564" s="13" t="s">
        <v>89</v>
      </c>
      <c r="AW1564" s="13" t="s">
        <v>31</v>
      </c>
      <c r="AX1564" s="13" t="s">
        <v>76</v>
      </c>
      <c r="AY1564" s="168" t="s">
        <v>307</v>
      </c>
    </row>
    <row r="1565" spans="2:65" s="13" customFormat="1">
      <c r="B1565" s="167"/>
      <c r="D1565" s="161" t="s">
        <v>315</v>
      </c>
      <c r="E1565" s="168" t="s">
        <v>1</v>
      </c>
      <c r="F1565" s="169" t="s">
        <v>1430</v>
      </c>
      <c r="H1565" s="170">
        <v>-1.6879999999999999</v>
      </c>
      <c r="I1565" s="171"/>
      <c r="L1565" s="167"/>
      <c r="M1565" s="172"/>
      <c r="T1565" s="173"/>
      <c r="AT1565" s="168" t="s">
        <v>315</v>
      </c>
      <c r="AU1565" s="168" t="s">
        <v>89</v>
      </c>
      <c r="AV1565" s="13" t="s">
        <v>89</v>
      </c>
      <c r="AW1565" s="13" t="s">
        <v>31</v>
      </c>
      <c r="AX1565" s="13" t="s">
        <v>76</v>
      </c>
      <c r="AY1565" s="168" t="s">
        <v>307</v>
      </c>
    </row>
    <row r="1566" spans="2:65" s="14" customFormat="1">
      <c r="B1566" s="174"/>
      <c r="D1566" s="161" t="s">
        <v>315</v>
      </c>
      <c r="E1566" s="175" t="s">
        <v>243</v>
      </c>
      <c r="F1566" s="176" t="s">
        <v>415</v>
      </c>
      <c r="H1566" s="177">
        <v>579.04399999999998</v>
      </c>
      <c r="I1566" s="178"/>
      <c r="L1566" s="174"/>
      <c r="M1566" s="179"/>
      <c r="T1566" s="180"/>
      <c r="AT1566" s="175" t="s">
        <v>315</v>
      </c>
      <c r="AU1566" s="175" t="s">
        <v>89</v>
      </c>
      <c r="AV1566" s="14" t="s">
        <v>313</v>
      </c>
      <c r="AW1566" s="14" t="s">
        <v>31</v>
      </c>
      <c r="AX1566" s="14" t="s">
        <v>83</v>
      </c>
      <c r="AY1566" s="175" t="s">
        <v>307</v>
      </c>
    </row>
    <row r="1567" spans="2:65" s="1" customFormat="1" ht="24.2" customHeight="1">
      <c r="B1567" s="145"/>
      <c r="C1567" s="146" t="s">
        <v>1440</v>
      </c>
      <c r="D1567" s="146" t="s">
        <v>309</v>
      </c>
      <c r="E1567" s="147" t="s">
        <v>1441</v>
      </c>
      <c r="F1567" s="148" t="s">
        <v>1442</v>
      </c>
      <c r="G1567" s="149" t="s">
        <v>517</v>
      </c>
      <c r="H1567" s="150">
        <v>29.404</v>
      </c>
      <c r="I1567" s="151"/>
      <c r="J1567" s="152">
        <f>ROUND(I1567*H1567,2)</f>
        <v>0</v>
      </c>
      <c r="K1567" s="153"/>
      <c r="L1567" s="32"/>
      <c r="M1567" s="154" t="s">
        <v>1</v>
      </c>
      <c r="N1567" s="155" t="s">
        <v>42</v>
      </c>
      <c r="P1567" s="156">
        <f>O1567*H1567</f>
        <v>0</v>
      </c>
      <c r="Q1567" s="156">
        <v>3.9780000000000003E-2</v>
      </c>
      <c r="R1567" s="156">
        <f>Q1567*H1567</f>
        <v>1.16969112</v>
      </c>
      <c r="S1567" s="156">
        <v>0</v>
      </c>
      <c r="T1567" s="157">
        <f>S1567*H1567</f>
        <v>0</v>
      </c>
      <c r="AR1567" s="158" t="s">
        <v>313</v>
      </c>
      <c r="AT1567" s="158" t="s">
        <v>309</v>
      </c>
      <c r="AU1567" s="158" t="s">
        <v>89</v>
      </c>
      <c r="AY1567" s="17" t="s">
        <v>307</v>
      </c>
      <c r="BE1567" s="159">
        <f>IF(N1567="základná",J1567,0)</f>
        <v>0</v>
      </c>
      <c r="BF1567" s="159">
        <f>IF(N1567="znížená",J1567,0)</f>
        <v>0</v>
      </c>
      <c r="BG1567" s="159">
        <f>IF(N1567="zákl. prenesená",J1567,0)</f>
        <v>0</v>
      </c>
      <c r="BH1567" s="159">
        <f>IF(N1567="zníž. prenesená",J1567,0)</f>
        <v>0</v>
      </c>
      <c r="BI1567" s="159">
        <f>IF(N1567="nulová",J1567,0)</f>
        <v>0</v>
      </c>
      <c r="BJ1567" s="17" t="s">
        <v>89</v>
      </c>
      <c r="BK1567" s="159">
        <f>ROUND(I1567*H1567,2)</f>
        <v>0</v>
      </c>
      <c r="BL1567" s="17" t="s">
        <v>313</v>
      </c>
      <c r="BM1567" s="158" t="s">
        <v>1443</v>
      </c>
    </row>
    <row r="1568" spans="2:65" s="12" customFormat="1">
      <c r="B1568" s="160"/>
      <c r="D1568" s="161" t="s">
        <v>315</v>
      </c>
      <c r="E1568" s="162" t="s">
        <v>1</v>
      </c>
      <c r="F1568" s="163" t="s">
        <v>1444</v>
      </c>
      <c r="H1568" s="162" t="s">
        <v>1</v>
      </c>
      <c r="I1568" s="164"/>
      <c r="L1568" s="160"/>
      <c r="M1568" s="165"/>
      <c r="T1568" s="166"/>
      <c r="AT1568" s="162" t="s">
        <v>315</v>
      </c>
      <c r="AU1568" s="162" t="s">
        <v>89</v>
      </c>
      <c r="AV1568" s="12" t="s">
        <v>83</v>
      </c>
      <c r="AW1568" s="12" t="s">
        <v>31</v>
      </c>
      <c r="AX1568" s="12" t="s">
        <v>76</v>
      </c>
      <c r="AY1568" s="162" t="s">
        <v>307</v>
      </c>
    </row>
    <row r="1569" spans="2:65" s="12" customFormat="1">
      <c r="B1569" s="160"/>
      <c r="D1569" s="161" t="s">
        <v>315</v>
      </c>
      <c r="E1569" s="162" t="s">
        <v>1</v>
      </c>
      <c r="F1569" s="163" t="s">
        <v>1403</v>
      </c>
      <c r="H1569" s="162" t="s">
        <v>1</v>
      </c>
      <c r="I1569" s="164"/>
      <c r="L1569" s="160"/>
      <c r="M1569" s="165"/>
      <c r="T1569" s="166"/>
      <c r="AT1569" s="162" t="s">
        <v>315</v>
      </c>
      <c r="AU1569" s="162" t="s">
        <v>89</v>
      </c>
      <c r="AV1569" s="12" t="s">
        <v>83</v>
      </c>
      <c r="AW1569" s="12" t="s">
        <v>31</v>
      </c>
      <c r="AX1569" s="12" t="s">
        <v>76</v>
      </c>
      <c r="AY1569" s="162" t="s">
        <v>307</v>
      </c>
    </row>
    <row r="1570" spans="2:65" s="13" customFormat="1">
      <c r="B1570" s="167"/>
      <c r="D1570" s="161" t="s">
        <v>315</v>
      </c>
      <c r="E1570" s="168" t="s">
        <v>1</v>
      </c>
      <c r="F1570" s="169" t="s">
        <v>1445</v>
      </c>
      <c r="H1570" s="170">
        <v>16.567</v>
      </c>
      <c r="I1570" s="171"/>
      <c r="L1570" s="167"/>
      <c r="M1570" s="172"/>
      <c r="T1570" s="173"/>
      <c r="AT1570" s="168" t="s">
        <v>315</v>
      </c>
      <c r="AU1570" s="168" t="s">
        <v>89</v>
      </c>
      <c r="AV1570" s="13" t="s">
        <v>89</v>
      </c>
      <c r="AW1570" s="13" t="s">
        <v>31</v>
      </c>
      <c r="AX1570" s="13" t="s">
        <v>76</v>
      </c>
      <c r="AY1570" s="168" t="s">
        <v>307</v>
      </c>
    </row>
    <row r="1571" spans="2:65" s="12" customFormat="1">
      <c r="B1571" s="160"/>
      <c r="D1571" s="161" t="s">
        <v>315</v>
      </c>
      <c r="E1571" s="162" t="s">
        <v>1</v>
      </c>
      <c r="F1571" s="163" t="s">
        <v>1396</v>
      </c>
      <c r="H1571" s="162" t="s">
        <v>1</v>
      </c>
      <c r="I1571" s="164"/>
      <c r="L1571" s="160"/>
      <c r="M1571" s="165"/>
      <c r="T1571" s="166"/>
      <c r="AT1571" s="162" t="s">
        <v>315</v>
      </c>
      <c r="AU1571" s="162" t="s">
        <v>89</v>
      </c>
      <c r="AV1571" s="12" t="s">
        <v>83</v>
      </c>
      <c r="AW1571" s="12" t="s">
        <v>31</v>
      </c>
      <c r="AX1571" s="12" t="s">
        <v>76</v>
      </c>
      <c r="AY1571" s="162" t="s">
        <v>307</v>
      </c>
    </row>
    <row r="1572" spans="2:65" s="13" customFormat="1">
      <c r="B1572" s="167"/>
      <c r="D1572" s="161" t="s">
        <v>315</v>
      </c>
      <c r="E1572" s="168" t="s">
        <v>1</v>
      </c>
      <c r="F1572" s="169" t="s">
        <v>1446</v>
      </c>
      <c r="H1572" s="170">
        <v>11.967000000000001</v>
      </c>
      <c r="I1572" s="171"/>
      <c r="L1572" s="167"/>
      <c r="M1572" s="172"/>
      <c r="T1572" s="173"/>
      <c r="AT1572" s="168" t="s">
        <v>315</v>
      </c>
      <c r="AU1572" s="168" t="s">
        <v>89</v>
      </c>
      <c r="AV1572" s="13" t="s">
        <v>89</v>
      </c>
      <c r="AW1572" s="13" t="s">
        <v>31</v>
      </c>
      <c r="AX1572" s="13" t="s">
        <v>76</v>
      </c>
      <c r="AY1572" s="168" t="s">
        <v>307</v>
      </c>
    </row>
    <row r="1573" spans="2:65" s="12" customFormat="1">
      <c r="B1573" s="160"/>
      <c r="D1573" s="161" t="s">
        <v>315</v>
      </c>
      <c r="E1573" s="162" t="s">
        <v>1</v>
      </c>
      <c r="F1573" s="163" t="s">
        <v>1447</v>
      </c>
      <c r="H1573" s="162" t="s">
        <v>1</v>
      </c>
      <c r="I1573" s="164"/>
      <c r="L1573" s="160"/>
      <c r="M1573" s="165"/>
      <c r="T1573" s="166"/>
      <c r="AT1573" s="162" t="s">
        <v>315</v>
      </c>
      <c r="AU1573" s="162" t="s">
        <v>89</v>
      </c>
      <c r="AV1573" s="12" t="s">
        <v>83</v>
      </c>
      <c r="AW1573" s="12" t="s">
        <v>31</v>
      </c>
      <c r="AX1573" s="12" t="s">
        <v>76</v>
      </c>
      <c r="AY1573" s="162" t="s">
        <v>307</v>
      </c>
    </row>
    <row r="1574" spans="2:65" s="13" customFormat="1">
      <c r="B1574" s="167"/>
      <c r="D1574" s="161" t="s">
        <v>315</v>
      </c>
      <c r="E1574" s="168" t="s">
        <v>1</v>
      </c>
      <c r="F1574" s="169" t="s">
        <v>1448</v>
      </c>
      <c r="H1574" s="170">
        <v>0.87</v>
      </c>
      <c r="I1574" s="171"/>
      <c r="L1574" s="167"/>
      <c r="M1574" s="172"/>
      <c r="T1574" s="173"/>
      <c r="AT1574" s="168" t="s">
        <v>315</v>
      </c>
      <c r="AU1574" s="168" t="s">
        <v>89</v>
      </c>
      <c r="AV1574" s="13" t="s">
        <v>89</v>
      </c>
      <c r="AW1574" s="13" t="s">
        <v>31</v>
      </c>
      <c r="AX1574" s="13" t="s">
        <v>76</v>
      </c>
      <c r="AY1574" s="168" t="s">
        <v>307</v>
      </c>
    </row>
    <row r="1575" spans="2:65" s="14" customFormat="1">
      <c r="B1575" s="174"/>
      <c r="D1575" s="161" t="s">
        <v>315</v>
      </c>
      <c r="E1575" s="175" t="s">
        <v>247</v>
      </c>
      <c r="F1575" s="176" t="s">
        <v>415</v>
      </c>
      <c r="H1575" s="177">
        <v>29.404</v>
      </c>
      <c r="I1575" s="178"/>
      <c r="L1575" s="174"/>
      <c r="M1575" s="179"/>
      <c r="T1575" s="180"/>
      <c r="AT1575" s="175" t="s">
        <v>315</v>
      </c>
      <c r="AU1575" s="175" t="s">
        <v>89</v>
      </c>
      <c r="AV1575" s="14" t="s">
        <v>313</v>
      </c>
      <c r="AW1575" s="14" t="s">
        <v>31</v>
      </c>
      <c r="AX1575" s="14" t="s">
        <v>83</v>
      </c>
      <c r="AY1575" s="175" t="s">
        <v>307</v>
      </c>
    </row>
    <row r="1576" spans="2:65" s="1" customFormat="1" ht="24.2" customHeight="1">
      <c r="B1576" s="145"/>
      <c r="C1576" s="146" t="s">
        <v>1449</v>
      </c>
      <c r="D1576" s="146" t="s">
        <v>309</v>
      </c>
      <c r="E1576" s="147" t="s">
        <v>1450</v>
      </c>
      <c r="F1576" s="148" t="s">
        <v>1451</v>
      </c>
      <c r="G1576" s="149" t="s">
        <v>517</v>
      </c>
      <c r="H1576" s="150">
        <v>44.896999999999998</v>
      </c>
      <c r="I1576" s="151"/>
      <c r="J1576" s="152">
        <f>ROUND(I1576*H1576,2)</f>
        <v>0</v>
      </c>
      <c r="K1576" s="153"/>
      <c r="L1576" s="32"/>
      <c r="M1576" s="154" t="s">
        <v>1</v>
      </c>
      <c r="N1576" s="155" t="s">
        <v>42</v>
      </c>
      <c r="P1576" s="156">
        <f>O1576*H1576</f>
        <v>0</v>
      </c>
      <c r="Q1576" s="156">
        <v>1.8689999999999998E-2</v>
      </c>
      <c r="R1576" s="156">
        <f>Q1576*H1576</f>
        <v>0.83912492999999988</v>
      </c>
      <c r="S1576" s="156">
        <v>0</v>
      </c>
      <c r="T1576" s="157">
        <f>S1576*H1576</f>
        <v>0</v>
      </c>
      <c r="AR1576" s="158" t="s">
        <v>313</v>
      </c>
      <c r="AT1576" s="158" t="s">
        <v>309</v>
      </c>
      <c r="AU1576" s="158" t="s">
        <v>89</v>
      </c>
      <c r="AY1576" s="17" t="s">
        <v>307</v>
      </c>
      <c r="BE1576" s="159">
        <f>IF(N1576="základná",J1576,0)</f>
        <v>0</v>
      </c>
      <c r="BF1576" s="159">
        <f>IF(N1576="znížená",J1576,0)</f>
        <v>0</v>
      </c>
      <c r="BG1576" s="159">
        <f>IF(N1576="zákl. prenesená",J1576,0)</f>
        <v>0</v>
      </c>
      <c r="BH1576" s="159">
        <f>IF(N1576="zníž. prenesená",J1576,0)</f>
        <v>0</v>
      </c>
      <c r="BI1576" s="159">
        <f>IF(N1576="nulová",J1576,0)</f>
        <v>0</v>
      </c>
      <c r="BJ1576" s="17" t="s">
        <v>89</v>
      </c>
      <c r="BK1576" s="159">
        <f>ROUND(I1576*H1576,2)</f>
        <v>0</v>
      </c>
      <c r="BL1576" s="17" t="s">
        <v>313</v>
      </c>
      <c r="BM1576" s="158" t="s">
        <v>1452</v>
      </c>
    </row>
    <row r="1577" spans="2:65" s="13" customFormat="1">
      <c r="B1577" s="167"/>
      <c r="D1577" s="161" t="s">
        <v>315</v>
      </c>
      <c r="E1577" s="168" t="s">
        <v>1</v>
      </c>
      <c r="F1577" s="169" t="s">
        <v>1453</v>
      </c>
      <c r="H1577" s="170">
        <v>3.8250000000000002</v>
      </c>
      <c r="I1577" s="171"/>
      <c r="L1577" s="167"/>
      <c r="M1577" s="172"/>
      <c r="T1577" s="173"/>
      <c r="AT1577" s="168" t="s">
        <v>315</v>
      </c>
      <c r="AU1577" s="168" t="s">
        <v>89</v>
      </c>
      <c r="AV1577" s="13" t="s">
        <v>89</v>
      </c>
      <c r="AW1577" s="13" t="s">
        <v>31</v>
      </c>
      <c r="AX1577" s="13" t="s">
        <v>76</v>
      </c>
      <c r="AY1577" s="168" t="s">
        <v>307</v>
      </c>
    </row>
    <row r="1578" spans="2:65" s="13" customFormat="1">
      <c r="B1578" s="167"/>
      <c r="D1578" s="161" t="s">
        <v>315</v>
      </c>
      <c r="E1578" s="168" t="s">
        <v>1</v>
      </c>
      <c r="F1578" s="169" t="s">
        <v>1454</v>
      </c>
      <c r="H1578" s="170">
        <v>27.54</v>
      </c>
      <c r="I1578" s="171"/>
      <c r="L1578" s="167"/>
      <c r="M1578" s="172"/>
      <c r="T1578" s="173"/>
      <c r="AT1578" s="168" t="s">
        <v>315</v>
      </c>
      <c r="AU1578" s="168" t="s">
        <v>89</v>
      </c>
      <c r="AV1578" s="13" t="s">
        <v>89</v>
      </c>
      <c r="AW1578" s="13" t="s">
        <v>31</v>
      </c>
      <c r="AX1578" s="13" t="s">
        <v>76</v>
      </c>
      <c r="AY1578" s="168" t="s">
        <v>307</v>
      </c>
    </row>
    <row r="1579" spans="2:65" s="13" customFormat="1">
      <c r="B1579" s="167"/>
      <c r="D1579" s="161" t="s">
        <v>315</v>
      </c>
      <c r="E1579" s="168" t="s">
        <v>1</v>
      </c>
      <c r="F1579" s="169" t="s">
        <v>1455</v>
      </c>
      <c r="H1579" s="170">
        <v>5.4</v>
      </c>
      <c r="I1579" s="171"/>
      <c r="L1579" s="167"/>
      <c r="M1579" s="172"/>
      <c r="T1579" s="173"/>
      <c r="AT1579" s="168" t="s">
        <v>315</v>
      </c>
      <c r="AU1579" s="168" t="s">
        <v>89</v>
      </c>
      <c r="AV1579" s="13" t="s">
        <v>89</v>
      </c>
      <c r="AW1579" s="13" t="s">
        <v>31</v>
      </c>
      <c r="AX1579" s="13" t="s">
        <v>76</v>
      </c>
      <c r="AY1579" s="168" t="s">
        <v>307</v>
      </c>
    </row>
    <row r="1580" spans="2:65" s="13" customFormat="1">
      <c r="B1580" s="167"/>
      <c r="D1580" s="161" t="s">
        <v>315</v>
      </c>
      <c r="E1580" s="168" t="s">
        <v>1</v>
      </c>
      <c r="F1580" s="169" t="s">
        <v>1456</v>
      </c>
      <c r="H1580" s="170">
        <v>2.4</v>
      </c>
      <c r="I1580" s="171"/>
      <c r="L1580" s="167"/>
      <c r="M1580" s="172"/>
      <c r="T1580" s="173"/>
      <c r="AT1580" s="168" t="s">
        <v>315</v>
      </c>
      <c r="AU1580" s="168" t="s">
        <v>89</v>
      </c>
      <c r="AV1580" s="13" t="s">
        <v>89</v>
      </c>
      <c r="AW1580" s="13" t="s">
        <v>31</v>
      </c>
      <c r="AX1580" s="13" t="s">
        <v>76</v>
      </c>
      <c r="AY1580" s="168" t="s">
        <v>307</v>
      </c>
    </row>
    <row r="1581" spans="2:65" s="13" customFormat="1">
      <c r="B1581" s="167"/>
      <c r="D1581" s="161" t="s">
        <v>315</v>
      </c>
      <c r="E1581" s="168" t="s">
        <v>1</v>
      </c>
      <c r="F1581" s="169" t="s">
        <v>1457</v>
      </c>
      <c r="H1581" s="170">
        <v>1.38</v>
      </c>
      <c r="I1581" s="171"/>
      <c r="L1581" s="167"/>
      <c r="M1581" s="172"/>
      <c r="T1581" s="173"/>
      <c r="AT1581" s="168" t="s">
        <v>315</v>
      </c>
      <c r="AU1581" s="168" t="s">
        <v>89</v>
      </c>
      <c r="AV1581" s="13" t="s">
        <v>89</v>
      </c>
      <c r="AW1581" s="13" t="s">
        <v>31</v>
      </c>
      <c r="AX1581" s="13" t="s">
        <v>76</v>
      </c>
      <c r="AY1581" s="168" t="s">
        <v>307</v>
      </c>
    </row>
    <row r="1582" spans="2:65" s="13" customFormat="1">
      <c r="B1582" s="167"/>
      <c r="D1582" s="161" t="s">
        <v>315</v>
      </c>
      <c r="E1582" s="168" t="s">
        <v>1</v>
      </c>
      <c r="F1582" s="169" t="s">
        <v>1458</v>
      </c>
      <c r="H1582" s="170">
        <v>1.52</v>
      </c>
      <c r="I1582" s="171"/>
      <c r="L1582" s="167"/>
      <c r="M1582" s="172"/>
      <c r="T1582" s="173"/>
      <c r="AT1582" s="168" t="s">
        <v>315</v>
      </c>
      <c r="AU1582" s="168" t="s">
        <v>89</v>
      </c>
      <c r="AV1582" s="13" t="s">
        <v>89</v>
      </c>
      <c r="AW1582" s="13" t="s">
        <v>31</v>
      </c>
      <c r="AX1582" s="13" t="s">
        <v>76</v>
      </c>
      <c r="AY1582" s="168" t="s">
        <v>307</v>
      </c>
    </row>
    <row r="1583" spans="2:65" s="13" customFormat="1">
      <c r="B1583" s="167"/>
      <c r="D1583" s="161" t="s">
        <v>315</v>
      </c>
      <c r="E1583" s="168" t="s">
        <v>1</v>
      </c>
      <c r="F1583" s="169" t="s">
        <v>1459</v>
      </c>
      <c r="H1583" s="170">
        <v>1.56</v>
      </c>
      <c r="I1583" s="171"/>
      <c r="L1583" s="167"/>
      <c r="M1583" s="172"/>
      <c r="T1583" s="173"/>
      <c r="AT1583" s="168" t="s">
        <v>315</v>
      </c>
      <c r="AU1583" s="168" t="s">
        <v>89</v>
      </c>
      <c r="AV1583" s="13" t="s">
        <v>89</v>
      </c>
      <c r="AW1583" s="13" t="s">
        <v>31</v>
      </c>
      <c r="AX1583" s="13" t="s">
        <v>76</v>
      </c>
      <c r="AY1583" s="168" t="s">
        <v>307</v>
      </c>
    </row>
    <row r="1584" spans="2:65" s="13" customFormat="1">
      <c r="B1584" s="167"/>
      <c r="D1584" s="161" t="s">
        <v>315</v>
      </c>
      <c r="E1584" s="168" t="s">
        <v>1</v>
      </c>
      <c r="F1584" s="169" t="s">
        <v>1460</v>
      </c>
      <c r="H1584" s="170">
        <v>1.272</v>
      </c>
      <c r="I1584" s="171"/>
      <c r="L1584" s="167"/>
      <c r="M1584" s="172"/>
      <c r="T1584" s="173"/>
      <c r="AT1584" s="168" t="s">
        <v>315</v>
      </c>
      <c r="AU1584" s="168" t="s">
        <v>89</v>
      </c>
      <c r="AV1584" s="13" t="s">
        <v>89</v>
      </c>
      <c r="AW1584" s="13" t="s">
        <v>31</v>
      </c>
      <c r="AX1584" s="13" t="s">
        <v>76</v>
      </c>
      <c r="AY1584" s="168" t="s">
        <v>307</v>
      </c>
    </row>
    <row r="1585" spans="2:65" s="14" customFormat="1">
      <c r="B1585" s="174"/>
      <c r="D1585" s="161" t="s">
        <v>315</v>
      </c>
      <c r="E1585" s="175" t="s">
        <v>191</v>
      </c>
      <c r="F1585" s="176" t="s">
        <v>415</v>
      </c>
      <c r="H1585" s="177">
        <v>44.896999999999998</v>
      </c>
      <c r="I1585" s="178"/>
      <c r="L1585" s="174"/>
      <c r="M1585" s="179"/>
      <c r="T1585" s="180"/>
      <c r="AT1585" s="175" t="s">
        <v>315</v>
      </c>
      <c r="AU1585" s="175" t="s">
        <v>89</v>
      </c>
      <c r="AV1585" s="14" t="s">
        <v>313</v>
      </c>
      <c r="AW1585" s="14" t="s">
        <v>31</v>
      </c>
      <c r="AX1585" s="14" t="s">
        <v>83</v>
      </c>
      <c r="AY1585" s="175" t="s">
        <v>307</v>
      </c>
    </row>
    <row r="1586" spans="2:65" s="1" customFormat="1" ht="24.2" customHeight="1">
      <c r="B1586" s="145"/>
      <c r="C1586" s="146" t="s">
        <v>1461</v>
      </c>
      <c r="D1586" s="146" t="s">
        <v>309</v>
      </c>
      <c r="E1586" s="147" t="s">
        <v>1462</v>
      </c>
      <c r="F1586" s="148" t="s">
        <v>1463</v>
      </c>
      <c r="G1586" s="149" t="s">
        <v>312</v>
      </c>
      <c r="H1586" s="150">
        <v>163.55600000000001</v>
      </c>
      <c r="I1586" s="151"/>
      <c r="J1586" s="152">
        <f>ROUND(I1586*H1586,2)</f>
        <v>0</v>
      </c>
      <c r="K1586" s="153"/>
      <c r="L1586" s="32"/>
      <c r="M1586" s="154" t="s">
        <v>1</v>
      </c>
      <c r="N1586" s="155" t="s">
        <v>42</v>
      </c>
      <c r="P1586" s="156">
        <f>O1586*H1586</f>
        <v>0</v>
      </c>
      <c r="Q1586" s="156">
        <v>2.2404799999999998</v>
      </c>
      <c r="R1586" s="156">
        <f>Q1586*H1586</f>
        <v>366.44394688</v>
      </c>
      <c r="S1586" s="156">
        <v>0</v>
      </c>
      <c r="T1586" s="157">
        <f>S1586*H1586</f>
        <v>0</v>
      </c>
      <c r="AR1586" s="158" t="s">
        <v>313</v>
      </c>
      <c r="AT1586" s="158" t="s">
        <v>309</v>
      </c>
      <c r="AU1586" s="158" t="s">
        <v>89</v>
      </c>
      <c r="AY1586" s="17" t="s">
        <v>307</v>
      </c>
      <c r="BE1586" s="159">
        <f>IF(N1586="základná",J1586,0)</f>
        <v>0</v>
      </c>
      <c r="BF1586" s="159">
        <f>IF(N1586="znížená",J1586,0)</f>
        <v>0</v>
      </c>
      <c r="BG1586" s="159">
        <f>IF(N1586="zákl. prenesená",J1586,0)</f>
        <v>0</v>
      </c>
      <c r="BH1586" s="159">
        <f>IF(N1586="zníž. prenesená",J1586,0)</f>
        <v>0</v>
      </c>
      <c r="BI1586" s="159">
        <f>IF(N1586="nulová",J1586,0)</f>
        <v>0</v>
      </c>
      <c r="BJ1586" s="17" t="s">
        <v>89</v>
      </c>
      <c r="BK1586" s="159">
        <f>ROUND(I1586*H1586,2)</f>
        <v>0</v>
      </c>
      <c r="BL1586" s="17" t="s">
        <v>313</v>
      </c>
      <c r="BM1586" s="158" t="s">
        <v>1464</v>
      </c>
    </row>
    <row r="1587" spans="2:65" s="12" customFormat="1">
      <c r="B1587" s="160"/>
      <c r="D1587" s="161" t="s">
        <v>315</v>
      </c>
      <c r="E1587" s="162" t="s">
        <v>1</v>
      </c>
      <c r="F1587" s="163" t="s">
        <v>1465</v>
      </c>
      <c r="H1587" s="162" t="s">
        <v>1</v>
      </c>
      <c r="I1587" s="164"/>
      <c r="L1587" s="160"/>
      <c r="M1587" s="165"/>
      <c r="T1587" s="166"/>
      <c r="AT1587" s="162" t="s">
        <v>315</v>
      </c>
      <c r="AU1587" s="162" t="s">
        <v>89</v>
      </c>
      <c r="AV1587" s="12" t="s">
        <v>83</v>
      </c>
      <c r="AW1587" s="12" t="s">
        <v>31</v>
      </c>
      <c r="AX1587" s="12" t="s">
        <v>76</v>
      </c>
      <c r="AY1587" s="162" t="s">
        <v>307</v>
      </c>
    </row>
    <row r="1588" spans="2:65" s="13" customFormat="1">
      <c r="B1588" s="167"/>
      <c r="D1588" s="161" t="s">
        <v>315</v>
      </c>
      <c r="E1588" s="168" t="s">
        <v>1</v>
      </c>
      <c r="F1588" s="169" t="s">
        <v>1466</v>
      </c>
      <c r="H1588" s="170">
        <v>208.477</v>
      </c>
      <c r="I1588" s="171"/>
      <c r="L1588" s="167"/>
      <c r="M1588" s="172"/>
      <c r="T1588" s="173"/>
      <c r="AT1588" s="168" t="s">
        <v>315</v>
      </c>
      <c r="AU1588" s="168" t="s">
        <v>89</v>
      </c>
      <c r="AV1588" s="13" t="s">
        <v>89</v>
      </c>
      <c r="AW1588" s="13" t="s">
        <v>31</v>
      </c>
      <c r="AX1588" s="13" t="s">
        <v>76</v>
      </c>
      <c r="AY1588" s="168" t="s">
        <v>307</v>
      </c>
    </row>
    <row r="1589" spans="2:65" s="13" customFormat="1">
      <c r="B1589" s="167"/>
      <c r="D1589" s="161" t="s">
        <v>315</v>
      </c>
      <c r="E1589" s="168" t="s">
        <v>1</v>
      </c>
      <c r="F1589" s="169" t="s">
        <v>1467</v>
      </c>
      <c r="H1589" s="170">
        <v>-2.4830000000000001</v>
      </c>
      <c r="I1589" s="171"/>
      <c r="L1589" s="167"/>
      <c r="M1589" s="172"/>
      <c r="T1589" s="173"/>
      <c r="AT1589" s="168" t="s">
        <v>315</v>
      </c>
      <c r="AU1589" s="168" t="s">
        <v>89</v>
      </c>
      <c r="AV1589" s="13" t="s">
        <v>89</v>
      </c>
      <c r="AW1589" s="13" t="s">
        <v>31</v>
      </c>
      <c r="AX1589" s="13" t="s">
        <v>76</v>
      </c>
      <c r="AY1589" s="168" t="s">
        <v>307</v>
      </c>
    </row>
    <row r="1590" spans="2:65" s="13" customFormat="1">
      <c r="B1590" s="167"/>
      <c r="D1590" s="161" t="s">
        <v>315</v>
      </c>
      <c r="E1590" s="168" t="s">
        <v>1</v>
      </c>
      <c r="F1590" s="169" t="s">
        <v>1468</v>
      </c>
      <c r="H1590" s="170">
        <v>-18.143999999999998</v>
      </c>
      <c r="I1590" s="171"/>
      <c r="L1590" s="167"/>
      <c r="M1590" s="172"/>
      <c r="T1590" s="173"/>
      <c r="AT1590" s="168" t="s">
        <v>315</v>
      </c>
      <c r="AU1590" s="168" t="s">
        <v>89</v>
      </c>
      <c r="AV1590" s="13" t="s">
        <v>89</v>
      </c>
      <c r="AW1590" s="13" t="s">
        <v>31</v>
      </c>
      <c r="AX1590" s="13" t="s">
        <v>76</v>
      </c>
      <c r="AY1590" s="168" t="s">
        <v>307</v>
      </c>
    </row>
    <row r="1591" spans="2:65" s="13" customFormat="1">
      <c r="B1591" s="167"/>
      <c r="D1591" s="161" t="s">
        <v>315</v>
      </c>
      <c r="E1591" s="168" t="s">
        <v>1</v>
      </c>
      <c r="F1591" s="169" t="s">
        <v>1469</v>
      </c>
      <c r="H1591" s="170">
        <v>-25.283999999999999</v>
      </c>
      <c r="I1591" s="171"/>
      <c r="L1591" s="167"/>
      <c r="M1591" s="172"/>
      <c r="T1591" s="173"/>
      <c r="AT1591" s="168" t="s">
        <v>315</v>
      </c>
      <c r="AU1591" s="168" t="s">
        <v>89</v>
      </c>
      <c r="AV1591" s="13" t="s">
        <v>89</v>
      </c>
      <c r="AW1591" s="13" t="s">
        <v>31</v>
      </c>
      <c r="AX1591" s="13" t="s">
        <v>76</v>
      </c>
      <c r="AY1591" s="168" t="s">
        <v>307</v>
      </c>
    </row>
    <row r="1592" spans="2:65" s="13" customFormat="1">
      <c r="B1592" s="167"/>
      <c r="D1592" s="161" t="s">
        <v>315</v>
      </c>
      <c r="E1592" s="168" t="s">
        <v>1</v>
      </c>
      <c r="F1592" s="169" t="s">
        <v>1467</v>
      </c>
      <c r="H1592" s="170">
        <v>-2.4830000000000001</v>
      </c>
      <c r="I1592" s="171"/>
      <c r="L1592" s="167"/>
      <c r="M1592" s="172"/>
      <c r="T1592" s="173"/>
      <c r="AT1592" s="168" t="s">
        <v>315</v>
      </c>
      <c r="AU1592" s="168" t="s">
        <v>89</v>
      </c>
      <c r="AV1592" s="13" t="s">
        <v>89</v>
      </c>
      <c r="AW1592" s="13" t="s">
        <v>31</v>
      </c>
      <c r="AX1592" s="13" t="s">
        <v>76</v>
      </c>
      <c r="AY1592" s="168" t="s">
        <v>307</v>
      </c>
    </row>
    <row r="1593" spans="2:65" s="12" customFormat="1">
      <c r="B1593" s="160"/>
      <c r="D1593" s="161" t="s">
        <v>315</v>
      </c>
      <c r="E1593" s="162" t="s">
        <v>1</v>
      </c>
      <c r="F1593" s="163" t="s">
        <v>1470</v>
      </c>
      <c r="H1593" s="162" t="s">
        <v>1</v>
      </c>
      <c r="I1593" s="164"/>
      <c r="L1593" s="160"/>
      <c r="M1593" s="165"/>
      <c r="T1593" s="166"/>
      <c r="AT1593" s="162" t="s">
        <v>315</v>
      </c>
      <c r="AU1593" s="162" t="s">
        <v>89</v>
      </c>
      <c r="AV1593" s="12" t="s">
        <v>83</v>
      </c>
      <c r="AW1593" s="12" t="s">
        <v>31</v>
      </c>
      <c r="AX1593" s="12" t="s">
        <v>76</v>
      </c>
      <c r="AY1593" s="162" t="s">
        <v>307</v>
      </c>
    </row>
    <row r="1594" spans="2:65" s="13" customFormat="1">
      <c r="B1594" s="167"/>
      <c r="D1594" s="161" t="s">
        <v>315</v>
      </c>
      <c r="E1594" s="168" t="s">
        <v>1</v>
      </c>
      <c r="F1594" s="169" t="s">
        <v>1471</v>
      </c>
      <c r="H1594" s="170">
        <v>3.4729999999999999</v>
      </c>
      <c r="I1594" s="171"/>
      <c r="L1594" s="167"/>
      <c r="M1594" s="172"/>
      <c r="T1594" s="173"/>
      <c r="AT1594" s="168" t="s">
        <v>315</v>
      </c>
      <c r="AU1594" s="168" t="s">
        <v>89</v>
      </c>
      <c r="AV1594" s="13" t="s">
        <v>89</v>
      </c>
      <c r="AW1594" s="13" t="s">
        <v>31</v>
      </c>
      <c r="AX1594" s="13" t="s">
        <v>76</v>
      </c>
      <c r="AY1594" s="168" t="s">
        <v>307</v>
      </c>
    </row>
    <row r="1595" spans="2:65" s="15" customFormat="1">
      <c r="B1595" s="181"/>
      <c r="D1595" s="161" t="s">
        <v>315</v>
      </c>
      <c r="E1595" s="182" t="s">
        <v>205</v>
      </c>
      <c r="F1595" s="183" t="s">
        <v>478</v>
      </c>
      <c r="H1595" s="184">
        <v>163.55600000000001</v>
      </c>
      <c r="I1595" s="185"/>
      <c r="L1595" s="181"/>
      <c r="M1595" s="186"/>
      <c r="T1595" s="187"/>
      <c r="AT1595" s="182" t="s">
        <v>315</v>
      </c>
      <c r="AU1595" s="182" t="s">
        <v>89</v>
      </c>
      <c r="AV1595" s="15" t="s">
        <v>107</v>
      </c>
      <c r="AW1595" s="15" t="s">
        <v>31</v>
      </c>
      <c r="AX1595" s="15" t="s">
        <v>83</v>
      </c>
      <c r="AY1595" s="182" t="s">
        <v>307</v>
      </c>
    </row>
    <row r="1596" spans="2:65" s="1" customFormat="1" ht="24.2" customHeight="1">
      <c r="B1596" s="145"/>
      <c r="C1596" s="146" t="s">
        <v>1472</v>
      </c>
      <c r="D1596" s="146" t="s">
        <v>309</v>
      </c>
      <c r="E1596" s="147" t="s">
        <v>1473</v>
      </c>
      <c r="F1596" s="148" t="s">
        <v>1474</v>
      </c>
      <c r="G1596" s="149" t="s">
        <v>312</v>
      </c>
      <c r="H1596" s="150">
        <v>163.55600000000001</v>
      </c>
      <c r="I1596" s="151"/>
      <c r="J1596" s="152">
        <f>ROUND(I1596*H1596,2)</f>
        <v>0</v>
      </c>
      <c r="K1596" s="153"/>
      <c r="L1596" s="32"/>
      <c r="M1596" s="154" t="s">
        <v>1</v>
      </c>
      <c r="N1596" s="155" t="s">
        <v>42</v>
      </c>
      <c r="P1596" s="156">
        <f>O1596*H1596</f>
        <v>0</v>
      </c>
      <c r="Q1596" s="156">
        <v>0</v>
      </c>
      <c r="R1596" s="156">
        <f>Q1596*H1596</f>
        <v>0</v>
      </c>
      <c r="S1596" s="156">
        <v>0</v>
      </c>
      <c r="T1596" s="157">
        <f>S1596*H1596</f>
        <v>0</v>
      </c>
      <c r="AR1596" s="158" t="s">
        <v>313</v>
      </c>
      <c r="AT1596" s="158" t="s">
        <v>309</v>
      </c>
      <c r="AU1596" s="158" t="s">
        <v>89</v>
      </c>
      <c r="AY1596" s="17" t="s">
        <v>307</v>
      </c>
      <c r="BE1596" s="159">
        <f>IF(N1596="základná",J1596,0)</f>
        <v>0</v>
      </c>
      <c r="BF1596" s="159">
        <f>IF(N1596="znížená",J1596,0)</f>
        <v>0</v>
      </c>
      <c r="BG1596" s="159">
        <f>IF(N1596="zákl. prenesená",J1596,0)</f>
        <v>0</v>
      </c>
      <c r="BH1596" s="159">
        <f>IF(N1596="zníž. prenesená",J1596,0)</f>
        <v>0</v>
      </c>
      <c r="BI1596" s="159">
        <f>IF(N1596="nulová",J1596,0)</f>
        <v>0</v>
      </c>
      <c r="BJ1596" s="17" t="s">
        <v>89</v>
      </c>
      <c r="BK1596" s="159">
        <f>ROUND(I1596*H1596,2)</f>
        <v>0</v>
      </c>
      <c r="BL1596" s="17" t="s">
        <v>313</v>
      </c>
      <c r="BM1596" s="158" t="s">
        <v>1475</v>
      </c>
    </row>
    <row r="1597" spans="2:65" s="13" customFormat="1">
      <c r="B1597" s="167"/>
      <c r="D1597" s="161" t="s">
        <v>315</v>
      </c>
      <c r="E1597" s="168" t="s">
        <v>1</v>
      </c>
      <c r="F1597" s="169" t="s">
        <v>205</v>
      </c>
      <c r="H1597" s="170">
        <v>163.55600000000001</v>
      </c>
      <c r="I1597" s="171"/>
      <c r="L1597" s="167"/>
      <c r="M1597" s="172"/>
      <c r="T1597" s="173"/>
      <c r="AT1597" s="168" t="s">
        <v>315</v>
      </c>
      <c r="AU1597" s="168" t="s">
        <v>89</v>
      </c>
      <c r="AV1597" s="13" t="s">
        <v>89</v>
      </c>
      <c r="AW1597" s="13" t="s">
        <v>31</v>
      </c>
      <c r="AX1597" s="13" t="s">
        <v>83</v>
      </c>
      <c r="AY1597" s="168" t="s">
        <v>307</v>
      </c>
    </row>
    <row r="1598" spans="2:65" s="1" customFormat="1" ht="33" customHeight="1">
      <c r="B1598" s="145"/>
      <c r="C1598" s="146" t="s">
        <v>1476</v>
      </c>
      <c r="D1598" s="146" t="s">
        <v>309</v>
      </c>
      <c r="E1598" s="147" t="s">
        <v>1477</v>
      </c>
      <c r="F1598" s="148" t="s">
        <v>1478</v>
      </c>
      <c r="G1598" s="149" t="s">
        <v>312</v>
      </c>
      <c r="H1598" s="150">
        <v>163.55600000000001</v>
      </c>
      <c r="I1598" s="151"/>
      <c r="J1598" s="152">
        <f>ROUND(I1598*H1598,2)</f>
        <v>0</v>
      </c>
      <c r="K1598" s="153"/>
      <c r="L1598" s="32"/>
      <c r="M1598" s="154" t="s">
        <v>1</v>
      </c>
      <c r="N1598" s="155" t="s">
        <v>42</v>
      </c>
      <c r="P1598" s="156">
        <f>O1598*H1598</f>
        <v>0</v>
      </c>
      <c r="Q1598" s="156">
        <v>0</v>
      </c>
      <c r="R1598" s="156">
        <f>Q1598*H1598</f>
        <v>0</v>
      </c>
      <c r="S1598" s="156">
        <v>0</v>
      </c>
      <c r="T1598" s="157">
        <f>S1598*H1598</f>
        <v>0</v>
      </c>
      <c r="AR1598" s="158" t="s">
        <v>313</v>
      </c>
      <c r="AT1598" s="158" t="s">
        <v>309</v>
      </c>
      <c r="AU1598" s="158" t="s">
        <v>89</v>
      </c>
      <c r="AY1598" s="17" t="s">
        <v>307</v>
      </c>
      <c r="BE1598" s="159">
        <f>IF(N1598="základná",J1598,0)</f>
        <v>0</v>
      </c>
      <c r="BF1598" s="159">
        <f>IF(N1598="znížená",J1598,0)</f>
        <v>0</v>
      </c>
      <c r="BG1598" s="159">
        <f>IF(N1598="zákl. prenesená",J1598,0)</f>
        <v>0</v>
      </c>
      <c r="BH1598" s="159">
        <f>IF(N1598="zníž. prenesená",J1598,0)</f>
        <v>0</v>
      </c>
      <c r="BI1598" s="159">
        <f>IF(N1598="nulová",J1598,0)</f>
        <v>0</v>
      </c>
      <c r="BJ1598" s="17" t="s">
        <v>89</v>
      </c>
      <c r="BK1598" s="159">
        <f>ROUND(I1598*H1598,2)</f>
        <v>0</v>
      </c>
      <c r="BL1598" s="17" t="s">
        <v>313</v>
      </c>
      <c r="BM1598" s="158" t="s">
        <v>1479</v>
      </c>
    </row>
    <row r="1599" spans="2:65" s="13" customFormat="1">
      <c r="B1599" s="167"/>
      <c r="D1599" s="161" t="s">
        <v>315</v>
      </c>
      <c r="E1599" s="168" t="s">
        <v>1</v>
      </c>
      <c r="F1599" s="169" t="s">
        <v>205</v>
      </c>
      <c r="H1599" s="170">
        <v>163.55600000000001</v>
      </c>
      <c r="I1599" s="171"/>
      <c r="L1599" s="167"/>
      <c r="M1599" s="172"/>
      <c r="T1599" s="173"/>
      <c r="AT1599" s="168" t="s">
        <v>315</v>
      </c>
      <c r="AU1599" s="168" t="s">
        <v>89</v>
      </c>
      <c r="AV1599" s="13" t="s">
        <v>89</v>
      </c>
      <c r="AW1599" s="13" t="s">
        <v>31</v>
      </c>
      <c r="AX1599" s="13" t="s">
        <v>83</v>
      </c>
      <c r="AY1599" s="168" t="s">
        <v>307</v>
      </c>
    </row>
    <row r="1600" spans="2:65" s="1" customFormat="1" ht="21.75" customHeight="1">
      <c r="B1600" s="145"/>
      <c r="C1600" s="146" t="s">
        <v>1480</v>
      </c>
      <c r="D1600" s="146" t="s">
        <v>309</v>
      </c>
      <c r="E1600" s="147" t="s">
        <v>1481</v>
      </c>
      <c r="F1600" s="148" t="s">
        <v>1482</v>
      </c>
      <c r="G1600" s="149" t="s">
        <v>517</v>
      </c>
      <c r="H1600" s="150">
        <v>30.971</v>
      </c>
      <c r="I1600" s="151"/>
      <c r="J1600" s="152">
        <f>ROUND(I1600*H1600,2)</f>
        <v>0</v>
      </c>
      <c r="K1600" s="153"/>
      <c r="L1600" s="32"/>
      <c r="M1600" s="154" t="s">
        <v>1</v>
      </c>
      <c r="N1600" s="155" t="s">
        <v>42</v>
      </c>
      <c r="P1600" s="156">
        <f>O1600*H1600</f>
        <v>0</v>
      </c>
      <c r="Q1600" s="156">
        <v>7.8600000000000007E-3</v>
      </c>
      <c r="R1600" s="156">
        <f>Q1600*H1600</f>
        <v>0.24343206000000003</v>
      </c>
      <c r="S1600" s="156">
        <v>0</v>
      </c>
      <c r="T1600" s="157">
        <f>S1600*H1600</f>
        <v>0</v>
      </c>
      <c r="AR1600" s="158" t="s">
        <v>313</v>
      </c>
      <c r="AT1600" s="158" t="s">
        <v>309</v>
      </c>
      <c r="AU1600" s="158" t="s">
        <v>89</v>
      </c>
      <c r="AY1600" s="17" t="s">
        <v>307</v>
      </c>
      <c r="BE1600" s="159">
        <f>IF(N1600="základná",J1600,0)</f>
        <v>0</v>
      </c>
      <c r="BF1600" s="159">
        <f>IF(N1600="znížená",J1600,0)</f>
        <v>0</v>
      </c>
      <c r="BG1600" s="159">
        <f>IF(N1600="zákl. prenesená",J1600,0)</f>
        <v>0</v>
      </c>
      <c r="BH1600" s="159">
        <f>IF(N1600="zníž. prenesená",J1600,0)</f>
        <v>0</v>
      </c>
      <c r="BI1600" s="159">
        <f>IF(N1600="nulová",J1600,0)</f>
        <v>0</v>
      </c>
      <c r="BJ1600" s="17" t="s">
        <v>89</v>
      </c>
      <c r="BK1600" s="159">
        <f>ROUND(I1600*H1600,2)</f>
        <v>0</v>
      </c>
      <c r="BL1600" s="17" t="s">
        <v>313</v>
      </c>
      <c r="BM1600" s="158" t="s">
        <v>1483</v>
      </c>
    </row>
    <row r="1601" spans="2:65" s="12" customFormat="1">
      <c r="B1601" s="160"/>
      <c r="D1601" s="161" t="s">
        <v>315</v>
      </c>
      <c r="E1601" s="162" t="s">
        <v>1</v>
      </c>
      <c r="F1601" s="163" t="s">
        <v>1484</v>
      </c>
      <c r="H1601" s="162" t="s">
        <v>1</v>
      </c>
      <c r="I1601" s="164"/>
      <c r="L1601" s="160"/>
      <c r="M1601" s="165"/>
      <c r="T1601" s="166"/>
      <c r="AT1601" s="162" t="s">
        <v>315</v>
      </c>
      <c r="AU1601" s="162" t="s">
        <v>89</v>
      </c>
      <c r="AV1601" s="12" t="s">
        <v>83</v>
      </c>
      <c r="AW1601" s="12" t="s">
        <v>31</v>
      </c>
      <c r="AX1601" s="12" t="s">
        <v>76</v>
      </c>
      <c r="AY1601" s="162" t="s">
        <v>307</v>
      </c>
    </row>
    <row r="1602" spans="2:65" s="13" customFormat="1">
      <c r="B1602" s="167"/>
      <c r="D1602" s="161" t="s">
        <v>315</v>
      </c>
      <c r="E1602" s="168" t="s">
        <v>1</v>
      </c>
      <c r="F1602" s="169" t="s">
        <v>1485</v>
      </c>
      <c r="H1602" s="170">
        <v>29.25</v>
      </c>
      <c r="I1602" s="171"/>
      <c r="L1602" s="167"/>
      <c r="M1602" s="172"/>
      <c r="T1602" s="173"/>
      <c r="AT1602" s="168" t="s">
        <v>315</v>
      </c>
      <c r="AU1602" s="168" t="s">
        <v>89</v>
      </c>
      <c r="AV1602" s="13" t="s">
        <v>89</v>
      </c>
      <c r="AW1602" s="13" t="s">
        <v>31</v>
      </c>
      <c r="AX1602" s="13" t="s">
        <v>76</v>
      </c>
      <c r="AY1602" s="168" t="s">
        <v>307</v>
      </c>
    </row>
    <row r="1603" spans="2:65" s="12" customFormat="1">
      <c r="B1603" s="160"/>
      <c r="D1603" s="161" t="s">
        <v>315</v>
      </c>
      <c r="E1603" s="162" t="s">
        <v>1</v>
      </c>
      <c r="F1603" s="163" t="s">
        <v>1470</v>
      </c>
      <c r="H1603" s="162" t="s">
        <v>1</v>
      </c>
      <c r="I1603" s="164"/>
      <c r="L1603" s="160"/>
      <c r="M1603" s="165"/>
      <c r="T1603" s="166"/>
      <c r="AT1603" s="162" t="s">
        <v>315</v>
      </c>
      <c r="AU1603" s="162" t="s">
        <v>89</v>
      </c>
      <c r="AV1603" s="12" t="s">
        <v>83</v>
      </c>
      <c r="AW1603" s="12" t="s">
        <v>31</v>
      </c>
      <c r="AX1603" s="12" t="s">
        <v>76</v>
      </c>
      <c r="AY1603" s="162" t="s">
        <v>307</v>
      </c>
    </row>
    <row r="1604" spans="2:65" s="13" customFormat="1">
      <c r="B1604" s="167"/>
      <c r="D1604" s="161" t="s">
        <v>315</v>
      </c>
      <c r="E1604" s="168" t="s">
        <v>1</v>
      </c>
      <c r="F1604" s="169" t="s">
        <v>1486</v>
      </c>
      <c r="H1604" s="170">
        <v>1.7210000000000001</v>
      </c>
      <c r="I1604" s="171"/>
      <c r="L1604" s="167"/>
      <c r="M1604" s="172"/>
      <c r="T1604" s="173"/>
      <c r="AT1604" s="168" t="s">
        <v>315</v>
      </c>
      <c r="AU1604" s="168" t="s">
        <v>89</v>
      </c>
      <c r="AV1604" s="13" t="s">
        <v>89</v>
      </c>
      <c r="AW1604" s="13" t="s">
        <v>31</v>
      </c>
      <c r="AX1604" s="13" t="s">
        <v>76</v>
      </c>
      <c r="AY1604" s="168" t="s">
        <v>307</v>
      </c>
    </row>
    <row r="1605" spans="2:65" s="14" customFormat="1">
      <c r="B1605" s="174"/>
      <c r="D1605" s="161" t="s">
        <v>315</v>
      </c>
      <c r="E1605" s="175" t="s">
        <v>159</v>
      </c>
      <c r="F1605" s="176" t="s">
        <v>415</v>
      </c>
      <c r="H1605" s="177">
        <v>30.971</v>
      </c>
      <c r="I1605" s="178"/>
      <c r="L1605" s="174"/>
      <c r="M1605" s="179"/>
      <c r="T1605" s="180"/>
      <c r="AT1605" s="175" t="s">
        <v>315</v>
      </c>
      <c r="AU1605" s="175" t="s">
        <v>89</v>
      </c>
      <c r="AV1605" s="14" t="s">
        <v>313</v>
      </c>
      <c r="AW1605" s="14" t="s">
        <v>31</v>
      </c>
      <c r="AX1605" s="14" t="s">
        <v>83</v>
      </c>
      <c r="AY1605" s="175" t="s">
        <v>307</v>
      </c>
    </row>
    <row r="1606" spans="2:65" s="1" customFormat="1" ht="21.75" customHeight="1">
      <c r="B1606" s="145"/>
      <c r="C1606" s="146" t="s">
        <v>1487</v>
      </c>
      <c r="D1606" s="146" t="s">
        <v>309</v>
      </c>
      <c r="E1606" s="147" t="s">
        <v>1488</v>
      </c>
      <c r="F1606" s="148" t="s">
        <v>1489</v>
      </c>
      <c r="G1606" s="149" t="s">
        <v>517</v>
      </c>
      <c r="H1606" s="150">
        <v>30.971</v>
      </c>
      <c r="I1606" s="151"/>
      <c r="J1606" s="152">
        <f>ROUND(I1606*H1606,2)</f>
        <v>0</v>
      </c>
      <c r="K1606" s="153"/>
      <c r="L1606" s="32"/>
      <c r="M1606" s="154" t="s">
        <v>1</v>
      </c>
      <c r="N1606" s="155" t="s">
        <v>42</v>
      </c>
      <c r="P1606" s="156">
        <f>O1606*H1606</f>
        <v>0</v>
      </c>
      <c r="Q1606" s="156">
        <v>0</v>
      </c>
      <c r="R1606" s="156">
        <f>Q1606*H1606</f>
        <v>0</v>
      </c>
      <c r="S1606" s="156">
        <v>0</v>
      </c>
      <c r="T1606" s="157">
        <f>S1606*H1606</f>
        <v>0</v>
      </c>
      <c r="AR1606" s="158" t="s">
        <v>313</v>
      </c>
      <c r="AT1606" s="158" t="s">
        <v>309</v>
      </c>
      <c r="AU1606" s="158" t="s">
        <v>89</v>
      </c>
      <c r="AY1606" s="17" t="s">
        <v>307</v>
      </c>
      <c r="BE1606" s="159">
        <f>IF(N1606="základná",J1606,0)</f>
        <v>0</v>
      </c>
      <c r="BF1606" s="159">
        <f>IF(N1606="znížená",J1606,0)</f>
        <v>0</v>
      </c>
      <c r="BG1606" s="159">
        <f>IF(N1606="zákl. prenesená",J1606,0)</f>
        <v>0</v>
      </c>
      <c r="BH1606" s="159">
        <f>IF(N1606="zníž. prenesená",J1606,0)</f>
        <v>0</v>
      </c>
      <c r="BI1606" s="159">
        <f>IF(N1606="nulová",J1606,0)</f>
        <v>0</v>
      </c>
      <c r="BJ1606" s="17" t="s">
        <v>89</v>
      </c>
      <c r="BK1606" s="159">
        <f>ROUND(I1606*H1606,2)</f>
        <v>0</v>
      </c>
      <c r="BL1606" s="17" t="s">
        <v>313</v>
      </c>
      <c r="BM1606" s="158" t="s">
        <v>1490</v>
      </c>
    </row>
    <row r="1607" spans="2:65" s="13" customFormat="1">
      <c r="B1607" s="167"/>
      <c r="D1607" s="161" t="s">
        <v>315</v>
      </c>
      <c r="E1607" s="168" t="s">
        <v>1</v>
      </c>
      <c r="F1607" s="169" t="s">
        <v>159</v>
      </c>
      <c r="H1607" s="170">
        <v>30.971</v>
      </c>
      <c r="I1607" s="171"/>
      <c r="L1607" s="167"/>
      <c r="M1607" s="172"/>
      <c r="T1607" s="173"/>
      <c r="AT1607" s="168" t="s">
        <v>315</v>
      </c>
      <c r="AU1607" s="168" t="s">
        <v>89</v>
      </c>
      <c r="AV1607" s="13" t="s">
        <v>89</v>
      </c>
      <c r="AW1607" s="13" t="s">
        <v>31</v>
      </c>
      <c r="AX1607" s="13" t="s">
        <v>83</v>
      </c>
      <c r="AY1607" s="168" t="s">
        <v>307</v>
      </c>
    </row>
    <row r="1608" spans="2:65" s="1" customFormat="1" ht="37.9" customHeight="1">
      <c r="B1608" s="145"/>
      <c r="C1608" s="146" t="s">
        <v>1491</v>
      </c>
      <c r="D1608" s="146" t="s">
        <v>309</v>
      </c>
      <c r="E1608" s="147" t="s">
        <v>1492</v>
      </c>
      <c r="F1608" s="148" t="s">
        <v>1493</v>
      </c>
      <c r="G1608" s="149" t="s">
        <v>517</v>
      </c>
      <c r="H1608" s="150">
        <v>1308.4480000000001</v>
      </c>
      <c r="I1608" s="151"/>
      <c r="J1608" s="152">
        <f>ROUND(I1608*H1608,2)</f>
        <v>0</v>
      </c>
      <c r="K1608" s="153"/>
      <c r="L1608" s="32"/>
      <c r="M1608" s="154" t="s">
        <v>1</v>
      </c>
      <c r="N1608" s="155" t="s">
        <v>42</v>
      </c>
      <c r="P1608" s="156">
        <f>O1608*H1608</f>
        <v>0</v>
      </c>
      <c r="Q1608" s="156">
        <v>3.5200000000000001E-3</v>
      </c>
      <c r="R1608" s="156">
        <f>Q1608*H1608</f>
        <v>4.6057369600000007</v>
      </c>
      <c r="S1608" s="156">
        <v>0</v>
      </c>
      <c r="T1608" s="157">
        <f>S1608*H1608</f>
        <v>0</v>
      </c>
      <c r="AR1608" s="158" t="s">
        <v>313</v>
      </c>
      <c r="AT1608" s="158" t="s">
        <v>309</v>
      </c>
      <c r="AU1608" s="158" t="s">
        <v>89</v>
      </c>
      <c r="AY1608" s="17" t="s">
        <v>307</v>
      </c>
      <c r="BE1608" s="159">
        <f>IF(N1608="základná",J1608,0)</f>
        <v>0</v>
      </c>
      <c r="BF1608" s="159">
        <f>IF(N1608="znížená",J1608,0)</f>
        <v>0</v>
      </c>
      <c r="BG1608" s="159">
        <f>IF(N1608="zákl. prenesená",J1608,0)</f>
        <v>0</v>
      </c>
      <c r="BH1608" s="159">
        <f>IF(N1608="zníž. prenesená",J1608,0)</f>
        <v>0</v>
      </c>
      <c r="BI1608" s="159">
        <f>IF(N1608="nulová",J1608,0)</f>
        <v>0</v>
      </c>
      <c r="BJ1608" s="17" t="s">
        <v>89</v>
      </c>
      <c r="BK1608" s="159">
        <f>ROUND(I1608*H1608,2)</f>
        <v>0</v>
      </c>
      <c r="BL1608" s="17" t="s">
        <v>313</v>
      </c>
      <c r="BM1608" s="158" t="s">
        <v>1494</v>
      </c>
    </row>
    <row r="1609" spans="2:65" s="13" customFormat="1">
      <c r="B1609" s="167"/>
      <c r="D1609" s="161" t="s">
        <v>315</v>
      </c>
      <c r="E1609" s="168" t="s">
        <v>1</v>
      </c>
      <c r="F1609" s="169" t="s">
        <v>1495</v>
      </c>
      <c r="H1609" s="170">
        <v>1308.4480000000001</v>
      </c>
      <c r="I1609" s="171"/>
      <c r="L1609" s="167"/>
      <c r="M1609" s="172"/>
      <c r="T1609" s="173"/>
      <c r="AT1609" s="168" t="s">
        <v>315</v>
      </c>
      <c r="AU1609" s="168" t="s">
        <v>89</v>
      </c>
      <c r="AV1609" s="13" t="s">
        <v>89</v>
      </c>
      <c r="AW1609" s="13" t="s">
        <v>31</v>
      </c>
      <c r="AX1609" s="13" t="s">
        <v>83</v>
      </c>
      <c r="AY1609" s="168" t="s">
        <v>307</v>
      </c>
    </row>
    <row r="1610" spans="2:65" s="1" customFormat="1" ht="16.5" customHeight="1">
      <c r="B1610" s="145"/>
      <c r="C1610" s="146" t="s">
        <v>1496</v>
      </c>
      <c r="D1610" s="146" t="s">
        <v>309</v>
      </c>
      <c r="E1610" s="147" t="s">
        <v>1497</v>
      </c>
      <c r="F1610" s="148" t="s">
        <v>1498</v>
      </c>
      <c r="G1610" s="149" t="s">
        <v>1071</v>
      </c>
      <c r="H1610" s="150">
        <v>956.66800000000001</v>
      </c>
      <c r="I1610" s="151"/>
      <c r="J1610" s="152">
        <f>ROUND(I1610*H1610,2)</f>
        <v>0</v>
      </c>
      <c r="K1610" s="153"/>
      <c r="L1610" s="32"/>
      <c r="M1610" s="154" t="s">
        <v>1</v>
      </c>
      <c r="N1610" s="155" t="s">
        <v>42</v>
      </c>
      <c r="P1610" s="156">
        <f>O1610*H1610</f>
        <v>0</v>
      </c>
      <c r="Q1610" s="156">
        <v>0</v>
      </c>
      <c r="R1610" s="156">
        <f>Q1610*H1610</f>
        <v>0</v>
      </c>
      <c r="S1610" s="156">
        <v>0</v>
      </c>
      <c r="T1610" s="157">
        <f>S1610*H1610</f>
        <v>0</v>
      </c>
      <c r="AR1610" s="158" t="s">
        <v>313</v>
      </c>
      <c r="AT1610" s="158" t="s">
        <v>309</v>
      </c>
      <c r="AU1610" s="158" t="s">
        <v>89</v>
      </c>
      <c r="AY1610" s="17" t="s">
        <v>307</v>
      </c>
      <c r="BE1610" s="159">
        <f>IF(N1610="základná",J1610,0)</f>
        <v>0</v>
      </c>
      <c r="BF1610" s="159">
        <f>IF(N1610="znížená",J1610,0)</f>
        <v>0</v>
      </c>
      <c r="BG1610" s="159">
        <f>IF(N1610="zákl. prenesená",J1610,0)</f>
        <v>0</v>
      </c>
      <c r="BH1610" s="159">
        <f>IF(N1610="zníž. prenesená",J1610,0)</f>
        <v>0</v>
      </c>
      <c r="BI1610" s="159">
        <f>IF(N1610="nulová",J1610,0)</f>
        <v>0</v>
      </c>
      <c r="BJ1610" s="17" t="s">
        <v>89</v>
      </c>
      <c r="BK1610" s="159">
        <f>ROUND(I1610*H1610,2)</f>
        <v>0</v>
      </c>
      <c r="BL1610" s="17" t="s">
        <v>313</v>
      </c>
      <c r="BM1610" s="158" t="s">
        <v>1499</v>
      </c>
    </row>
    <row r="1611" spans="2:65" s="13" customFormat="1">
      <c r="B1611" s="167"/>
      <c r="D1611" s="161" t="s">
        <v>315</v>
      </c>
      <c r="E1611" s="168" t="s">
        <v>1</v>
      </c>
      <c r="F1611" s="169" t="s">
        <v>1500</v>
      </c>
      <c r="H1611" s="170">
        <v>956.66800000000001</v>
      </c>
      <c r="I1611" s="171"/>
      <c r="L1611" s="167"/>
      <c r="M1611" s="172"/>
      <c r="T1611" s="173"/>
      <c r="AT1611" s="168" t="s">
        <v>315</v>
      </c>
      <c r="AU1611" s="168" t="s">
        <v>89</v>
      </c>
      <c r="AV1611" s="13" t="s">
        <v>89</v>
      </c>
      <c r="AW1611" s="13" t="s">
        <v>31</v>
      </c>
      <c r="AX1611" s="13" t="s">
        <v>83</v>
      </c>
      <c r="AY1611" s="168" t="s">
        <v>307</v>
      </c>
    </row>
    <row r="1612" spans="2:65" s="1" customFormat="1" ht="37.9" customHeight="1">
      <c r="B1612" s="145"/>
      <c r="C1612" s="188" t="s">
        <v>1501</v>
      </c>
      <c r="D1612" s="188" t="s">
        <v>507</v>
      </c>
      <c r="E1612" s="189" t="s">
        <v>1502</v>
      </c>
      <c r="F1612" s="190" t="s">
        <v>1503</v>
      </c>
      <c r="G1612" s="191" t="s">
        <v>1071</v>
      </c>
      <c r="H1612" s="192">
        <v>966.23500000000001</v>
      </c>
      <c r="I1612" s="193"/>
      <c r="J1612" s="194">
        <f>ROUND(I1612*H1612,2)</f>
        <v>0</v>
      </c>
      <c r="K1612" s="195"/>
      <c r="L1612" s="196"/>
      <c r="M1612" s="197" t="s">
        <v>1</v>
      </c>
      <c r="N1612" s="198" t="s">
        <v>42</v>
      </c>
      <c r="P1612" s="156">
        <f>O1612*H1612</f>
        <v>0</v>
      </c>
      <c r="Q1612" s="156">
        <v>1.8000000000000001E-4</v>
      </c>
      <c r="R1612" s="156">
        <f>Q1612*H1612</f>
        <v>0.1739223</v>
      </c>
      <c r="S1612" s="156">
        <v>0</v>
      </c>
      <c r="T1612" s="157">
        <f>S1612*H1612</f>
        <v>0</v>
      </c>
      <c r="AR1612" s="158" t="s">
        <v>449</v>
      </c>
      <c r="AT1612" s="158" t="s">
        <v>507</v>
      </c>
      <c r="AU1612" s="158" t="s">
        <v>89</v>
      </c>
      <c r="AY1612" s="17" t="s">
        <v>307</v>
      </c>
      <c r="BE1612" s="159">
        <f>IF(N1612="základná",J1612,0)</f>
        <v>0</v>
      </c>
      <c r="BF1612" s="159">
        <f>IF(N1612="znížená",J1612,0)</f>
        <v>0</v>
      </c>
      <c r="BG1612" s="159">
        <f>IF(N1612="zákl. prenesená",J1612,0)</f>
        <v>0</v>
      </c>
      <c r="BH1612" s="159">
        <f>IF(N1612="zníž. prenesená",J1612,0)</f>
        <v>0</v>
      </c>
      <c r="BI1612" s="159">
        <f>IF(N1612="nulová",J1612,0)</f>
        <v>0</v>
      </c>
      <c r="BJ1612" s="17" t="s">
        <v>89</v>
      </c>
      <c r="BK1612" s="159">
        <f>ROUND(I1612*H1612,2)</f>
        <v>0</v>
      </c>
      <c r="BL1612" s="17" t="s">
        <v>313</v>
      </c>
      <c r="BM1612" s="158" t="s">
        <v>1504</v>
      </c>
    </row>
    <row r="1613" spans="2:65" s="1" customFormat="1" ht="24.2" customHeight="1">
      <c r="B1613" s="145"/>
      <c r="C1613" s="146" t="s">
        <v>1505</v>
      </c>
      <c r="D1613" s="146" t="s">
        <v>309</v>
      </c>
      <c r="E1613" s="147" t="s">
        <v>1506</v>
      </c>
      <c r="F1613" s="148" t="s">
        <v>1507</v>
      </c>
      <c r="G1613" s="149" t="s">
        <v>517</v>
      </c>
      <c r="H1613" s="150">
        <v>1120.6379999999999</v>
      </c>
      <c r="I1613" s="151"/>
      <c r="J1613" s="152">
        <f>ROUND(I1613*H1613,2)</f>
        <v>0</v>
      </c>
      <c r="K1613" s="153"/>
      <c r="L1613" s="32"/>
      <c r="M1613" s="154" t="s">
        <v>1</v>
      </c>
      <c r="N1613" s="155" t="s">
        <v>42</v>
      </c>
      <c r="P1613" s="156">
        <f>O1613*H1613</f>
        <v>0</v>
      </c>
      <c r="Q1613" s="156">
        <v>0</v>
      </c>
      <c r="R1613" s="156">
        <f>Q1613*H1613</f>
        <v>0</v>
      </c>
      <c r="S1613" s="156">
        <v>0</v>
      </c>
      <c r="T1613" s="157">
        <f>S1613*H1613</f>
        <v>0</v>
      </c>
      <c r="AR1613" s="158" t="s">
        <v>313</v>
      </c>
      <c r="AT1613" s="158" t="s">
        <v>309</v>
      </c>
      <c r="AU1613" s="158" t="s">
        <v>89</v>
      </c>
      <c r="AY1613" s="17" t="s">
        <v>307</v>
      </c>
      <c r="BE1613" s="159">
        <f>IF(N1613="základná",J1613,0)</f>
        <v>0</v>
      </c>
      <c r="BF1613" s="159">
        <f>IF(N1613="znížená",J1613,0)</f>
        <v>0</v>
      </c>
      <c r="BG1613" s="159">
        <f>IF(N1613="zákl. prenesená",J1613,0)</f>
        <v>0</v>
      </c>
      <c r="BH1613" s="159">
        <f>IF(N1613="zníž. prenesená",J1613,0)</f>
        <v>0</v>
      </c>
      <c r="BI1613" s="159">
        <f>IF(N1613="nulová",J1613,0)</f>
        <v>0</v>
      </c>
      <c r="BJ1613" s="17" t="s">
        <v>89</v>
      </c>
      <c r="BK1613" s="159">
        <f>ROUND(I1613*H1613,2)</f>
        <v>0</v>
      </c>
      <c r="BL1613" s="17" t="s">
        <v>313</v>
      </c>
      <c r="BM1613" s="158" t="s">
        <v>1508</v>
      </c>
    </row>
    <row r="1614" spans="2:65" s="13" customFormat="1">
      <c r="B1614" s="167"/>
      <c r="D1614" s="161" t="s">
        <v>315</v>
      </c>
      <c r="E1614" s="168" t="s">
        <v>1</v>
      </c>
      <c r="F1614" s="169" t="s">
        <v>1509</v>
      </c>
      <c r="H1614" s="170">
        <v>1120.6379999999999</v>
      </c>
      <c r="I1614" s="171"/>
      <c r="L1614" s="167"/>
      <c r="M1614" s="172"/>
      <c r="T1614" s="173"/>
      <c r="AT1614" s="168" t="s">
        <v>315</v>
      </c>
      <c r="AU1614" s="168" t="s">
        <v>89</v>
      </c>
      <c r="AV1614" s="13" t="s">
        <v>89</v>
      </c>
      <c r="AW1614" s="13" t="s">
        <v>31</v>
      </c>
      <c r="AX1614" s="13" t="s">
        <v>83</v>
      </c>
      <c r="AY1614" s="168" t="s">
        <v>307</v>
      </c>
    </row>
    <row r="1615" spans="2:65" s="1" customFormat="1" ht="24.2" customHeight="1">
      <c r="B1615" s="145"/>
      <c r="C1615" s="188" t="s">
        <v>1510</v>
      </c>
      <c r="D1615" s="188" t="s">
        <v>507</v>
      </c>
      <c r="E1615" s="189" t="s">
        <v>1511</v>
      </c>
      <c r="F1615" s="190" t="s">
        <v>1512</v>
      </c>
      <c r="G1615" s="191" t="s">
        <v>1513</v>
      </c>
      <c r="H1615" s="192">
        <v>230.851</v>
      </c>
      <c r="I1615" s="193"/>
      <c r="J1615" s="194">
        <f>ROUND(I1615*H1615,2)</f>
        <v>0</v>
      </c>
      <c r="K1615" s="195"/>
      <c r="L1615" s="196"/>
      <c r="M1615" s="197" t="s">
        <v>1</v>
      </c>
      <c r="N1615" s="198" t="s">
        <v>42</v>
      </c>
      <c r="P1615" s="156">
        <f>O1615*H1615</f>
        <v>0</v>
      </c>
      <c r="Q1615" s="156">
        <v>1E-3</v>
      </c>
      <c r="R1615" s="156">
        <f>Q1615*H1615</f>
        <v>0.230851</v>
      </c>
      <c r="S1615" s="156">
        <v>0</v>
      </c>
      <c r="T1615" s="157">
        <f>S1615*H1615</f>
        <v>0</v>
      </c>
      <c r="AR1615" s="158" t="s">
        <v>449</v>
      </c>
      <c r="AT1615" s="158" t="s">
        <v>507</v>
      </c>
      <c r="AU1615" s="158" t="s">
        <v>89</v>
      </c>
      <c r="AY1615" s="17" t="s">
        <v>307</v>
      </c>
      <c r="BE1615" s="159">
        <f>IF(N1615="základná",J1615,0)</f>
        <v>0</v>
      </c>
      <c r="BF1615" s="159">
        <f>IF(N1615="znížená",J1615,0)</f>
        <v>0</v>
      </c>
      <c r="BG1615" s="159">
        <f>IF(N1615="zákl. prenesená",J1615,0)</f>
        <v>0</v>
      </c>
      <c r="BH1615" s="159">
        <f>IF(N1615="zníž. prenesená",J1615,0)</f>
        <v>0</v>
      </c>
      <c r="BI1615" s="159">
        <f>IF(N1615="nulová",J1615,0)</f>
        <v>0</v>
      </c>
      <c r="BJ1615" s="17" t="s">
        <v>89</v>
      </c>
      <c r="BK1615" s="159">
        <f>ROUND(I1615*H1615,2)</f>
        <v>0</v>
      </c>
      <c r="BL1615" s="17" t="s">
        <v>313</v>
      </c>
      <c r="BM1615" s="158" t="s">
        <v>1514</v>
      </c>
    </row>
    <row r="1616" spans="2:65" s="1" customFormat="1" ht="24.2" customHeight="1">
      <c r="B1616" s="145"/>
      <c r="C1616" s="146" t="s">
        <v>1515</v>
      </c>
      <c r="D1616" s="146" t="s">
        <v>309</v>
      </c>
      <c r="E1616" s="147" t="s">
        <v>1516</v>
      </c>
      <c r="F1616" s="148" t="s">
        <v>1517</v>
      </c>
      <c r="G1616" s="149" t="s">
        <v>517</v>
      </c>
      <c r="H1616" s="150">
        <v>769.548</v>
      </c>
      <c r="I1616" s="151"/>
      <c r="J1616" s="152">
        <f>ROUND(I1616*H1616,2)</f>
        <v>0</v>
      </c>
      <c r="K1616" s="153"/>
      <c r="L1616" s="32"/>
      <c r="M1616" s="154" t="s">
        <v>1</v>
      </c>
      <c r="N1616" s="155" t="s">
        <v>42</v>
      </c>
      <c r="P1616" s="156">
        <f>O1616*H1616</f>
        <v>0</v>
      </c>
      <c r="Q1616" s="156">
        <v>5.2019999999999997E-2</v>
      </c>
      <c r="R1616" s="156">
        <f>Q1616*H1616</f>
        <v>40.031886959999994</v>
      </c>
      <c r="S1616" s="156">
        <v>0</v>
      </c>
      <c r="T1616" s="157">
        <f>S1616*H1616</f>
        <v>0</v>
      </c>
      <c r="AR1616" s="158" t="s">
        <v>313</v>
      </c>
      <c r="AT1616" s="158" t="s">
        <v>309</v>
      </c>
      <c r="AU1616" s="158" t="s">
        <v>89</v>
      </c>
      <c r="AY1616" s="17" t="s">
        <v>307</v>
      </c>
      <c r="BE1616" s="159">
        <f>IF(N1616="základná",J1616,0)</f>
        <v>0</v>
      </c>
      <c r="BF1616" s="159">
        <f>IF(N1616="znížená",J1616,0)</f>
        <v>0</v>
      </c>
      <c r="BG1616" s="159">
        <f>IF(N1616="zákl. prenesená",J1616,0)</f>
        <v>0</v>
      </c>
      <c r="BH1616" s="159">
        <f>IF(N1616="zníž. prenesená",J1616,0)</f>
        <v>0</v>
      </c>
      <c r="BI1616" s="159">
        <f>IF(N1616="nulová",J1616,0)</f>
        <v>0</v>
      </c>
      <c r="BJ1616" s="17" t="s">
        <v>89</v>
      </c>
      <c r="BK1616" s="159">
        <f>ROUND(I1616*H1616,2)</f>
        <v>0</v>
      </c>
      <c r="BL1616" s="17" t="s">
        <v>313</v>
      </c>
      <c r="BM1616" s="158" t="s">
        <v>1518</v>
      </c>
    </row>
    <row r="1617" spans="2:65" s="13" customFormat="1">
      <c r="B1617" s="167"/>
      <c r="D1617" s="161" t="s">
        <v>315</v>
      </c>
      <c r="E1617" s="168" t="s">
        <v>1</v>
      </c>
      <c r="F1617" s="169" t="s">
        <v>1519</v>
      </c>
      <c r="H1617" s="170">
        <v>769.548</v>
      </c>
      <c r="I1617" s="171"/>
      <c r="L1617" s="167"/>
      <c r="M1617" s="172"/>
      <c r="T1617" s="173"/>
      <c r="AT1617" s="168" t="s">
        <v>315</v>
      </c>
      <c r="AU1617" s="168" t="s">
        <v>89</v>
      </c>
      <c r="AV1617" s="13" t="s">
        <v>89</v>
      </c>
      <c r="AW1617" s="13" t="s">
        <v>31</v>
      </c>
      <c r="AX1617" s="13" t="s">
        <v>83</v>
      </c>
      <c r="AY1617" s="168" t="s">
        <v>307</v>
      </c>
    </row>
    <row r="1618" spans="2:65" s="1" customFormat="1" ht="24.2" customHeight="1">
      <c r="B1618" s="145"/>
      <c r="C1618" s="146" t="s">
        <v>1520</v>
      </c>
      <c r="D1618" s="146" t="s">
        <v>309</v>
      </c>
      <c r="E1618" s="147" t="s">
        <v>1521</v>
      </c>
      <c r="F1618" s="148" t="s">
        <v>1522</v>
      </c>
      <c r="G1618" s="149" t="s">
        <v>517</v>
      </c>
      <c r="H1618" s="150">
        <v>113.67</v>
      </c>
      <c r="I1618" s="151"/>
      <c r="J1618" s="152">
        <f>ROUND(I1618*H1618,2)</f>
        <v>0</v>
      </c>
      <c r="K1618" s="153"/>
      <c r="L1618" s="32"/>
      <c r="M1618" s="154" t="s">
        <v>1</v>
      </c>
      <c r="N1618" s="155" t="s">
        <v>42</v>
      </c>
      <c r="P1618" s="156">
        <f>O1618*H1618</f>
        <v>0</v>
      </c>
      <c r="Q1618" s="156">
        <v>5.2019999999999997E-2</v>
      </c>
      <c r="R1618" s="156">
        <f>Q1618*H1618</f>
        <v>5.9131133999999994</v>
      </c>
      <c r="S1618" s="156">
        <v>0</v>
      </c>
      <c r="T1618" s="157">
        <f>S1618*H1618</f>
        <v>0</v>
      </c>
      <c r="AR1618" s="158" t="s">
        <v>313</v>
      </c>
      <c r="AT1618" s="158" t="s">
        <v>309</v>
      </c>
      <c r="AU1618" s="158" t="s">
        <v>89</v>
      </c>
      <c r="AY1618" s="17" t="s">
        <v>307</v>
      </c>
      <c r="BE1618" s="159">
        <f>IF(N1618="základná",J1618,0)</f>
        <v>0</v>
      </c>
      <c r="BF1618" s="159">
        <f>IF(N1618="znížená",J1618,0)</f>
        <v>0</v>
      </c>
      <c r="BG1618" s="159">
        <f>IF(N1618="zákl. prenesená",J1618,0)</f>
        <v>0</v>
      </c>
      <c r="BH1618" s="159">
        <f>IF(N1618="zníž. prenesená",J1618,0)</f>
        <v>0</v>
      </c>
      <c r="BI1618" s="159">
        <f>IF(N1618="nulová",J1618,0)</f>
        <v>0</v>
      </c>
      <c r="BJ1618" s="17" t="s">
        <v>89</v>
      </c>
      <c r="BK1618" s="159">
        <f>ROUND(I1618*H1618,2)</f>
        <v>0</v>
      </c>
      <c r="BL1618" s="17" t="s">
        <v>313</v>
      </c>
      <c r="BM1618" s="158" t="s">
        <v>1523</v>
      </c>
    </row>
    <row r="1619" spans="2:65" s="13" customFormat="1">
      <c r="B1619" s="167"/>
      <c r="D1619" s="161" t="s">
        <v>315</v>
      </c>
      <c r="E1619" s="168" t="s">
        <v>1</v>
      </c>
      <c r="F1619" s="169" t="s">
        <v>195</v>
      </c>
      <c r="H1619" s="170">
        <v>113.67</v>
      </c>
      <c r="I1619" s="171"/>
      <c r="L1619" s="167"/>
      <c r="M1619" s="172"/>
      <c r="T1619" s="173"/>
      <c r="AT1619" s="168" t="s">
        <v>315</v>
      </c>
      <c r="AU1619" s="168" t="s">
        <v>89</v>
      </c>
      <c r="AV1619" s="13" t="s">
        <v>89</v>
      </c>
      <c r="AW1619" s="13" t="s">
        <v>31</v>
      </c>
      <c r="AX1619" s="13" t="s">
        <v>83</v>
      </c>
      <c r="AY1619" s="168" t="s">
        <v>307</v>
      </c>
    </row>
    <row r="1620" spans="2:65" s="1" customFormat="1" ht="24.2" customHeight="1">
      <c r="B1620" s="145"/>
      <c r="C1620" s="146" t="s">
        <v>1524</v>
      </c>
      <c r="D1620" s="146" t="s">
        <v>309</v>
      </c>
      <c r="E1620" s="147" t="s">
        <v>1525</v>
      </c>
      <c r="F1620" s="148" t="s">
        <v>1526</v>
      </c>
      <c r="G1620" s="149" t="s">
        <v>517</v>
      </c>
      <c r="H1620" s="150">
        <v>655.87800000000004</v>
      </c>
      <c r="I1620" s="151"/>
      <c r="J1620" s="152">
        <f>ROUND(I1620*H1620,2)</f>
        <v>0</v>
      </c>
      <c r="K1620" s="153"/>
      <c r="L1620" s="32"/>
      <c r="M1620" s="154" t="s">
        <v>1</v>
      </c>
      <c r="N1620" s="155" t="s">
        <v>42</v>
      </c>
      <c r="P1620" s="156">
        <f>O1620*H1620</f>
        <v>0</v>
      </c>
      <c r="Q1620" s="156">
        <v>8.6700000000000006E-3</v>
      </c>
      <c r="R1620" s="156">
        <f>Q1620*H1620</f>
        <v>5.6864622600000008</v>
      </c>
      <c r="S1620" s="156">
        <v>0</v>
      </c>
      <c r="T1620" s="157">
        <f>S1620*H1620</f>
        <v>0</v>
      </c>
      <c r="AR1620" s="158" t="s">
        <v>313</v>
      </c>
      <c r="AT1620" s="158" t="s">
        <v>309</v>
      </c>
      <c r="AU1620" s="158" t="s">
        <v>89</v>
      </c>
      <c r="AY1620" s="17" t="s">
        <v>307</v>
      </c>
      <c r="BE1620" s="159">
        <f>IF(N1620="základná",J1620,0)</f>
        <v>0</v>
      </c>
      <c r="BF1620" s="159">
        <f>IF(N1620="znížená",J1620,0)</f>
        <v>0</v>
      </c>
      <c r="BG1620" s="159">
        <f>IF(N1620="zákl. prenesená",J1620,0)</f>
        <v>0</v>
      </c>
      <c r="BH1620" s="159">
        <f>IF(N1620="zníž. prenesená",J1620,0)</f>
        <v>0</v>
      </c>
      <c r="BI1620" s="159">
        <f>IF(N1620="nulová",J1620,0)</f>
        <v>0</v>
      </c>
      <c r="BJ1620" s="17" t="s">
        <v>89</v>
      </c>
      <c r="BK1620" s="159">
        <f>ROUND(I1620*H1620,2)</f>
        <v>0</v>
      </c>
      <c r="BL1620" s="17" t="s">
        <v>313</v>
      </c>
      <c r="BM1620" s="158" t="s">
        <v>1527</v>
      </c>
    </row>
    <row r="1621" spans="2:65" s="13" customFormat="1">
      <c r="B1621" s="167"/>
      <c r="D1621" s="161" t="s">
        <v>315</v>
      </c>
      <c r="E1621" s="168" t="s">
        <v>1</v>
      </c>
      <c r="F1621" s="169" t="s">
        <v>199</v>
      </c>
      <c r="H1621" s="170">
        <v>655.87800000000004</v>
      </c>
      <c r="I1621" s="171"/>
      <c r="L1621" s="167"/>
      <c r="M1621" s="172"/>
      <c r="T1621" s="173"/>
      <c r="AT1621" s="168" t="s">
        <v>315</v>
      </c>
      <c r="AU1621" s="168" t="s">
        <v>89</v>
      </c>
      <c r="AV1621" s="13" t="s">
        <v>89</v>
      </c>
      <c r="AW1621" s="13" t="s">
        <v>31</v>
      </c>
      <c r="AX1621" s="13" t="s">
        <v>83</v>
      </c>
      <c r="AY1621" s="168" t="s">
        <v>307</v>
      </c>
    </row>
    <row r="1622" spans="2:65" s="1" customFormat="1" ht="24.2" customHeight="1">
      <c r="B1622" s="145"/>
      <c r="C1622" s="146" t="s">
        <v>1528</v>
      </c>
      <c r="D1622" s="146" t="s">
        <v>309</v>
      </c>
      <c r="E1622" s="147" t="s">
        <v>1529</v>
      </c>
      <c r="F1622" s="148" t="s">
        <v>1530</v>
      </c>
      <c r="G1622" s="149" t="s">
        <v>517</v>
      </c>
      <c r="H1622" s="150">
        <v>163.97</v>
      </c>
      <c r="I1622" s="151"/>
      <c r="J1622" s="152">
        <f>ROUND(I1622*H1622,2)</f>
        <v>0</v>
      </c>
      <c r="K1622" s="153"/>
      <c r="L1622" s="32"/>
      <c r="M1622" s="154" t="s">
        <v>1</v>
      </c>
      <c r="N1622" s="155" t="s">
        <v>42</v>
      </c>
      <c r="P1622" s="156">
        <f>O1622*H1622</f>
        <v>0</v>
      </c>
      <c r="Q1622" s="156">
        <v>3.9140000000000001E-2</v>
      </c>
      <c r="R1622" s="156">
        <f>Q1622*H1622</f>
        <v>6.4177857999999999</v>
      </c>
      <c r="S1622" s="156">
        <v>0</v>
      </c>
      <c r="T1622" s="157">
        <f>S1622*H1622</f>
        <v>0</v>
      </c>
      <c r="AR1622" s="158" t="s">
        <v>313</v>
      </c>
      <c r="AT1622" s="158" t="s">
        <v>309</v>
      </c>
      <c r="AU1622" s="158" t="s">
        <v>89</v>
      </c>
      <c r="AY1622" s="17" t="s">
        <v>307</v>
      </c>
      <c r="BE1622" s="159">
        <f>IF(N1622="základná",J1622,0)</f>
        <v>0</v>
      </c>
      <c r="BF1622" s="159">
        <f>IF(N1622="znížená",J1622,0)</f>
        <v>0</v>
      </c>
      <c r="BG1622" s="159">
        <f>IF(N1622="zákl. prenesená",J1622,0)</f>
        <v>0</v>
      </c>
      <c r="BH1622" s="159">
        <f>IF(N1622="zníž. prenesená",J1622,0)</f>
        <v>0</v>
      </c>
      <c r="BI1622" s="159">
        <f>IF(N1622="nulová",J1622,0)</f>
        <v>0</v>
      </c>
      <c r="BJ1622" s="17" t="s">
        <v>89</v>
      </c>
      <c r="BK1622" s="159">
        <f>ROUND(I1622*H1622,2)</f>
        <v>0</v>
      </c>
      <c r="BL1622" s="17" t="s">
        <v>313</v>
      </c>
      <c r="BM1622" s="158" t="s">
        <v>1531</v>
      </c>
    </row>
    <row r="1623" spans="2:65" s="13" customFormat="1">
      <c r="B1623" s="167"/>
      <c r="D1623" s="161" t="s">
        <v>315</v>
      </c>
      <c r="E1623" s="168" t="s">
        <v>1</v>
      </c>
      <c r="F1623" s="169" t="s">
        <v>197</v>
      </c>
      <c r="H1623" s="170">
        <v>163.97</v>
      </c>
      <c r="I1623" s="171"/>
      <c r="L1623" s="167"/>
      <c r="M1623" s="172"/>
      <c r="T1623" s="173"/>
      <c r="AT1623" s="168" t="s">
        <v>315</v>
      </c>
      <c r="AU1623" s="168" t="s">
        <v>89</v>
      </c>
      <c r="AV1623" s="13" t="s">
        <v>89</v>
      </c>
      <c r="AW1623" s="13" t="s">
        <v>31</v>
      </c>
      <c r="AX1623" s="13" t="s">
        <v>83</v>
      </c>
      <c r="AY1623" s="168" t="s">
        <v>307</v>
      </c>
    </row>
    <row r="1624" spans="2:65" s="1" customFormat="1" ht="24.2" customHeight="1">
      <c r="B1624" s="145"/>
      <c r="C1624" s="146" t="s">
        <v>1532</v>
      </c>
      <c r="D1624" s="146" t="s">
        <v>309</v>
      </c>
      <c r="E1624" s="147" t="s">
        <v>1533</v>
      </c>
      <c r="F1624" s="148" t="s">
        <v>1534</v>
      </c>
      <c r="G1624" s="149" t="s">
        <v>693</v>
      </c>
      <c r="H1624" s="150">
        <v>30</v>
      </c>
      <c r="I1624" s="151"/>
      <c r="J1624" s="152">
        <f>ROUND(I1624*H1624,2)</f>
        <v>0</v>
      </c>
      <c r="K1624" s="153"/>
      <c r="L1624" s="32"/>
      <c r="M1624" s="154" t="s">
        <v>1</v>
      </c>
      <c r="N1624" s="155" t="s">
        <v>42</v>
      </c>
      <c r="P1624" s="156">
        <f>O1624*H1624</f>
        <v>0</v>
      </c>
      <c r="Q1624" s="156">
        <v>1.7500000000000002E-2</v>
      </c>
      <c r="R1624" s="156">
        <f>Q1624*H1624</f>
        <v>0.52500000000000002</v>
      </c>
      <c r="S1624" s="156">
        <v>0</v>
      </c>
      <c r="T1624" s="157">
        <f>S1624*H1624</f>
        <v>0</v>
      </c>
      <c r="AR1624" s="158" t="s">
        <v>313</v>
      </c>
      <c r="AT1624" s="158" t="s">
        <v>309</v>
      </c>
      <c r="AU1624" s="158" t="s">
        <v>89</v>
      </c>
      <c r="AY1624" s="17" t="s">
        <v>307</v>
      </c>
      <c r="BE1624" s="159">
        <f>IF(N1624="základná",J1624,0)</f>
        <v>0</v>
      </c>
      <c r="BF1624" s="159">
        <f>IF(N1624="znížená",J1624,0)</f>
        <v>0</v>
      </c>
      <c r="BG1624" s="159">
        <f>IF(N1624="zákl. prenesená",J1624,0)</f>
        <v>0</v>
      </c>
      <c r="BH1624" s="159">
        <f>IF(N1624="zníž. prenesená",J1624,0)</f>
        <v>0</v>
      </c>
      <c r="BI1624" s="159">
        <f>IF(N1624="nulová",J1624,0)</f>
        <v>0</v>
      </c>
      <c r="BJ1624" s="17" t="s">
        <v>89</v>
      </c>
      <c r="BK1624" s="159">
        <f>ROUND(I1624*H1624,2)</f>
        <v>0</v>
      </c>
      <c r="BL1624" s="17" t="s">
        <v>313</v>
      </c>
      <c r="BM1624" s="158" t="s">
        <v>1535</v>
      </c>
    </row>
    <row r="1625" spans="2:65" s="13" customFormat="1">
      <c r="B1625" s="167"/>
      <c r="D1625" s="161" t="s">
        <v>315</v>
      </c>
      <c r="E1625" s="168" t="s">
        <v>1</v>
      </c>
      <c r="F1625" s="169" t="s">
        <v>1536</v>
      </c>
      <c r="H1625" s="170">
        <v>7</v>
      </c>
      <c r="I1625" s="171"/>
      <c r="L1625" s="167"/>
      <c r="M1625" s="172"/>
      <c r="T1625" s="173"/>
      <c r="AT1625" s="168" t="s">
        <v>315</v>
      </c>
      <c r="AU1625" s="168" t="s">
        <v>89</v>
      </c>
      <c r="AV1625" s="13" t="s">
        <v>89</v>
      </c>
      <c r="AW1625" s="13" t="s">
        <v>31</v>
      </c>
      <c r="AX1625" s="13" t="s">
        <v>76</v>
      </c>
      <c r="AY1625" s="168" t="s">
        <v>307</v>
      </c>
    </row>
    <row r="1626" spans="2:65" s="13" customFormat="1">
      <c r="B1626" s="167"/>
      <c r="D1626" s="161" t="s">
        <v>315</v>
      </c>
      <c r="E1626" s="168" t="s">
        <v>1</v>
      </c>
      <c r="F1626" s="169" t="s">
        <v>1537</v>
      </c>
      <c r="H1626" s="170">
        <v>14</v>
      </c>
      <c r="I1626" s="171"/>
      <c r="L1626" s="167"/>
      <c r="M1626" s="172"/>
      <c r="T1626" s="173"/>
      <c r="AT1626" s="168" t="s">
        <v>315</v>
      </c>
      <c r="AU1626" s="168" t="s">
        <v>89</v>
      </c>
      <c r="AV1626" s="13" t="s">
        <v>89</v>
      </c>
      <c r="AW1626" s="13" t="s">
        <v>31</v>
      </c>
      <c r="AX1626" s="13" t="s">
        <v>76</v>
      </c>
      <c r="AY1626" s="168" t="s">
        <v>307</v>
      </c>
    </row>
    <row r="1627" spans="2:65" s="13" customFormat="1">
      <c r="B1627" s="167"/>
      <c r="D1627" s="161" t="s">
        <v>315</v>
      </c>
      <c r="E1627" s="168" t="s">
        <v>1</v>
      </c>
      <c r="F1627" s="169" t="s">
        <v>1538</v>
      </c>
      <c r="H1627" s="170">
        <v>3</v>
      </c>
      <c r="I1627" s="171"/>
      <c r="L1627" s="167"/>
      <c r="M1627" s="172"/>
      <c r="T1627" s="173"/>
      <c r="AT1627" s="168" t="s">
        <v>315</v>
      </c>
      <c r="AU1627" s="168" t="s">
        <v>89</v>
      </c>
      <c r="AV1627" s="13" t="s">
        <v>89</v>
      </c>
      <c r="AW1627" s="13" t="s">
        <v>31</v>
      </c>
      <c r="AX1627" s="13" t="s">
        <v>76</v>
      </c>
      <c r="AY1627" s="168" t="s">
        <v>307</v>
      </c>
    </row>
    <row r="1628" spans="2:65" s="13" customFormat="1">
      <c r="B1628" s="167"/>
      <c r="D1628" s="161" t="s">
        <v>315</v>
      </c>
      <c r="E1628" s="168" t="s">
        <v>1</v>
      </c>
      <c r="F1628" s="169" t="s">
        <v>1539</v>
      </c>
      <c r="H1628" s="170">
        <v>3</v>
      </c>
      <c r="I1628" s="171"/>
      <c r="L1628" s="167"/>
      <c r="M1628" s="172"/>
      <c r="T1628" s="173"/>
      <c r="AT1628" s="168" t="s">
        <v>315</v>
      </c>
      <c r="AU1628" s="168" t="s">
        <v>89</v>
      </c>
      <c r="AV1628" s="13" t="s">
        <v>89</v>
      </c>
      <c r="AW1628" s="13" t="s">
        <v>31</v>
      </c>
      <c r="AX1628" s="13" t="s">
        <v>76</v>
      </c>
      <c r="AY1628" s="168" t="s">
        <v>307</v>
      </c>
    </row>
    <row r="1629" spans="2:65" s="13" customFormat="1">
      <c r="B1629" s="167"/>
      <c r="D1629" s="161" t="s">
        <v>315</v>
      </c>
      <c r="E1629" s="168" t="s">
        <v>1</v>
      </c>
      <c r="F1629" s="169" t="s">
        <v>1540</v>
      </c>
      <c r="H1629" s="170">
        <v>3</v>
      </c>
      <c r="I1629" s="171"/>
      <c r="L1629" s="167"/>
      <c r="M1629" s="172"/>
      <c r="T1629" s="173"/>
      <c r="AT1629" s="168" t="s">
        <v>315</v>
      </c>
      <c r="AU1629" s="168" t="s">
        <v>89</v>
      </c>
      <c r="AV1629" s="13" t="s">
        <v>89</v>
      </c>
      <c r="AW1629" s="13" t="s">
        <v>31</v>
      </c>
      <c r="AX1629" s="13" t="s">
        <v>76</v>
      </c>
      <c r="AY1629" s="168" t="s">
        <v>307</v>
      </c>
    </row>
    <row r="1630" spans="2:65" s="14" customFormat="1">
      <c r="B1630" s="174"/>
      <c r="D1630" s="161" t="s">
        <v>315</v>
      </c>
      <c r="E1630" s="175" t="s">
        <v>1</v>
      </c>
      <c r="F1630" s="176" t="s">
        <v>415</v>
      </c>
      <c r="H1630" s="177">
        <v>30</v>
      </c>
      <c r="I1630" s="178"/>
      <c r="L1630" s="174"/>
      <c r="M1630" s="179"/>
      <c r="T1630" s="180"/>
      <c r="AT1630" s="175" t="s">
        <v>315</v>
      </c>
      <c r="AU1630" s="175" t="s">
        <v>89</v>
      </c>
      <c r="AV1630" s="14" t="s">
        <v>313</v>
      </c>
      <c r="AW1630" s="14" t="s">
        <v>31</v>
      </c>
      <c r="AX1630" s="14" t="s">
        <v>83</v>
      </c>
      <c r="AY1630" s="175" t="s">
        <v>307</v>
      </c>
    </row>
    <row r="1631" spans="2:65" s="1" customFormat="1" ht="21.75" customHeight="1">
      <c r="B1631" s="145"/>
      <c r="C1631" s="188" t="s">
        <v>1541</v>
      </c>
      <c r="D1631" s="188" t="s">
        <v>507</v>
      </c>
      <c r="E1631" s="189" t="s">
        <v>1542</v>
      </c>
      <c r="F1631" s="190" t="s">
        <v>1543</v>
      </c>
      <c r="G1631" s="191" t="s">
        <v>693</v>
      </c>
      <c r="H1631" s="192">
        <v>7</v>
      </c>
      <c r="I1631" s="193"/>
      <c r="J1631" s="194">
        <f>ROUND(I1631*H1631,2)</f>
        <v>0</v>
      </c>
      <c r="K1631" s="195"/>
      <c r="L1631" s="196"/>
      <c r="M1631" s="197" t="s">
        <v>1</v>
      </c>
      <c r="N1631" s="198" t="s">
        <v>42</v>
      </c>
      <c r="P1631" s="156">
        <f>O1631*H1631</f>
        <v>0</v>
      </c>
      <c r="Q1631" s="156">
        <v>0.01</v>
      </c>
      <c r="R1631" s="156">
        <f>Q1631*H1631</f>
        <v>7.0000000000000007E-2</v>
      </c>
      <c r="S1631" s="156">
        <v>0</v>
      </c>
      <c r="T1631" s="157">
        <f>S1631*H1631</f>
        <v>0</v>
      </c>
      <c r="AR1631" s="158" t="s">
        <v>449</v>
      </c>
      <c r="AT1631" s="158" t="s">
        <v>507</v>
      </c>
      <c r="AU1631" s="158" t="s">
        <v>89</v>
      </c>
      <c r="AY1631" s="17" t="s">
        <v>307</v>
      </c>
      <c r="BE1631" s="159">
        <f>IF(N1631="základná",J1631,0)</f>
        <v>0</v>
      </c>
      <c r="BF1631" s="159">
        <f>IF(N1631="znížená",J1631,0)</f>
        <v>0</v>
      </c>
      <c r="BG1631" s="159">
        <f>IF(N1631="zákl. prenesená",J1631,0)</f>
        <v>0</v>
      </c>
      <c r="BH1631" s="159">
        <f>IF(N1631="zníž. prenesená",J1631,0)</f>
        <v>0</v>
      </c>
      <c r="BI1631" s="159">
        <f>IF(N1631="nulová",J1631,0)</f>
        <v>0</v>
      </c>
      <c r="BJ1631" s="17" t="s">
        <v>89</v>
      </c>
      <c r="BK1631" s="159">
        <f>ROUND(I1631*H1631,2)</f>
        <v>0</v>
      </c>
      <c r="BL1631" s="17" t="s">
        <v>313</v>
      </c>
      <c r="BM1631" s="158" t="s">
        <v>1544</v>
      </c>
    </row>
    <row r="1632" spans="2:65" s="1" customFormat="1" ht="16.5" customHeight="1">
      <c r="B1632" s="145"/>
      <c r="C1632" s="188" t="s">
        <v>1545</v>
      </c>
      <c r="D1632" s="188" t="s">
        <v>507</v>
      </c>
      <c r="E1632" s="189" t="s">
        <v>1546</v>
      </c>
      <c r="F1632" s="190" t="s">
        <v>1547</v>
      </c>
      <c r="G1632" s="191" t="s">
        <v>693</v>
      </c>
      <c r="H1632" s="192">
        <v>3</v>
      </c>
      <c r="I1632" s="193"/>
      <c r="J1632" s="194">
        <f>ROUND(I1632*H1632,2)</f>
        <v>0</v>
      </c>
      <c r="K1632" s="195"/>
      <c r="L1632" s="196"/>
      <c r="M1632" s="197" t="s">
        <v>1</v>
      </c>
      <c r="N1632" s="198" t="s">
        <v>42</v>
      </c>
      <c r="P1632" s="156">
        <f>O1632*H1632</f>
        <v>0</v>
      </c>
      <c r="Q1632" s="156">
        <v>1.4E-2</v>
      </c>
      <c r="R1632" s="156">
        <f>Q1632*H1632</f>
        <v>4.2000000000000003E-2</v>
      </c>
      <c r="S1632" s="156">
        <v>0</v>
      </c>
      <c r="T1632" s="157">
        <f>S1632*H1632</f>
        <v>0</v>
      </c>
      <c r="AR1632" s="158" t="s">
        <v>449</v>
      </c>
      <c r="AT1632" s="158" t="s">
        <v>507</v>
      </c>
      <c r="AU1632" s="158" t="s">
        <v>89</v>
      </c>
      <c r="AY1632" s="17" t="s">
        <v>307</v>
      </c>
      <c r="BE1632" s="159">
        <f>IF(N1632="základná",J1632,0)</f>
        <v>0</v>
      </c>
      <c r="BF1632" s="159">
        <f>IF(N1632="znížená",J1632,0)</f>
        <v>0</v>
      </c>
      <c r="BG1632" s="159">
        <f>IF(N1632="zákl. prenesená",J1632,0)</f>
        <v>0</v>
      </c>
      <c r="BH1632" s="159">
        <f>IF(N1632="zníž. prenesená",J1632,0)</f>
        <v>0</v>
      </c>
      <c r="BI1632" s="159">
        <f>IF(N1632="nulová",J1632,0)</f>
        <v>0</v>
      </c>
      <c r="BJ1632" s="17" t="s">
        <v>89</v>
      </c>
      <c r="BK1632" s="159">
        <f>ROUND(I1632*H1632,2)</f>
        <v>0</v>
      </c>
      <c r="BL1632" s="17" t="s">
        <v>313</v>
      </c>
      <c r="BM1632" s="158" t="s">
        <v>1548</v>
      </c>
    </row>
    <row r="1633" spans="2:65" s="13" customFormat="1">
      <c r="B1633" s="167"/>
      <c r="D1633" s="161" t="s">
        <v>315</v>
      </c>
      <c r="E1633" s="168" t="s">
        <v>1</v>
      </c>
      <c r="F1633" s="169" t="s">
        <v>1540</v>
      </c>
      <c r="H1633" s="170">
        <v>3</v>
      </c>
      <c r="I1633" s="171"/>
      <c r="L1633" s="167"/>
      <c r="M1633" s="172"/>
      <c r="T1633" s="173"/>
      <c r="AT1633" s="168" t="s">
        <v>315</v>
      </c>
      <c r="AU1633" s="168" t="s">
        <v>89</v>
      </c>
      <c r="AV1633" s="13" t="s">
        <v>89</v>
      </c>
      <c r="AW1633" s="13" t="s">
        <v>31</v>
      </c>
      <c r="AX1633" s="13" t="s">
        <v>76</v>
      </c>
      <c r="AY1633" s="168" t="s">
        <v>307</v>
      </c>
    </row>
    <row r="1634" spans="2:65" s="14" customFormat="1">
      <c r="B1634" s="174"/>
      <c r="D1634" s="161" t="s">
        <v>315</v>
      </c>
      <c r="E1634" s="175" t="s">
        <v>1</v>
      </c>
      <c r="F1634" s="176" t="s">
        <v>415</v>
      </c>
      <c r="H1634" s="177">
        <v>3</v>
      </c>
      <c r="I1634" s="178"/>
      <c r="L1634" s="174"/>
      <c r="M1634" s="179"/>
      <c r="T1634" s="180"/>
      <c r="AT1634" s="175" t="s">
        <v>315</v>
      </c>
      <c r="AU1634" s="175" t="s">
        <v>89</v>
      </c>
      <c r="AV1634" s="14" t="s">
        <v>313</v>
      </c>
      <c r="AW1634" s="14" t="s">
        <v>31</v>
      </c>
      <c r="AX1634" s="14" t="s">
        <v>83</v>
      </c>
      <c r="AY1634" s="175" t="s">
        <v>307</v>
      </c>
    </row>
    <row r="1635" spans="2:65" s="1" customFormat="1" ht="16.5" customHeight="1">
      <c r="B1635" s="145"/>
      <c r="C1635" s="188" t="s">
        <v>1549</v>
      </c>
      <c r="D1635" s="188" t="s">
        <v>507</v>
      </c>
      <c r="E1635" s="189" t="s">
        <v>1550</v>
      </c>
      <c r="F1635" s="190" t="s">
        <v>1551</v>
      </c>
      <c r="G1635" s="191" t="s">
        <v>693</v>
      </c>
      <c r="H1635" s="192">
        <v>3</v>
      </c>
      <c r="I1635" s="193"/>
      <c r="J1635" s="194">
        <f>ROUND(I1635*H1635,2)</f>
        <v>0</v>
      </c>
      <c r="K1635" s="195"/>
      <c r="L1635" s="196"/>
      <c r="M1635" s="197" t="s">
        <v>1</v>
      </c>
      <c r="N1635" s="198" t="s">
        <v>42</v>
      </c>
      <c r="P1635" s="156">
        <f>O1635*H1635</f>
        <v>0</v>
      </c>
      <c r="Q1635" s="156">
        <v>1.43E-2</v>
      </c>
      <c r="R1635" s="156">
        <f>Q1635*H1635</f>
        <v>4.2900000000000001E-2</v>
      </c>
      <c r="S1635" s="156">
        <v>0</v>
      </c>
      <c r="T1635" s="157">
        <f>S1635*H1635</f>
        <v>0</v>
      </c>
      <c r="AR1635" s="158" t="s">
        <v>449</v>
      </c>
      <c r="AT1635" s="158" t="s">
        <v>507</v>
      </c>
      <c r="AU1635" s="158" t="s">
        <v>89</v>
      </c>
      <c r="AY1635" s="17" t="s">
        <v>307</v>
      </c>
      <c r="BE1635" s="159">
        <f>IF(N1635="základná",J1635,0)</f>
        <v>0</v>
      </c>
      <c r="BF1635" s="159">
        <f>IF(N1635="znížená",J1635,0)</f>
        <v>0</v>
      </c>
      <c r="BG1635" s="159">
        <f>IF(N1635="zákl. prenesená",J1635,0)</f>
        <v>0</v>
      </c>
      <c r="BH1635" s="159">
        <f>IF(N1635="zníž. prenesená",J1635,0)</f>
        <v>0</v>
      </c>
      <c r="BI1635" s="159">
        <f>IF(N1635="nulová",J1635,0)</f>
        <v>0</v>
      </c>
      <c r="BJ1635" s="17" t="s">
        <v>89</v>
      </c>
      <c r="BK1635" s="159">
        <f>ROUND(I1635*H1635,2)</f>
        <v>0</v>
      </c>
      <c r="BL1635" s="17" t="s">
        <v>313</v>
      </c>
      <c r="BM1635" s="158" t="s">
        <v>1552</v>
      </c>
    </row>
    <row r="1636" spans="2:65" s="13" customFormat="1">
      <c r="B1636" s="167"/>
      <c r="D1636" s="161" t="s">
        <v>315</v>
      </c>
      <c r="E1636" s="168" t="s">
        <v>1</v>
      </c>
      <c r="F1636" s="169" t="s">
        <v>1539</v>
      </c>
      <c r="H1636" s="170">
        <v>3</v>
      </c>
      <c r="I1636" s="171"/>
      <c r="L1636" s="167"/>
      <c r="M1636" s="172"/>
      <c r="T1636" s="173"/>
      <c r="AT1636" s="168" t="s">
        <v>315</v>
      </c>
      <c r="AU1636" s="168" t="s">
        <v>89</v>
      </c>
      <c r="AV1636" s="13" t="s">
        <v>89</v>
      </c>
      <c r="AW1636" s="13" t="s">
        <v>31</v>
      </c>
      <c r="AX1636" s="13" t="s">
        <v>76</v>
      </c>
      <c r="AY1636" s="168" t="s">
        <v>307</v>
      </c>
    </row>
    <row r="1637" spans="2:65" s="14" customFormat="1">
      <c r="B1637" s="174"/>
      <c r="D1637" s="161" t="s">
        <v>315</v>
      </c>
      <c r="E1637" s="175" t="s">
        <v>1</v>
      </c>
      <c r="F1637" s="176" t="s">
        <v>415</v>
      </c>
      <c r="H1637" s="177">
        <v>3</v>
      </c>
      <c r="I1637" s="178"/>
      <c r="L1637" s="174"/>
      <c r="M1637" s="179"/>
      <c r="T1637" s="180"/>
      <c r="AT1637" s="175" t="s">
        <v>315</v>
      </c>
      <c r="AU1637" s="175" t="s">
        <v>89</v>
      </c>
      <c r="AV1637" s="14" t="s">
        <v>313</v>
      </c>
      <c r="AW1637" s="14" t="s">
        <v>31</v>
      </c>
      <c r="AX1637" s="14" t="s">
        <v>83</v>
      </c>
      <c r="AY1637" s="175" t="s">
        <v>307</v>
      </c>
    </row>
    <row r="1638" spans="2:65" s="1" customFormat="1" ht="16.5" customHeight="1">
      <c r="B1638" s="145"/>
      <c r="C1638" s="188" t="s">
        <v>1553</v>
      </c>
      <c r="D1638" s="188" t="s">
        <v>507</v>
      </c>
      <c r="E1638" s="189" t="s">
        <v>1554</v>
      </c>
      <c r="F1638" s="190" t="s">
        <v>1555</v>
      </c>
      <c r="G1638" s="191" t="s">
        <v>693</v>
      </c>
      <c r="H1638" s="192">
        <v>17</v>
      </c>
      <c r="I1638" s="193"/>
      <c r="J1638" s="194">
        <f>ROUND(I1638*H1638,2)</f>
        <v>0</v>
      </c>
      <c r="K1638" s="195"/>
      <c r="L1638" s="196"/>
      <c r="M1638" s="197" t="s">
        <v>1</v>
      </c>
      <c r="N1638" s="198" t="s">
        <v>42</v>
      </c>
      <c r="P1638" s="156">
        <f>O1638*H1638</f>
        <v>0</v>
      </c>
      <c r="Q1638" s="156">
        <v>1.46E-2</v>
      </c>
      <c r="R1638" s="156">
        <f>Q1638*H1638</f>
        <v>0.2482</v>
      </c>
      <c r="S1638" s="156">
        <v>0</v>
      </c>
      <c r="T1638" s="157">
        <f>S1638*H1638</f>
        <v>0</v>
      </c>
      <c r="AR1638" s="158" t="s">
        <v>449</v>
      </c>
      <c r="AT1638" s="158" t="s">
        <v>507</v>
      </c>
      <c r="AU1638" s="158" t="s">
        <v>89</v>
      </c>
      <c r="AY1638" s="17" t="s">
        <v>307</v>
      </c>
      <c r="BE1638" s="159">
        <f>IF(N1638="základná",J1638,0)</f>
        <v>0</v>
      </c>
      <c r="BF1638" s="159">
        <f>IF(N1638="znížená",J1638,0)</f>
        <v>0</v>
      </c>
      <c r="BG1638" s="159">
        <f>IF(N1638="zákl. prenesená",J1638,0)</f>
        <v>0</v>
      </c>
      <c r="BH1638" s="159">
        <f>IF(N1638="zníž. prenesená",J1638,0)</f>
        <v>0</v>
      </c>
      <c r="BI1638" s="159">
        <f>IF(N1638="nulová",J1638,0)</f>
        <v>0</v>
      </c>
      <c r="BJ1638" s="17" t="s">
        <v>89</v>
      </c>
      <c r="BK1638" s="159">
        <f>ROUND(I1638*H1638,2)</f>
        <v>0</v>
      </c>
      <c r="BL1638" s="17" t="s">
        <v>313</v>
      </c>
      <c r="BM1638" s="158" t="s">
        <v>1556</v>
      </c>
    </row>
    <row r="1639" spans="2:65" s="13" customFormat="1">
      <c r="B1639" s="167"/>
      <c r="D1639" s="161" t="s">
        <v>315</v>
      </c>
      <c r="E1639" s="168" t="s">
        <v>1</v>
      </c>
      <c r="F1639" s="169" t="s">
        <v>1537</v>
      </c>
      <c r="H1639" s="170">
        <v>14</v>
      </c>
      <c r="I1639" s="171"/>
      <c r="L1639" s="167"/>
      <c r="M1639" s="172"/>
      <c r="T1639" s="173"/>
      <c r="AT1639" s="168" t="s">
        <v>315</v>
      </c>
      <c r="AU1639" s="168" t="s">
        <v>89</v>
      </c>
      <c r="AV1639" s="13" t="s">
        <v>89</v>
      </c>
      <c r="AW1639" s="13" t="s">
        <v>31</v>
      </c>
      <c r="AX1639" s="13" t="s">
        <v>76</v>
      </c>
      <c r="AY1639" s="168" t="s">
        <v>307</v>
      </c>
    </row>
    <row r="1640" spans="2:65" s="13" customFormat="1">
      <c r="B1640" s="167"/>
      <c r="D1640" s="161" t="s">
        <v>315</v>
      </c>
      <c r="E1640" s="168" t="s">
        <v>1</v>
      </c>
      <c r="F1640" s="169" t="s">
        <v>1538</v>
      </c>
      <c r="H1640" s="170">
        <v>3</v>
      </c>
      <c r="I1640" s="171"/>
      <c r="L1640" s="167"/>
      <c r="M1640" s="172"/>
      <c r="T1640" s="173"/>
      <c r="AT1640" s="168" t="s">
        <v>315</v>
      </c>
      <c r="AU1640" s="168" t="s">
        <v>89</v>
      </c>
      <c r="AV1640" s="13" t="s">
        <v>89</v>
      </c>
      <c r="AW1640" s="13" t="s">
        <v>31</v>
      </c>
      <c r="AX1640" s="13" t="s">
        <v>76</v>
      </c>
      <c r="AY1640" s="168" t="s">
        <v>307</v>
      </c>
    </row>
    <row r="1641" spans="2:65" s="14" customFormat="1">
      <c r="B1641" s="174"/>
      <c r="D1641" s="161" t="s">
        <v>315</v>
      </c>
      <c r="E1641" s="175" t="s">
        <v>1</v>
      </c>
      <c r="F1641" s="176" t="s">
        <v>415</v>
      </c>
      <c r="H1641" s="177">
        <v>17</v>
      </c>
      <c r="I1641" s="178"/>
      <c r="L1641" s="174"/>
      <c r="M1641" s="179"/>
      <c r="T1641" s="180"/>
      <c r="AT1641" s="175" t="s">
        <v>315</v>
      </c>
      <c r="AU1641" s="175" t="s">
        <v>89</v>
      </c>
      <c r="AV1641" s="14" t="s">
        <v>313</v>
      </c>
      <c r="AW1641" s="14" t="s">
        <v>31</v>
      </c>
      <c r="AX1641" s="14" t="s">
        <v>83</v>
      </c>
      <c r="AY1641" s="175" t="s">
        <v>307</v>
      </c>
    </row>
    <row r="1642" spans="2:65" s="1" customFormat="1" ht="24.2" customHeight="1">
      <c r="B1642" s="145"/>
      <c r="C1642" s="146" t="s">
        <v>1557</v>
      </c>
      <c r="D1642" s="146" t="s">
        <v>309</v>
      </c>
      <c r="E1642" s="147" t="s">
        <v>1558</v>
      </c>
      <c r="F1642" s="148" t="s">
        <v>1559</v>
      </c>
      <c r="G1642" s="149" t="s">
        <v>693</v>
      </c>
      <c r="H1642" s="150">
        <v>15</v>
      </c>
      <c r="I1642" s="151"/>
      <c r="J1642" s="152">
        <f>ROUND(I1642*H1642,2)</f>
        <v>0</v>
      </c>
      <c r="K1642" s="153"/>
      <c r="L1642" s="32"/>
      <c r="M1642" s="154" t="s">
        <v>1</v>
      </c>
      <c r="N1642" s="155" t="s">
        <v>42</v>
      </c>
      <c r="P1642" s="156">
        <f>O1642*H1642</f>
        <v>0</v>
      </c>
      <c r="Q1642" s="156">
        <v>0.43752000000000002</v>
      </c>
      <c r="R1642" s="156">
        <f>Q1642*H1642</f>
        <v>6.5628000000000002</v>
      </c>
      <c r="S1642" s="156">
        <v>0</v>
      </c>
      <c r="T1642" s="157">
        <f>S1642*H1642</f>
        <v>0</v>
      </c>
      <c r="AR1642" s="158" t="s">
        <v>313</v>
      </c>
      <c r="AT1642" s="158" t="s">
        <v>309</v>
      </c>
      <c r="AU1642" s="158" t="s">
        <v>89</v>
      </c>
      <c r="AY1642" s="17" t="s">
        <v>307</v>
      </c>
      <c r="BE1642" s="159">
        <f>IF(N1642="základná",J1642,0)</f>
        <v>0</v>
      </c>
      <c r="BF1642" s="159">
        <f>IF(N1642="znížená",J1642,0)</f>
        <v>0</v>
      </c>
      <c r="BG1642" s="159">
        <f>IF(N1642="zákl. prenesená",J1642,0)</f>
        <v>0</v>
      </c>
      <c r="BH1642" s="159">
        <f>IF(N1642="zníž. prenesená",J1642,0)</f>
        <v>0</v>
      </c>
      <c r="BI1642" s="159">
        <f>IF(N1642="nulová",J1642,0)</f>
        <v>0</v>
      </c>
      <c r="BJ1642" s="17" t="s">
        <v>89</v>
      </c>
      <c r="BK1642" s="159">
        <f>ROUND(I1642*H1642,2)</f>
        <v>0</v>
      </c>
      <c r="BL1642" s="17" t="s">
        <v>313</v>
      </c>
      <c r="BM1642" s="158" t="s">
        <v>1560</v>
      </c>
    </row>
    <row r="1643" spans="2:65" s="13" customFormat="1">
      <c r="B1643" s="167"/>
      <c r="D1643" s="161" t="s">
        <v>315</v>
      </c>
      <c r="E1643" s="168" t="s">
        <v>1</v>
      </c>
      <c r="F1643" s="169" t="s">
        <v>1561</v>
      </c>
      <c r="H1643" s="170">
        <v>2</v>
      </c>
      <c r="I1643" s="171"/>
      <c r="L1643" s="167"/>
      <c r="M1643" s="172"/>
      <c r="T1643" s="173"/>
      <c r="AT1643" s="168" t="s">
        <v>315</v>
      </c>
      <c r="AU1643" s="168" t="s">
        <v>89</v>
      </c>
      <c r="AV1643" s="13" t="s">
        <v>89</v>
      </c>
      <c r="AW1643" s="13" t="s">
        <v>31</v>
      </c>
      <c r="AX1643" s="13" t="s">
        <v>76</v>
      </c>
      <c r="AY1643" s="168" t="s">
        <v>307</v>
      </c>
    </row>
    <row r="1644" spans="2:65" s="13" customFormat="1">
      <c r="B1644" s="167"/>
      <c r="D1644" s="161" t="s">
        <v>315</v>
      </c>
      <c r="E1644" s="168" t="s">
        <v>1</v>
      </c>
      <c r="F1644" s="169" t="s">
        <v>1562</v>
      </c>
      <c r="H1644" s="170">
        <v>9</v>
      </c>
      <c r="I1644" s="171"/>
      <c r="L1644" s="167"/>
      <c r="M1644" s="172"/>
      <c r="T1644" s="173"/>
      <c r="AT1644" s="168" t="s">
        <v>315</v>
      </c>
      <c r="AU1644" s="168" t="s">
        <v>89</v>
      </c>
      <c r="AV1644" s="13" t="s">
        <v>89</v>
      </c>
      <c r="AW1644" s="13" t="s">
        <v>31</v>
      </c>
      <c r="AX1644" s="13" t="s">
        <v>76</v>
      </c>
      <c r="AY1644" s="168" t="s">
        <v>307</v>
      </c>
    </row>
    <row r="1645" spans="2:65" s="13" customFormat="1">
      <c r="B1645" s="167"/>
      <c r="D1645" s="161" t="s">
        <v>315</v>
      </c>
      <c r="E1645" s="168" t="s">
        <v>1</v>
      </c>
      <c r="F1645" s="169" t="s">
        <v>1563</v>
      </c>
      <c r="H1645" s="170">
        <v>4</v>
      </c>
      <c r="I1645" s="171"/>
      <c r="L1645" s="167"/>
      <c r="M1645" s="172"/>
      <c r="T1645" s="173"/>
      <c r="AT1645" s="168" t="s">
        <v>315</v>
      </c>
      <c r="AU1645" s="168" t="s">
        <v>89</v>
      </c>
      <c r="AV1645" s="13" t="s">
        <v>89</v>
      </c>
      <c r="AW1645" s="13" t="s">
        <v>31</v>
      </c>
      <c r="AX1645" s="13" t="s">
        <v>76</v>
      </c>
      <c r="AY1645" s="168" t="s">
        <v>307</v>
      </c>
    </row>
    <row r="1646" spans="2:65" s="14" customFormat="1">
      <c r="B1646" s="174"/>
      <c r="D1646" s="161" t="s">
        <v>315</v>
      </c>
      <c r="E1646" s="175" t="s">
        <v>1</v>
      </c>
      <c r="F1646" s="176" t="s">
        <v>415</v>
      </c>
      <c r="H1646" s="177">
        <v>15</v>
      </c>
      <c r="I1646" s="178"/>
      <c r="L1646" s="174"/>
      <c r="M1646" s="179"/>
      <c r="T1646" s="180"/>
      <c r="AT1646" s="175" t="s">
        <v>315</v>
      </c>
      <c r="AU1646" s="175" t="s">
        <v>89</v>
      </c>
      <c r="AV1646" s="14" t="s">
        <v>313</v>
      </c>
      <c r="AW1646" s="14" t="s">
        <v>31</v>
      </c>
      <c r="AX1646" s="14" t="s">
        <v>83</v>
      </c>
      <c r="AY1646" s="175" t="s">
        <v>307</v>
      </c>
    </row>
    <row r="1647" spans="2:65" s="1" customFormat="1" ht="16.5" customHeight="1">
      <c r="B1647" s="145"/>
      <c r="C1647" s="188" t="s">
        <v>1564</v>
      </c>
      <c r="D1647" s="188" t="s">
        <v>507</v>
      </c>
      <c r="E1647" s="189" t="s">
        <v>1565</v>
      </c>
      <c r="F1647" s="190" t="s">
        <v>1566</v>
      </c>
      <c r="G1647" s="191" t="s">
        <v>693</v>
      </c>
      <c r="H1647" s="192">
        <v>9</v>
      </c>
      <c r="I1647" s="193"/>
      <c r="J1647" s="194">
        <f>ROUND(I1647*H1647,2)</f>
        <v>0</v>
      </c>
      <c r="K1647" s="195"/>
      <c r="L1647" s="196"/>
      <c r="M1647" s="197" t="s">
        <v>1</v>
      </c>
      <c r="N1647" s="198" t="s">
        <v>42</v>
      </c>
      <c r="P1647" s="156">
        <f>O1647*H1647</f>
        <v>0</v>
      </c>
      <c r="Q1647" s="156">
        <v>0.01</v>
      </c>
      <c r="R1647" s="156">
        <f>Q1647*H1647</f>
        <v>0.09</v>
      </c>
      <c r="S1647" s="156">
        <v>0</v>
      </c>
      <c r="T1647" s="157">
        <f>S1647*H1647</f>
        <v>0</v>
      </c>
      <c r="AR1647" s="158" t="s">
        <v>449</v>
      </c>
      <c r="AT1647" s="158" t="s">
        <v>507</v>
      </c>
      <c r="AU1647" s="158" t="s">
        <v>89</v>
      </c>
      <c r="AY1647" s="17" t="s">
        <v>307</v>
      </c>
      <c r="BE1647" s="159">
        <f>IF(N1647="základná",J1647,0)</f>
        <v>0</v>
      </c>
      <c r="BF1647" s="159">
        <f>IF(N1647="znížená",J1647,0)</f>
        <v>0</v>
      </c>
      <c r="BG1647" s="159">
        <f>IF(N1647="zákl. prenesená",J1647,0)</f>
        <v>0</v>
      </c>
      <c r="BH1647" s="159">
        <f>IF(N1647="zníž. prenesená",J1647,0)</f>
        <v>0</v>
      </c>
      <c r="BI1647" s="159">
        <f>IF(N1647="nulová",J1647,0)</f>
        <v>0</v>
      </c>
      <c r="BJ1647" s="17" t="s">
        <v>89</v>
      </c>
      <c r="BK1647" s="159">
        <f>ROUND(I1647*H1647,2)</f>
        <v>0</v>
      </c>
      <c r="BL1647" s="17" t="s">
        <v>313</v>
      </c>
      <c r="BM1647" s="158" t="s">
        <v>1567</v>
      </c>
    </row>
    <row r="1648" spans="2:65" s="13" customFormat="1">
      <c r="B1648" s="167"/>
      <c r="D1648" s="161" t="s">
        <v>315</v>
      </c>
      <c r="E1648" s="168" t="s">
        <v>1</v>
      </c>
      <c r="F1648" s="169" t="s">
        <v>1562</v>
      </c>
      <c r="H1648" s="170">
        <v>9</v>
      </c>
      <c r="I1648" s="171"/>
      <c r="L1648" s="167"/>
      <c r="M1648" s="172"/>
      <c r="T1648" s="173"/>
      <c r="AT1648" s="168" t="s">
        <v>315</v>
      </c>
      <c r="AU1648" s="168" t="s">
        <v>89</v>
      </c>
      <c r="AV1648" s="13" t="s">
        <v>89</v>
      </c>
      <c r="AW1648" s="13" t="s">
        <v>31</v>
      </c>
      <c r="AX1648" s="13" t="s">
        <v>76</v>
      </c>
      <c r="AY1648" s="168" t="s">
        <v>307</v>
      </c>
    </row>
    <row r="1649" spans="2:65" s="14" customFormat="1">
      <c r="B1649" s="174"/>
      <c r="D1649" s="161" t="s">
        <v>315</v>
      </c>
      <c r="E1649" s="175" t="s">
        <v>1</v>
      </c>
      <c r="F1649" s="176" t="s">
        <v>415</v>
      </c>
      <c r="H1649" s="177">
        <v>9</v>
      </c>
      <c r="I1649" s="178"/>
      <c r="L1649" s="174"/>
      <c r="M1649" s="179"/>
      <c r="T1649" s="180"/>
      <c r="AT1649" s="175" t="s">
        <v>315</v>
      </c>
      <c r="AU1649" s="175" t="s">
        <v>89</v>
      </c>
      <c r="AV1649" s="14" t="s">
        <v>313</v>
      </c>
      <c r="AW1649" s="14" t="s">
        <v>31</v>
      </c>
      <c r="AX1649" s="14" t="s">
        <v>83</v>
      </c>
      <c r="AY1649" s="175" t="s">
        <v>307</v>
      </c>
    </row>
    <row r="1650" spans="2:65" s="1" customFormat="1" ht="16.5" customHeight="1">
      <c r="B1650" s="145"/>
      <c r="C1650" s="188" t="s">
        <v>1568</v>
      </c>
      <c r="D1650" s="188" t="s">
        <v>507</v>
      </c>
      <c r="E1650" s="189" t="s">
        <v>1569</v>
      </c>
      <c r="F1650" s="190" t="s">
        <v>1570</v>
      </c>
      <c r="G1650" s="191" t="s">
        <v>693</v>
      </c>
      <c r="H1650" s="192">
        <v>4</v>
      </c>
      <c r="I1650" s="193"/>
      <c r="J1650" s="194">
        <f>ROUND(I1650*H1650,2)</f>
        <v>0</v>
      </c>
      <c r="K1650" s="195"/>
      <c r="L1650" s="196"/>
      <c r="M1650" s="197" t="s">
        <v>1</v>
      </c>
      <c r="N1650" s="198" t="s">
        <v>42</v>
      </c>
      <c r="P1650" s="156">
        <f>O1650*H1650</f>
        <v>0</v>
      </c>
      <c r="Q1650" s="156">
        <v>0.01</v>
      </c>
      <c r="R1650" s="156">
        <f>Q1650*H1650</f>
        <v>0.04</v>
      </c>
      <c r="S1650" s="156">
        <v>0</v>
      </c>
      <c r="T1650" s="157">
        <f>S1650*H1650</f>
        <v>0</v>
      </c>
      <c r="AR1650" s="158" t="s">
        <v>449</v>
      </c>
      <c r="AT1650" s="158" t="s">
        <v>507</v>
      </c>
      <c r="AU1650" s="158" t="s">
        <v>89</v>
      </c>
      <c r="AY1650" s="17" t="s">
        <v>307</v>
      </c>
      <c r="BE1650" s="159">
        <f>IF(N1650="základná",J1650,0)</f>
        <v>0</v>
      </c>
      <c r="BF1650" s="159">
        <f>IF(N1650="znížená",J1650,0)</f>
        <v>0</v>
      </c>
      <c r="BG1650" s="159">
        <f>IF(N1650="zákl. prenesená",J1650,0)</f>
        <v>0</v>
      </c>
      <c r="BH1650" s="159">
        <f>IF(N1650="zníž. prenesená",J1650,0)</f>
        <v>0</v>
      </c>
      <c r="BI1650" s="159">
        <f>IF(N1650="nulová",J1650,0)</f>
        <v>0</v>
      </c>
      <c r="BJ1650" s="17" t="s">
        <v>89</v>
      </c>
      <c r="BK1650" s="159">
        <f>ROUND(I1650*H1650,2)</f>
        <v>0</v>
      </c>
      <c r="BL1650" s="17" t="s">
        <v>313</v>
      </c>
      <c r="BM1650" s="158" t="s">
        <v>1571</v>
      </c>
    </row>
    <row r="1651" spans="2:65" s="13" customFormat="1">
      <c r="B1651" s="167"/>
      <c r="D1651" s="161" t="s">
        <v>315</v>
      </c>
      <c r="E1651" s="168" t="s">
        <v>1</v>
      </c>
      <c r="F1651" s="169" t="s">
        <v>1563</v>
      </c>
      <c r="H1651" s="170">
        <v>4</v>
      </c>
      <c r="I1651" s="171"/>
      <c r="L1651" s="167"/>
      <c r="M1651" s="172"/>
      <c r="T1651" s="173"/>
      <c r="AT1651" s="168" t="s">
        <v>315</v>
      </c>
      <c r="AU1651" s="168" t="s">
        <v>89</v>
      </c>
      <c r="AV1651" s="13" t="s">
        <v>89</v>
      </c>
      <c r="AW1651" s="13" t="s">
        <v>31</v>
      </c>
      <c r="AX1651" s="13" t="s">
        <v>76</v>
      </c>
      <c r="AY1651" s="168" t="s">
        <v>307</v>
      </c>
    </row>
    <row r="1652" spans="2:65" s="14" customFormat="1">
      <c r="B1652" s="174"/>
      <c r="D1652" s="161" t="s">
        <v>315</v>
      </c>
      <c r="E1652" s="175" t="s">
        <v>1</v>
      </c>
      <c r="F1652" s="176" t="s">
        <v>415</v>
      </c>
      <c r="H1652" s="177">
        <v>4</v>
      </c>
      <c r="I1652" s="178"/>
      <c r="L1652" s="174"/>
      <c r="M1652" s="179"/>
      <c r="T1652" s="180"/>
      <c r="AT1652" s="175" t="s">
        <v>315</v>
      </c>
      <c r="AU1652" s="175" t="s">
        <v>89</v>
      </c>
      <c r="AV1652" s="14" t="s">
        <v>313</v>
      </c>
      <c r="AW1652" s="14" t="s">
        <v>31</v>
      </c>
      <c r="AX1652" s="14" t="s">
        <v>83</v>
      </c>
      <c r="AY1652" s="175" t="s">
        <v>307</v>
      </c>
    </row>
    <row r="1653" spans="2:65" s="1" customFormat="1" ht="16.5" customHeight="1">
      <c r="B1653" s="145"/>
      <c r="C1653" s="188" t="s">
        <v>1572</v>
      </c>
      <c r="D1653" s="188" t="s">
        <v>507</v>
      </c>
      <c r="E1653" s="189" t="s">
        <v>1573</v>
      </c>
      <c r="F1653" s="190" t="s">
        <v>1574</v>
      </c>
      <c r="G1653" s="191" t="s">
        <v>693</v>
      </c>
      <c r="H1653" s="192">
        <v>2</v>
      </c>
      <c r="I1653" s="193"/>
      <c r="J1653" s="194">
        <f>ROUND(I1653*H1653,2)</f>
        <v>0</v>
      </c>
      <c r="K1653" s="195"/>
      <c r="L1653" s="196"/>
      <c r="M1653" s="197" t="s">
        <v>1</v>
      </c>
      <c r="N1653" s="198" t="s">
        <v>42</v>
      </c>
      <c r="P1653" s="156">
        <f>O1653*H1653</f>
        <v>0</v>
      </c>
      <c r="Q1653" s="156">
        <v>0.01</v>
      </c>
      <c r="R1653" s="156">
        <f>Q1653*H1653</f>
        <v>0.02</v>
      </c>
      <c r="S1653" s="156">
        <v>0</v>
      </c>
      <c r="T1653" s="157">
        <f>S1653*H1653</f>
        <v>0</v>
      </c>
      <c r="AR1653" s="158" t="s">
        <v>449</v>
      </c>
      <c r="AT1653" s="158" t="s">
        <v>507</v>
      </c>
      <c r="AU1653" s="158" t="s">
        <v>89</v>
      </c>
      <c r="AY1653" s="17" t="s">
        <v>307</v>
      </c>
      <c r="BE1653" s="159">
        <f>IF(N1653="základná",J1653,0)</f>
        <v>0</v>
      </c>
      <c r="BF1653" s="159">
        <f>IF(N1653="znížená",J1653,0)</f>
        <v>0</v>
      </c>
      <c r="BG1653" s="159">
        <f>IF(N1653="zákl. prenesená",J1653,0)</f>
        <v>0</v>
      </c>
      <c r="BH1653" s="159">
        <f>IF(N1653="zníž. prenesená",J1653,0)</f>
        <v>0</v>
      </c>
      <c r="BI1653" s="159">
        <f>IF(N1653="nulová",J1653,0)</f>
        <v>0</v>
      </c>
      <c r="BJ1653" s="17" t="s">
        <v>89</v>
      </c>
      <c r="BK1653" s="159">
        <f>ROUND(I1653*H1653,2)</f>
        <v>0</v>
      </c>
      <c r="BL1653" s="17" t="s">
        <v>313</v>
      </c>
      <c r="BM1653" s="158" t="s">
        <v>1575</v>
      </c>
    </row>
    <row r="1654" spans="2:65" s="13" customFormat="1">
      <c r="B1654" s="167"/>
      <c r="D1654" s="161" t="s">
        <v>315</v>
      </c>
      <c r="E1654" s="168" t="s">
        <v>1</v>
      </c>
      <c r="F1654" s="169" t="s">
        <v>1561</v>
      </c>
      <c r="H1654" s="170">
        <v>2</v>
      </c>
      <c r="I1654" s="171"/>
      <c r="L1654" s="167"/>
      <c r="M1654" s="172"/>
      <c r="T1654" s="173"/>
      <c r="AT1654" s="168" t="s">
        <v>315</v>
      </c>
      <c r="AU1654" s="168" t="s">
        <v>89</v>
      </c>
      <c r="AV1654" s="13" t="s">
        <v>89</v>
      </c>
      <c r="AW1654" s="13" t="s">
        <v>31</v>
      </c>
      <c r="AX1654" s="13" t="s">
        <v>76</v>
      </c>
      <c r="AY1654" s="168" t="s">
        <v>307</v>
      </c>
    </row>
    <row r="1655" spans="2:65" s="14" customFormat="1">
      <c r="B1655" s="174"/>
      <c r="D1655" s="161" t="s">
        <v>315</v>
      </c>
      <c r="E1655" s="175" t="s">
        <v>1</v>
      </c>
      <c r="F1655" s="176" t="s">
        <v>415</v>
      </c>
      <c r="H1655" s="177">
        <v>2</v>
      </c>
      <c r="I1655" s="178"/>
      <c r="L1655" s="174"/>
      <c r="M1655" s="179"/>
      <c r="T1655" s="180"/>
      <c r="AT1655" s="175" t="s">
        <v>315</v>
      </c>
      <c r="AU1655" s="175" t="s">
        <v>89</v>
      </c>
      <c r="AV1655" s="14" t="s">
        <v>313</v>
      </c>
      <c r="AW1655" s="14" t="s">
        <v>31</v>
      </c>
      <c r="AX1655" s="14" t="s">
        <v>83</v>
      </c>
      <c r="AY1655" s="175" t="s">
        <v>307</v>
      </c>
    </row>
    <row r="1656" spans="2:65" s="11" customFormat="1" ht="22.9" customHeight="1">
      <c r="B1656" s="133"/>
      <c r="D1656" s="134" t="s">
        <v>75</v>
      </c>
      <c r="E1656" s="143" t="s">
        <v>506</v>
      </c>
      <c r="F1656" s="143" t="s">
        <v>1576</v>
      </c>
      <c r="I1656" s="136"/>
      <c r="J1656" s="144">
        <f>BK1656</f>
        <v>0</v>
      </c>
      <c r="L1656" s="133"/>
      <c r="M1656" s="138"/>
      <c r="P1656" s="139">
        <f>SUM(P1657:P1784)</f>
        <v>0</v>
      </c>
      <c r="R1656" s="139">
        <f>SUM(R1657:R1784)</f>
        <v>43.278773319019997</v>
      </c>
      <c r="T1656" s="140">
        <f>SUM(T1657:T1784)</f>
        <v>8.1988500000000002</v>
      </c>
      <c r="AR1656" s="134" t="s">
        <v>83</v>
      </c>
      <c r="AT1656" s="141" t="s">
        <v>75</v>
      </c>
      <c r="AU1656" s="141" t="s">
        <v>83</v>
      </c>
      <c r="AY1656" s="134" t="s">
        <v>307</v>
      </c>
      <c r="BK1656" s="142">
        <f>SUM(BK1657:BK1784)</f>
        <v>0</v>
      </c>
    </row>
    <row r="1657" spans="2:65" s="1" customFormat="1" ht="37.9" customHeight="1">
      <c r="B1657" s="145"/>
      <c r="C1657" s="146" t="s">
        <v>1577</v>
      </c>
      <c r="D1657" s="146" t="s">
        <v>309</v>
      </c>
      <c r="E1657" s="147" t="s">
        <v>1578</v>
      </c>
      <c r="F1657" s="148" t="s">
        <v>1579</v>
      </c>
      <c r="G1657" s="149" t="s">
        <v>1071</v>
      </c>
      <c r="H1657" s="150">
        <v>209.18199999999999</v>
      </c>
      <c r="I1657" s="151"/>
      <c r="J1657" s="152">
        <f>ROUND(I1657*H1657,2)</f>
        <v>0</v>
      </c>
      <c r="K1657" s="153"/>
      <c r="L1657" s="32"/>
      <c r="M1657" s="154" t="s">
        <v>1</v>
      </c>
      <c r="N1657" s="155" t="s">
        <v>42</v>
      </c>
      <c r="P1657" s="156">
        <f>O1657*H1657</f>
        <v>0</v>
      </c>
      <c r="Q1657" s="156">
        <v>9.8530000000000006E-2</v>
      </c>
      <c r="R1657" s="156">
        <f>Q1657*H1657</f>
        <v>20.610702459999999</v>
      </c>
      <c r="S1657" s="156">
        <v>0</v>
      </c>
      <c r="T1657" s="157">
        <f>S1657*H1657</f>
        <v>0</v>
      </c>
      <c r="AR1657" s="158" t="s">
        <v>313</v>
      </c>
      <c r="AT1657" s="158" t="s">
        <v>309</v>
      </c>
      <c r="AU1657" s="158" t="s">
        <v>89</v>
      </c>
      <c r="AY1657" s="17" t="s">
        <v>307</v>
      </c>
      <c r="BE1657" s="159">
        <f>IF(N1657="základná",J1657,0)</f>
        <v>0</v>
      </c>
      <c r="BF1657" s="159">
        <f>IF(N1657="znížená",J1657,0)</f>
        <v>0</v>
      </c>
      <c r="BG1657" s="159">
        <f>IF(N1657="zákl. prenesená",J1657,0)</f>
        <v>0</v>
      </c>
      <c r="BH1657" s="159">
        <f>IF(N1657="zníž. prenesená",J1657,0)</f>
        <v>0</v>
      </c>
      <c r="BI1657" s="159">
        <f>IF(N1657="nulová",J1657,0)</f>
        <v>0</v>
      </c>
      <c r="BJ1657" s="17" t="s">
        <v>89</v>
      </c>
      <c r="BK1657" s="159">
        <f>ROUND(I1657*H1657,2)</f>
        <v>0</v>
      </c>
      <c r="BL1657" s="17" t="s">
        <v>313</v>
      </c>
      <c r="BM1657" s="158" t="s">
        <v>1580</v>
      </c>
    </row>
    <row r="1658" spans="2:65" s="12" customFormat="1">
      <c r="B1658" s="160"/>
      <c r="D1658" s="161" t="s">
        <v>315</v>
      </c>
      <c r="E1658" s="162" t="s">
        <v>1</v>
      </c>
      <c r="F1658" s="163" t="s">
        <v>1098</v>
      </c>
      <c r="H1658" s="162" t="s">
        <v>1</v>
      </c>
      <c r="I1658" s="164"/>
      <c r="L1658" s="160"/>
      <c r="M1658" s="165"/>
      <c r="T1658" s="166"/>
      <c r="AT1658" s="162" t="s">
        <v>315</v>
      </c>
      <c r="AU1658" s="162" t="s">
        <v>89</v>
      </c>
      <c r="AV1658" s="12" t="s">
        <v>83</v>
      </c>
      <c r="AW1658" s="12" t="s">
        <v>31</v>
      </c>
      <c r="AX1658" s="12" t="s">
        <v>76</v>
      </c>
      <c r="AY1658" s="162" t="s">
        <v>307</v>
      </c>
    </row>
    <row r="1659" spans="2:65" s="13" customFormat="1">
      <c r="B1659" s="167"/>
      <c r="D1659" s="161" t="s">
        <v>315</v>
      </c>
      <c r="E1659" s="168" t="s">
        <v>1</v>
      </c>
      <c r="F1659" s="169" t="s">
        <v>1581</v>
      </c>
      <c r="H1659" s="170">
        <v>84.1</v>
      </c>
      <c r="I1659" s="171"/>
      <c r="L1659" s="167"/>
      <c r="M1659" s="172"/>
      <c r="T1659" s="173"/>
      <c r="AT1659" s="168" t="s">
        <v>315</v>
      </c>
      <c r="AU1659" s="168" t="s">
        <v>89</v>
      </c>
      <c r="AV1659" s="13" t="s">
        <v>89</v>
      </c>
      <c r="AW1659" s="13" t="s">
        <v>31</v>
      </c>
      <c r="AX1659" s="13" t="s">
        <v>76</v>
      </c>
      <c r="AY1659" s="168" t="s">
        <v>307</v>
      </c>
    </row>
    <row r="1660" spans="2:65" s="13" customFormat="1">
      <c r="B1660" s="167"/>
      <c r="D1660" s="161" t="s">
        <v>315</v>
      </c>
      <c r="E1660" s="168" t="s">
        <v>1</v>
      </c>
      <c r="F1660" s="169" t="s">
        <v>1582</v>
      </c>
      <c r="H1660" s="170">
        <v>101.182</v>
      </c>
      <c r="I1660" s="171"/>
      <c r="L1660" s="167"/>
      <c r="M1660" s="172"/>
      <c r="T1660" s="173"/>
      <c r="AT1660" s="168" t="s">
        <v>315</v>
      </c>
      <c r="AU1660" s="168" t="s">
        <v>89</v>
      </c>
      <c r="AV1660" s="13" t="s">
        <v>89</v>
      </c>
      <c r="AW1660" s="13" t="s">
        <v>31</v>
      </c>
      <c r="AX1660" s="13" t="s">
        <v>76</v>
      </c>
      <c r="AY1660" s="168" t="s">
        <v>307</v>
      </c>
    </row>
    <row r="1661" spans="2:65" s="13" customFormat="1">
      <c r="B1661" s="167"/>
      <c r="D1661" s="161" t="s">
        <v>315</v>
      </c>
      <c r="E1661" s="168" t="s">
        <v>1</v>
      </c>
      <c r="F1661" s="169" t="s">
        <v>1583</v>
      </c>
      <c r="H1661" s="170">
        <v>23.9</v>
      </c>
      <c r="I1661" s="171"/>
      <c r="L1661" s="167"/>
      <c r="M1661" s="172"/>
      <c r="T1661" s="173"/>
      <c r="AT1661" s="168" t="s">
        <v>315</v>
      </c>
      <c r="AU1661" s="168" t="s">
        <v>89</v>
      </c>
      <c r="AV1661" s="13" t="s">
        <v>89</v>
      </c>
      <c r="AW1661" s="13" t="s">
        <v>31</v>
      </c>
      <c r="AX1661" s="13" t="s">
        <v>76</v>
      </c>
      <c r="AY1661" s="168" t="s">
        <v>307</v>
      </c>
    </row>
    <row r="1662" spans="2:65" s="14" customFormat="1">
      <c r="B1662" s="174"/>
      <c r="D1662" s="161" t="s">
        <v>315</v>
      </c>
      <c r="E1662" s="175" t="s">
        <v>207</v>
      </c>
      <c r="F1662" s="176" t="s">
        <v>415</v>
      </c>
      <c r="H1662" s="177">
        <v>209.18199999999999</v>
      </c>
      <c r="I1662" s="178"/>
      <c r="L1662" s="174"/>
      <c r="M1662" s="179"/>
      <c r="T1662" s="180"/>
      <c r="AT1662" s="175" t="s">
        <v>315</v>
      </c>
      <c r="AU1662" s="175" t="s">
        <v>89</v>
      </c>
      <c r="AV1662" s="14" t="s">
        <v>313</v>
      </c>
      <c r="AW1662" s="14" t="s">
        <v>31</v>
      </c>
      <c r="AX1662" s="14" t="s">
        <v>83</v>
      </c>
      <c r="AY1662" s="175" t="s">
        <v>307</v>
      </c>
    </row>
    <row r="1663" spans="2:65" s="1" customFormat="1" ht="21.75" customHeight="1">
      <c r="B1663" s="145"/>
      <c r="C1663" s="188" t="s">
        <v>1584</v>
      </c>
      <c r="D1663" s="188" t="s">
        <v>507</v>
      </c>
      <c r="E1663" s="189" t="s">
        <v>1585</v>
      </c>
      <c r="F1663" s="190" t="s">
        <v>1586</v>
      </c>
      <c r="G1663" s="191" t="s">
        <v>693</v>
      </c>
      <c r="H1663" s="192">
        <v>211.274</v>
      </c>
      <c r="I1663" s="193"/>
      <c r="J1663" s="194">
        <f>ROUND(I1663*H1663,2)</f>
        <v>0</v>
      </c>
      <c r="K1663" s="195"/>
      <c r="L1663" s="196"/>
      <c r="M1663" s="197" t="s">
        <v>1</v>
      </c>
      <c r="N1663" s="198" t="s">
        <v>42</v>
      </c>
      <c r="P1663" s="156">
        <f>O1663*H1663</f>
        <v>0</v>
      </c>
      <c r="Q1663" s="156">
        <v>2.3E-2</v>
      </c>
      <c r="R1663" s="156">
        <f>Q1663*H1663</f>
        <v>4.8593019999999996</v>
      </c>
      <c r="S1663" s="156">
        <v>0</v>
      </c>
      <c r="T1663" s="157">
        <f>S1663*H1663</f>
        <v>0</v>
      </c>
      <c r="AR1663" s="158" t="s">
        <v>449</v>
      </c>
      <c r="AT1663" s="158" t="s">
        <v>507</v>
      </c>
      <c r="AU1663" s="158" t="s">
        <v>89</v>
      </c>
      <c r="AY1663" s="17" t="s">
        <v>307</v>
      </c>
      <c r="BE1663" s="159">
        <f>IF(N1663="základná",J1663,0)</f>
        <v>0</v>
      </c>
      <c r="BF1663" s="159">
        <f>IF(N1663="znížená",J1663,0)</f>
        <v>0</v>
      </c>
      <c r="BG1663" s="159">
        <f>IF(N1663="zákl. prenesená",J1663,0)</f>
        <v>0</v>
      </c>
      <c r="BH1663" s="159">
        <f>IF(N1663="zníž. prenesená",J1663,0)</f>
        <v>0</v>
      </c>
      <c r="BI1663" s="159">
        <f>IF(N1663="nulová",J1663,0)</f>
        <v>0</v>
      </c>
      <c r="BJ1663" s="17" t="s">
        <v>89</v>
      </c>
      <c r="BK1663" s="159">
        <f>ROUND(I1663*H1663,2)</f>
        <v>0</v>
      </c>
      <c r="BL1663" s="17" t="s">
        <v>313</v>
      </c>
      <c r="BM1663" s="158" t="s">
        <v>1587</v>
      </c>
    </row>
    <row r="1664" spans="2:65" s="13" customFormat="1">
      <c r="B1664" s="167"/>
      <c r="D1664" s="161" t="s">
        <v>315</v>
      </c>
      <c r="E1664" s="168" t="s">
        <v>1</v>
      </c>
      <c r="F1664" s="169" t="s">
        <v>207</v>
      </c>
      <c r="H1664" s="170">
        <v>209.18199999999999</v>
      </c>
      <c r="I1664" s="171"/>
      <c r="L1664" s="167"/>
      <c r="M1664" s="172"/>
      <c r="T1664" s="173"/>
      <c r="AT1664" s="168" t="s">
        <v>315</v>
      </c>
      <c r="AU1664" s="168" t="s">
        <v>89</v>
      </c>
      <c r="AV1664" s="13" t="s">
        <v>89</v>
      </c>
      <c r="AW1664" s="13" t="s">
        <v>31</v>
      </c>
      <c r="AX1664" s="13" t="s">
        <v>83</v>
      </c>
      <c r="AY1664" s="168" t="s">
        <v>307</v>
      </c>
    </row>
    <row r="1665" spans="2:65" s="13" customFormat="1">
      <c r="B1665" s="167"/>
      <c r="D1665" s="161" t="s">
        <v>315</v>
      </c>
      <c r="F1665" s="169" t="s">
        <v>1588</v>
      </c>
      <c r="H1665" s="170">
        <v>211.274</v>
      </c>
      <c r="I1665" s="171"/>
      <c r="L1665" s="167"/>
      <c r="M1665" s="172"/>
      <c r="T1665" s="173"/>
      <c r="AT1665" s="168" t="s">
        <v>315</v>
      </c>
      <c r="AU1665" s="168" t="s">
        <v>89</v>
      </c>
      <c r="AV1665" s="13" t="s">
        <v>89</v>
      </c>
      <c r="AW1665" s="13" t="s">
        <v>3</v>
      </c>
      <c r="AX1665" s="13" t="s">
        <v>83</v>
      </c>
      <c r="AY1665" s="168" t="s">
        <v>307</v>
      </c>
    </row>
    <row r="1666" spans="2:65" s="1" customFormat="1" ht="24.2" customHeight="1">
      <c r="B1666" s="145"/>
      <c r="C1666" s="146" t="s">
        <v>1589</v>
      </c>
      <c r="D1666" s="146" t="s">
        <v>309</v>
      </c>
      <c r="E1666" s="147" t="s">
        <v>1590</v>
      </c>
      <c r="F1666" s="148" t="s">
        <v>1591</v>
      </c>
      <c r="G1666" s="149" t="s">
        <v>1071</v>
      </c>
      <c r="H1666" s="150">
        <v>8.3000000000000007</v>
      </c>
      <c r="I1666" s="151"/>
      <c r="J1666" s="152">
        <f>ROUND(I1666*H1666,2)</f>
        <v>0</v>
      </c>
      <c r="K1666" s="153"/>
      <c r="L1666" s="32"/>
      <c r="M1666" s="154" t="s">
        <v>1</v>
      </c>
      <c r="N1666" s="155" t="s">
        <v>42</v>
      </c>
      <c r="P1666" s="156">
        <f>O1666*H1666</f>
        <v>0</v>
      </c>
      <c r="Q1666" s="156">
        <v>0.16331999999999999</v>
      </c>
      <c r="R1666" s="156">
        <f>Q1666*H1666</f>
        <v>1.355556</v>
      </c>
      <c r="S1666" s="156">
        <v>0</v>
      </c>
      <c r="T1666" s="157">
        <f>S1666*H1666</f>
        <v>0</v>
      </c>
      <c r="AR1666" s="158" t="s">
        <v>313</v>
      </c>
      <c r="AT1666" s="158" t="s">
        <v>309</v>
      </c>
      <c r="AU1666" s="158" t="s">
        <v>89</v>
      </c>
      <c r="AY1666" s="17" t="s">
        <v>307</v>
      </c>
      <c r="BE1666" s="159">
        <f>IF(N1666="základná",J1666,0)</f>
        <v>0</v>
      </c>
      <c r="BF1666" s="159">
        <f>IF(N1666="znížená",J1666,0)</f>
        <v>0</v>
      </c>
      <c r="BG1666" s="159">
        <f>IF(N1666="zákl. prenesená",J1666,0)</f>
        <v>0</v>
      </c>
      <c r="BH1666" s="159">
        <f>IF(N1666="zníž. prenesená",J1666,0)</f>
        <v>0</v>
      </c>
      <c r="BI1666" s="159">
        <f>IF(N1666="nulová",J1666,0)</f>
        <v>0</v>
      </c>
      <c r="BJ1666" s="17" t="s">
        <v>89</v>
      </c>
      <c r="BK1666" s="159">
        <f>ROUND(I1666*H1666,2)</f>
        <v>0</v>
      </c>
      <c r="BL1666" s="17" t="s">
        <v>313</v>
      </c>
      <c r="BM1666" s="158" t="s">
        <v>1592</v>
      </c>
    </row>
    <row r="1667" spans="2:65" s="13" customFormat="1">
      <c r="B1667" s="167"/>
      <c r="D1667" s="161" t="s">
        <v>315</v>
      </c>
      <c r="E1667" s="168" t="s">
        <v>1</v>
      </c>
      <c r="F1667" s="169" t="s">
        <v>1593</v>
      </c>
      <c r="H1667" s="170">
        <v>8.3000000000000007</v>
      </c>
      <c r="I1667" s="171"/>
      <c r="L1667" s="167"/>
      <c r="M1667" s="172"/>
      <c r="T1667" s="173"/>
      <c r="AT1667" s="168" t="s">
        <v>315</v>
      </c>
      <c r="AU1667" s="168" t="s">
        <v>89</v>
      </c>
      <c r="AV1667" s="13" t="s">
        <v>89</v>
      </c>
      <c r="AW1667" s="13" t="s">
        <v>31</v>
      </c>
      <c r="AX1667" s="13" t="s">
        <v>76</v>
      </c>
      <c r="AY1667" s="168" t="s">
        <v>307</v>
      </c>
    </row>
    <row r="1668" spans="2:65" s="14" customFormat="1">
      <c r="B1668" s="174"/>
      <c r="D1668" s="161" t="s">
        <v>315</v>
      </c>
      <c r="E1668" s="175" t="s">
        <v>203</v>
      </c>
      <c r="F1668" s="176" t="s">
        <v>415</v>
      </c>
      <c r="H1668" s="177">
        <v>8.3000000000000007</v>
      </c>
      <c r="I1668" s="178"/>
      <c r="L1668" s="174"/>
      <c r="M1668" s="179"/>
      <c r="T1668" s="180"/>
      <c r="AT1668" s="175" t="s">
        <v>315</v>
      </c>
      <c r="AU1668" s="175" t="s">
        <v>89</v>
      </c>
      <c r="AV1668" s="14" t="s">
        <v>313</v>
      </c>
      <c r="AW1668" s="14" t="s">
        <v>31</v>
      </c>
      <c r="AX1668" s="14" t="s">
        <v>83</v>
      </c>
      <c r="AY1668" s="175" t="s">
        <v>307</v>
      </c>
    </row>
    <row r="1669" spans="2:65" s="1" customFormat="1" ht="21.75" customHeight="1">
      <c r="B1669" s="145"/>
      <c r="C1669" s="188" t="s">
        <v>1594</v>
      </c>
      <c r="D1669" s="188" t="s">
        <v>507</v>
      </c>
      <c r="E1669" s="189" t="s">
        <v>1595</v>
      </c>
      <c r="F1669" s="190" t="s">
        <v>1596</v>
      </c>
      <c r="G1669" s="191" t="s">
        <v>693</v>
      </c>
      <c r="H1669" s="192">
        <v>50.795999999999999</v>
      </c>
      <c r="I1669" s="193"/>
      <c r="J1669" s="194">
        <f>ROUND(I1669*H1669,2)</f>
        <v>0</v>
      </c>
      <c r="K1669" s="195"/>
      <c r="L1669" s="196"/>
      <c r="M1669" s="197" t="s">
        <v>1</v>
      </c>
      <c r="N1669" s="198" t="s">
        <v>42</v>
      </c>
      <c r="P1669" s="156">
        <f>O1669*H1669</f>
        <v>0</v>
      </c>
      <c r="Q1669" s="156">
        <v>2.7E-2</v>
      </c>
      <c r="R1669" s="156">
        <f>Q1669*H1669</f>
        <v>1.3714919999999999</v>
      </c>
      <c r="S1669" s="156">
        <v>0</v>
      </c>
      <c r="T1669" s="157">
        <f>S1669*H1669</f>
        <v>0</v>
      </c>
      <c r="AR1669" s="158" t="s">
        <v>449</v>
      </c>
      <c r="AT1669" s="158" t="s">
        <v>507</v>
      </c>
      <c r="AU1669" s="158" t="s">
        <v>89</v>
      </c>
      <c r="AY1669" s="17" t="s">
        <v>307</v>
      </c>
      <c r="BE1669" s="159">
        <f>IF(N1669="základná",J1669,0)</f>
        <v>0</v>
      </c>
      <c r="BF1669" s="159">
        <f>IF(N1669="znížená",J1669,0)</f>
        <v>0</v>
      </c>
      <c r="BG1669" s="159">
        <f>IF(N1669="zákl. prenesená",J1669,0)</f>
        <v>0</v>
      </c>
      <c r="BH1669" s="159">
        <f>IF(N1669="zníž. prenesená",J1669,0)</f>
        <v>0</v>
      </c>
      <c r="BI1669" s="159">
        <f>IF(N1669="nulová",J1669,0)</f>
        <v>0</v>
      </c>
      <c r="BJ1669" s="17" t="s">
        <v>89</v>
      </c>
      <c r="BK1669" s="159">
        <f>ROUND(I1669*H1669,2)</f>
        <v>0</v>
      </c>
      <c r="BL1669" s="17" t="s">
        <v>313</v>
      </c>
      <c r="BM1669" s="158" t="s">
        <v>1597</v>
      </c>
    </row>
    <row r="1670" spans="2:65" s="13" customFormat="1">
      <c r="B1670" s="167"/>
      <c r="D1670" s="161" t="s">
        <v>315</v>
      </c>
      <c r="F1670" s="169" t="s">
        <v>1598</v>
      </c>
      <c r="H1670" s="170">
        <v>50.795999999999999</v>
      </c>
      <c r="I1670" s="171"/>
      <c r="L1670" s="167"/>
      <c r="M1670" s="172"/>
      <c r="T1670" s="173"/>
      <c r="AT1670" s="168" t="s">
        <v>315</v>
      </c>
      <c r="AU1670" s="168" t="s">
        <v>89</v>
      </c>
      <c r="AV1670" s="13" t="s">
        <v>89</v>
      </c>
      <c r="AW1670" s="13" t="s">
        <v>3</v>
      </c>
      <c r="AX1670" s="13" t="s">
        <v>83</v>
      </c>
      <c r="AY1670" s="168" t="s">
        <v>307</v>
      </c>
    </row>
    <row r="1671" spans="2:65" s="1" customFormat="1" ht="24.2" customHeight="1">
      <c r="B1671" s="145"/>
      <c r="C1671" s="146" t="s">
        <v>1599</v>
      </c>
      <c r="D1671" s="146" t="s">
        <v>309</v>
      </c>
      <c r="E1671" s="147" t="s">
        <v>1600</v>
      </c>
      <c r="F1671" s="148" t="s">
        <v>1601</v>
      </c>
      <c r="G1671" s="149" t="s">
        <v>517</v>
      </c>
      <c r="H1671" s="150">
        <v>1.23</v>
      </c>
      <c r="I1671" s="151"/>
      <c r="J1671" s="152">
        <f>ROUND(I1671*H1671,2)</f>
        <v>0</v>
      </c>
      <c r="K1671" s="153"/>
      <c r="L1671" s="32"/>
      <c r="M1671" s="154" t="s">
        <v>1</v>
      </c>
      <c r="N1671" s="155" t="s">
        <v>42</v>
      </c>
      <c r="P1671" s="156">
        <f>O1671*H1671</f>
        <v>0</v>
      </c>
      <c r="Q1671" s="156">
        <v>4.2000000000000002E-4</v>
      </c>
      <c r="R1671" s="156">
        <f>Q1671*H1671</f>
        <v>5.1659999999999998E-4</v>
      </c>
      <c r="S1671" s="156">
        <v>0</v>
      </c>
      <c r="T1671" s="157">
        <f>S1671*H1671</f>
        <v>0</v>
      </c>
      <c r="AR1671" s="158" t="s">
        <v>313</v>
      </c>
      <c r="AT1671" s="158" t="s">
        <v>309</v>
      </c>
      <c r="AU1671" s="158" t="s">
        <v>89</v>
      </c>
      <c r="AY1671" s="17" t="s">
        <v>307</v>
      </c>
      <c r="BE1671" s="159">
        <f>IF(N1671="základná",J1671,0)</f>
        <v>0</v>
      </c>
      <c r="BF1671" s="159">
        <f>IF(N1671="znížená",J1671,0)</f>
        <v>0</v>
      </c>
      <c r="BG1671" s="159">
        <f>IF(N1671="zákl. prenesená",J1671,0)</f>
        <v>0</v>
      </c>
      <c r="BH1671" s="159">
        <f>IF(N1671="zníž. prenesená",J1671,0)</f>
        <v>0</v>
      </c>
      <c r="BI1671" s="159">
        <f>IF(N1671="nulová",J1671,0)</f>
        <v>0</v>
      </c>
      <c r="BJ1671" s="17" t="s">
        <v>89</v>
      </c>
      <c r="BK1671" s="159">
        <f>ROUND(I1671*H1671,2)</f>
        <v>0</v>
      </c>
      <c r="BL1671" s="17" t="s">
        <v>313</v>
      </c>
      <c r="BM1671" s="158" t="s">
        <v>1602</v>
      </c>
    </row>
    <row r="1672" spans="2:65" s="12" customFormat="1">
      <c r="B1672" s="160"/>
      <c r="D1672" s="161" t="s">
        <v>315</v>
      </c>
      <c r="E1672" s="162" t="s">
        <v>1</v>
      </c>
      <c r="F1672" s="163" t="s">
        <v>1603</v>
      </c>
      <c r="H1672" s="162" t="s">
        <v>1</v>
      </c>
      <c r="I1672" s="164"/>
      <c r="L1672" s="160"/>
      <c r="M1672" s="165"/>
      <c r="T1672" s="166"/>
      <c r="AT1672" s="162" t="s">
        <v>315</v>
      </c>
      <c r="AU1672" s="162" t="s">
        <v>89</v>
      </c>
      <c r="AV1672" s="12" t="s">
        <v>83</v>
      </c>
      <c r="AW1672" s="12" t="s">
        <v>31</v>
      </c>
      <c r="AX1672" s="12" t="s">
        <v>76</v>
      </c>
      <c r="AY1672" s="162" t="s">
        <v>307</v>
      </c>
    </row>
    <row r="1673" spans="2:65" s="13" customFormat="1">
      <c r="B1673" s="167"/>
      <c r="D1673" s="161" t="s">
        <v>315</v>
      </c>
      <c r="E1673" s="168" t="s">
        <v>1</v>
      </c>
      <c r="F1673" s="169" t="s">
        <v>1604</v>
      </c>
      <c r="H1673" s="170">
        <v>0.54</v>
      </c>
      <c r="I1673" s="171"/>
      <c r="L1673" s="167"/>
      <c r="M1673" s="172"/>
      <c r="T1673" s="173"/>
      <c r="AT1673" s="168" t="s">
        <v>315</v>
      </c>
      <c r="AU1673" s="168" t="s">
        <v>89</v>
      </c>
      <c r="AV1673" s="13" t="s">
        <v>89</v>
      </c>
      <c r="AW1673" s="13" t="s">
        <v>31</v>
      </c>
      <c r="AX1673" s="13" t="s">
        <v>76</v>
      </c>
      <c r="AY1673" s="168" t="s">
        <v>307</v>
      </c>
    </row>
    <row r="1674" spans="2:65" s="13" customFormat="1">
      <c r="B1674" s="167"/>
      <c r="D1674" s="161" t="s">
        <v>315</v>
      </c>
      <c r="E1674" s="168" t="s">
        <v>1</v>
      </c>
      <c r="F1674" s="169" t="s">
        <v>1605</v>
      </c>
      <c r="H1674" s="170">
        <v>0.69</v>
      </c>
      <c r="I1674" s="171"/>
      <c r="L1674" s="167"/>
      <c r="M1674" s="172"/>
      <c r="T1674" s="173"/>
      <c r="AT1674" s="168" t="s">
        <v>315</v>
      </c>
      <c r="AU1674" s="168" t="s">
        <v>89</v>
      </c>
      <c r="AV1674" s="13" t="s">
        <v>89</v>
      </c>
      <c r="AW1674" s="13" t="s">
        <v>31</v>
      </c>
      <c r="AX1674" s="13" t="s">
        <v>76</v>
      </c>
      <c r="AY1674" s="168" t="s">
        <v>307</v>
      </c>
    </row>
    <row r="1675" spans="2:65" s="14" customFormat="1">
      <c r="B1675" s="174"/>
      <c r="D1675" s="161" t="s">
        <v>315</v>
      </c>
      <c r="E1675" s="175" t="s">
        <v>1</v>
      </c>
      <c r="F1675" s="176" t="s">
        <v>415</v>
      </c>
      <c r="H1675" s="177">
        <v>1.23</v>
      </c>
      <c r="I1675" s="178"/>
      <c r="L1675" s="174"/>
      <c r="M1675" s="179"/>
      <c r="T1675" s="180"/>
      <c r="AT1675" s="175" t="s">
        <v>315</v>
      </c>
      <c r="AU1675" s="175" t="s">
        <v>89</v>
      </c>
      <c r="AV1675" s="14" t="s">
        <v>313</v>
      </c>
      <c r="AW1675" s="14" t="s">
        <v>31</v>
      </c>
      <c r="AX1675" s="14" t="s">
        <v>83</v>
      </c>
      <c r="AY1675" s="175" t="s">
        <v>307</v>
      </c>
    </row>
    <row r="1676" spans="2:65" s="1" customFormat="1" ht="24.2" customHeight="1">
      <c r="B1676" s="145"/>
      <c r="C1676" s="146" t="s">
        <v>1606</v>
      </c>
      <c r="D1676" s="146" t="s">
        <v>309</v>
      </c>
      <c r="E1676" s="147" t="s">
        <v>1607</v>
      </c>
      <c r="F1676" s="148" t="s">
        <v>1608</v>
      </c>
      <c r="G1676" s="149" t="s">
        <v>517</v>
      </c>
      <c r="H1676" s="150">
        <v>766</v>
      </c>
      <c r="I1676" s="151"/>
      <c r="J1676" s="152">
        <f>ROUND(I1676*H1676,2)</f>
        <v>0</v>
      </c>
      <c r="K1676" s="153"/>
      <c r="L1676" s="32"/>
      <c r="M1676" s="154" t="s">
        <v>1</v>
      </c>
      <c r="N1676" s="155" t="s">
        <v>42</v>
      </c>
      <c r="P1676" s="156">
        <f>O1676*H1676</f>
        <v>0</v>
      </c>
      <c r="Q1676" s="156">
        <v>1.653E-2</v>
      </c>
      <c r="R1676" s="156">
        <f>Q1676*H1676</f>
        <v>12.66198</v>
      </c>
      <c r="S1676" s="156">
        <v>0</v>
      </c>
      <c r="T1676" s="157">
        <f>S1676*H1676</f>
        <v>0</v>
      </c>
      <c r="AR1676" s="158" t="s">
        <v>313</v>
      </c>
      <c r="AT1676" s="158" t="s">
        <v>309</v>
      </c>
      <c r="AU1676" s="158" t="s">
        <v>89</v>
      </c>
      <c r="AY1676" s="17" t="s">
        <v>307</v>
      </c>
      <c r="BE1676" s="159">
        <f>IF(N1676="základná",J1676,0)</f>
        <v>0</v>
      </c>
      <c r="BF1676" s="159">
        <f>IF(N1676="znížená",J1676,0)</f>
        <v>0</v>
      </c>
      <c r="BG1676" s="159">
        <f>IF(N1676="zákl. prenesená",J1676,0)</f>
        <v>0</v>
      </c>
      <c r="BH1676" s="159">
        <f>IF(N1676="zníž. prenesená",J1676,0)</f>
        <v>0</v>
      </c>
      <c r="BI1676" s="159">
        <f>IF(N1676="nulová",J1676,0)</f>
        <v>0</v>
      </c>
      <c r="BJ1676" s="17" t="s">
        <v>89</v>
      </c>
      <c r="BK1676" s="159">
        <f>ROUND(I1676*H1676,2)</f>
        <v>0</v>
      </c>
      <c r="BL1676" s="17" t="s">
        <v>313</v>
      </c>
      <c r="BM1676" s="158" t="s">
        <v>1609</v>
      </c>
    </row>
    <row r="1677" spans="2:65" s="13" customFormat="1">
      <c r="B1677" s="167"/>
      <c r="D1677" s="161" t="s">
        <v>315</v>
      </c>
      <c r="E1677" s="168" t="s">
        <v>1</v>
      </c>
      <c r="F1677" s="169" t="s">
        <v>1610</v>
      </c>
      <c r="H1677" s="170">
        <v>766</v>
      </c>
      <c r="I1677" s="171"/>
      <c r="L1677" s="167"/>
      <c r="M1677" s="172"/>
      <c r="T1677" s="173"/>
      <c r="AT1677" s="168" t="s">
        <v>315</v>
      </c>
      <c r="AU1677" s="168" t="s">
        <v>89</v>
      </c>
      <c r="AV1677" s="13" t="s">
        <v>89</v>
      </c>
      <c r="AW1677" s="13" t="s">
        <v>31</v>
      </c>
      <c r="AX1677" s="13" t="s">
        <v>76</v>
      </c>
      <c r="AY1677" s="168" t="s">
        <v>307</v>
      </c>
    </row>
    <row r="1678" spans="2:65" s="14" customFormat="1">
      <c r="B1678" s="174"/>
      <c r="D1678" s="161" t="s">
        <v>315</v>
      </c>
      <c r="E1678" s="175" t="s">
        <v>161</v>
      </c>
      <c r="F1678" s="176" t="s">
        <v>415</v>
      </c>
      <c r="H1678" s="177">
        <v>766</v>
      </c>
      <c r="I1678" s="178"/>
      <c r="L1678" s="174"/>
      <c r="M1678" s="179"/>
      <c r="T1678" s="180"/>
      <c r="AT1678" s="175" t="s">
        <v>315</v>
      </c>
      <c r="AU1678" s="175" t="s">
        <v>89</v>
      </c>
      <c r="AV1678" s="14" t="s">
        <v>313</v>
      </c>
      <c r="AW1678" s="14" t="s">
        <v>31</v>
      </c>
      <c r="AX1678" s="14" t="s">
        <v>83</v>
      </c>
      <c r="AY1678" s="175" t="s">
        <v>307</v>
      </c>
    </row>
    <row r="1679" spans="2:65" s="1" customFormat="1" ht="24.2" customHeight="1">
      <c r="B1679" s="145"/>
      <c r="C1679" s="146" t="s">
        <v>1611</v>
      </c>
      <c r="D1679" s="146" t="s">
        <v>309</v>
      </c>
      <c r="E1679" s="147" t="s">
        <v>1612</v>
      </c>
      <c r="F1679" s="148" t="s">
        <v>1613</v>
      </c>
      <c r="G1679" s="149" t="s">
        <v>517</v>
      </c>
      <c r="H1679" s="150">
        <v>766</v>
      </c>
      <c r="I1679" s="151"/>
      <c r="J1679" s="152">
        <f>ROUND(I1679*H1679,2)</f>
        <v>0</v>
      </c>
      <c r="K1679" s="153"/>
      <c r="L1679" s="32"/>
      <c r="M1679" s="154" t="s">
        <v>1</v>
      </c>
      <c r="N1679" s="155" t="s">
        <v>42</v>
      </c>
      <c r="P1679" s="156">
        <f>O1679*H1679</f>
        <v>0</v>
      </c>
      <c r="Q1679" s="156">
        <v>0</v>
      </c>
      <c r="R1679" s="156">
        <f>Q1679*H1679</f>
        <v>0</v>
      </c>
      <c r="S1679" s="156">
        <v>0</v>
      </c>
      <c r="T1679" s="157">
        <f>S1679*H1679</f>
        <v>0</v>
      </c>
      <c r="AR1679" s="158" t="s">
        <v>313</v>
      </c>
      <c r="AT1679" s="158" t="s">
        <v>309</v>
      </c>
      <c r="AU1679" s="158" t="s">
        <v>89</v>
      </c>
      <c r="AY1679" s="17" t="s">
        <v>307</v>
      </c>
      <c r="BE1679" s="159">
        <f>IF(N1679="základná",J1679,0)</f>
        <v>0</v>
      </c>
      <c r="BF1679" s="159">
        <f>IF(N1679="znížená",J1679,0)</f>
        <v>0</v>
      </c>
      <c r="BG1679" s="159">
        <f>IF(N1679="zákl. prenesená",J1679,0)</f>
        <v>0</v>
      </c>
      <c r="BH1679" s="159">
        <f>IF(N1679="zníž. prenesená",J1679,0)</f>
        <v>0</v>
      </c>
      <c r="BI1679" s="159">
        <f>IF(N1679="nulová",J1679,0)</f>
        <v>0</v>
      </c>
      <c r="BJ1679" s="17" t="s">
        <v>89</v>
      </c>
      <c r="BK1679" s="159">
        <f>ROUND(I1679*H1679,2)</f>
        <v>0</v>
      </c>
      <c r="BL1679" s="17" t="s">
        <v>313</v>
      </c>
      <c r="BM1679" s="158" t="s">
        <v>1614</v>
      </c>
    </row>
    <row r="1680" spans="2:65" s="13" customFormat="1">
      <c r="B1680" s="167"/>
      <c r="D1680" s="161" t="s">
        <v>315</v>
      </c>
      <c r="E1680" s="168" t="s">
        <v>1</v>
      </c>
      <c r="F1680" s="169" t="s">
        <v>161</v>
      </c>
      <c r="H1680" s="170">
        <v>766</v>
      </c>
      <c r="I1680" s="171"/>
      <c r="L1680" s="167"/>
      <c r="M1680" s="172"/>
      <c r="T1680" s="173"/>
      <c r="AT1680" s="168" t="s">
        <v>315</v>
      </c>
      <c r="AU1680" s="168" t="s">
        <v>89</v>
      </c>
      <c r="AV1680" s="13" t="s">
        <v>89</v>
      </c>
      <c r="AW1680" s="13" t="s">
        <v>31</v>
      </c>
      <c r="AX1680" s="13" t="s">
        <v>83</v>
      </c>
      <c r="AY1680" s="168" t="s">
        <v>307</v>
      </c>
    </row>
    <row r="1681" spans="2:65" s="1" customFormat="1" ht="37.9" customHeight="1">
      <c r="B1681" s="145"/>
      <c r="C1681" s="146" t="s">
        <v>1615</v>
      </c>
      <c r="D1681" s="146" t="s">
        <v>309</v>
      </c>
      <c r="E1681" s="147" t="s">
        <v>1616</v>
      </c>
      <c r="F1681" s="148" t="s">
        <v>1617</v>
      </c>
      <c r="G1681" s="149" t="s">
        <v>517</v>
      </c>
      <c r="H1681" s="150">
        <v>3064</v>
      </c>
      <c r="I1681" s="151"/>
      <c r="J1681" s="152">
        <f>ROUND(I1681*H1681,2)</f>
        <v>0</v>
      </c>
      <c r="K1681" s="153"/>
      <c r="L1681" s="32"/>
      <c r="M1681" s="154" t="s">
        <v>1</v>
      </c>
      <c r="N1681" s="155" t="s">
        <v>42</v>
      </c>
      <c r="P1681" s="156">
        <f>O1681*H1681</f>
        <v>0</v>
      </c>
      <c r="Q1681" s="156">
        <v>0</v>
      </c>
      <c r="R1681" s="156">
        <f>Q1681*H1681</f>
        <v>0</v>
      </c>
      <c r="S1681" s="156">
        <v>0</v>
      </c>
      <c r="T1681" s="157">
        <f>S1681*H1681</f>
        <v>0</v>
      </c>
      <c r="AR1681" s="158" t="s">
        <v>313</v>
      </c>
      <c r="AT1681" s="158" t="s">
        <v>309</v>
      </c>
      <c r="AU1681" s="158" t="s">
        <v>89</v>
      </c>
      <c r="AY1681" s="17" t="s">
        <v>307</v>
      </c>
      <c r="BE1681" s="159">
        <f>IF(N1681="základná",J1681,0)</f>
        <v>0</v>
      </c>
      <c r="BF1681" s="159">
        <f>IF(N1681="znížená",J1681,0)</f>
        <v>0</v>
      </c>
      <c r="BG1681" s="159">
        <f>IF(N1681="zákl. prenesená",J1681,0)</f>
        <v>0</v>
      </c>
      <c r="BH1681" s="159">
        <f>IF(N1681="zníž. prenesená",J1681,0)</f>
        <v>0</v>
      </c>
      <c r="BI1681" s="159">
        <f>IF(N1681="nulová",J1681,0)</f>
        <v>0</v>
      </c>
      <c r="BJ1681" s="17" t="s">
        <v>89</v>
      </c>
      <c r="BK1681" s="159">
        <f>ROUND(I1681*H1681,2)</f>
        <v>0</v>
      </c>
      <c r="BL1681" s="17" t="s">
        <v>313</v>
      </c>
      <c r="BM1681" s="158" t="s">
        <v>1618</v>
      </c>
    </row>
    <row r="1682" spans="2:65" s="13" customFormat="1">
      <c r="B1682" s="167"/>
      <c r="D1682" s="161" t="s">
        <v>315</v>
      </c>
      <c r="E1682" s="168" t="s">
        <v>1</v>
      </c>
      <c r="F1682" s="169" t="s">
        <v>1619</v>
      </c>
      <c r="H1682" s="170">
        <v>3064</v>
      </c>
      <c r="I1682" s="171"/>
      <c r="L1682" s="167"/>
      <c r="M1682" s="172"/>
      <c r="T1682" s="173"/>
      <c r="AT1682" s="168" t="s">
        <v>315</v>
      </c>
      <c r="AU1682" s="168" t="s">
        <v>89</v>
      </c>
      <c r="AV1682" s="13" t="s">
        <v>89</v>
      </c>
      <c r="AW1682" s="13" t="s">
        <v>31</v>
      </c>
      <c r="AX1682" s="13" t="s">
        <v>83</v>
      </c>
      <c r="AY1682" s="168" t="s">
        <v>307</v>
      </c>
    </row>
    <row r="1683" spans="2:65" s="1" customFormat="1" ht="24.2" customHeight="1">
      <c r="B1683" s="145"/>
      <c r="C1683" s="146" t="s">
        <v>1620</v>
      </c>
      <c r="D1683" s="146" t="s">
        <v>309</v>
      </c>
      <c r="E1683" s="147" t="s">
        <v>1621</v>
      </c>
      <c r="F1683" s="148" t="s">
        <v>1622</v>
      </c>
      <c r="G1683" s="149" t="s">
        <v>517</v>
      </c>
      <c r="H1683" s="150">
        <v>1012.581</v>
      </c>
      <c r="I1683" s="151"/>
      <c r="J1683" s="152">
        <f>ROUND(I1683*H1683,2)</f>
        <v>0</v>
      </c>
      <c r="K1683" s="153"/>
      <c r="L1683" s="32"/>
      <c r="M1683" s="154" t="s">
        <v>1</v>
      </c>
      <c r="N1683" s="155" t="s">
        <v>42</v>
      </c>
      <c r="P1683" s="156">
        <f>O1683*H1683</f>
        <v>0</v>
      </c>
      <c r="Q1683" s="156">
        <v>1.92542E-3</v>
      </c>
      <c r="R1683" s="156">
        <f>Q1683*H1683</f>
        <v>1.9496437090200001</v>
      </c>
      <c r="S1683" s="156">
        <v>0</v>
      </c>
      <c r="T1683" s="157">
        <f>S1683*H1683</f>
        <v>0</v>
      </c>
      <c r="AR1683" s="158" t="s">
        <v>313</v>
      </c>
      <c r="AT1683" s="158" t="s">
        <v>309</v>
      </c>
      <c r="AU1683" s="158" t="s">
        <v>89</v>
      </c>
      <c r="AY1683" s="17" t="s">
        <v>307</v>
      </c>
      <c r="BE1683" s="159">
        <f>IF(N1683="základná",J1683,0)</f>
        <v>0</v>
      </c>
      <c r="BF1683" s="159">
        <f>IF(N1683="znížená",J1683,0)</f>
        <v>0</v>
      </c>
      <c r="BG1683" s="159">
        <f>IF(N1683="zákl. prenesená",J1683,0)</f>
        <v>0</v>
      </c>
      <c r="BH1683" s="159">
        <f>IF(N1683="zníž. prenesená",J1683,0)</f>
        <v>0</v>
      </c>
      <c r="BI1683" s="159">
        <f>IF(N1683="nulová",J1683,0)</f>
        <v>0</v>
      </c>
      <c r="BJ1683" s="17" t="s">
        <v>89</v>
      </c>
      <c r="BK1683" s="159">
        <f>ROUND(I1683*H1683,2)</f>
        <v>0</v>
      </c>
      <c r="BL1683" s="17" t="s">
        <v>313</v>
      </c>
      <c r="BM1683" s="158" t="s">
        <v>1623</v>
      </c>
    </row>
    <row r="1684" spans="2:65" s="13" customFormat="1">
      <c r="B1684" s="167"/>
      <c r="D1684" s="161" t="s">
        <v>315</v>
      </c>
      <c r="E1684" s="168" t="s">
        <v>1</v>
      </c>
      <c r="F1684" s="169" t="s">
        <v>1624</v>
      </c>
      <c r="H1684" s="170">
        <v>1012.581</v>
      </c>
      <c r="I1684" s="171"/>
      <c r="L1684" s="167"/>
      <c r="M1684" s="172"/>
      <c r="T1684" s="173"/>
      <c r="AT1684" s="168" t="s">
        <v>315</v>
      </c>
      <c r="AU1684" s="168" t="s">
        <v>89</v>
      </c>
      <c r="AV1684" s="13" t="s">
        <v>89</v>
      </c>
      <c r="AW1684" s="13" t="s">
        <v>31</v>
      </c>
      <c r="AX1684" s="13" t="s">
        <v>83</v>
      </c>
      <c r="AY1684" s="168" t="s">
        <v>307</v>
      </c>
    </row>
    <row r="1685" spans="2:65" s="1" customFormat="1" ht="16.5" customHeight="1">
      <c r="B1685" s="145"/>
      <c r="C1685" s="146" t="s">
        <v>1625</v>
      </c>
      <c r="D1685" s="146" t="s">
        <v>309</v>
      </c>
      <c r="E1685" s="147" t="s">
        <v>1626</v>
      </c>
      <c r="F1685" s="148" t="s">
        <v>1627</v>
      </c>
      <c r="G1685" s="149" t="s">
        <v>517</v>
      </c>
      <c r="H1685" s="150">
        <v>1125.9000000000001</v>
      </c>
      <c r="I1685" s="151"/>
      <c r="J1685" s="152">
        <f>ROUND(I1685*H1685,2)</f>
        <v>0</v>
      </c>
      <c r="K1685" s="153"/>
      <c r="L1685" s="32"/>
      <c r="M1685" s="154" t="s">
        <v>1</v>
      </c>
      <c r="N1685" s="155" t="s">
        <v>42</v>
      </c>
      <c r="P1685" s="156">
        <f>O1685*H1685</f>
        <v>0</v>
      </c>
      <c r="Q1685" s="156">
        <v>5.0000000000000002E-5</v>
      </c>
      <c r="R1685" s="156">
        <f>Q1685*H1685</f>
        <v>5.6295000000000005E-2</v>
      </c>
      <c r="S1685" s="156">
        <v>0</v>
      </c>
      <c r="T1685" s="157">
        <f>S1685*H1685</f>
        <v>0</v>
      </c>
      <c r="AR1685" s="158" t="s">
        <v>313</v>
      </c>
      <c r="AT1685" s="158" t="s">
        <v>309</v>
      </c>
      <c r="AU1685" s="158" t="s">
        <v>89</v>
      </c>
      <c r="AY1685" s="17" t="s">
        <v>307</v>
      </c>
      <c r="BE1685" s="159">
        <f>IF(N1685="základná",J1685,0)</f>
        <v>0</v>
      </c>
      <c r="BF1685" s="159">
        <f>IF(N1685="znížená",J1685,0)</f>
        <v>0</v>
      </c>
      <c r="BG1685" s="159">
        <f>IF(N1685="zákl. prenesená",J1685,0)</f>
        <v>0</v>
      </c>
      <c r="BH1685" s="159">
        <f>IF(N1685="zníž. prenesená",J1685,0)</f>
        <v>0</v>
      </c>
      <c r="BI1685" s="159">
        <f>IF(N1685="nulová",J1685,0)</f>
        <v>0</v>
      </c>
      <c r="BJ1685" s="17" t="s">
        <v>89</v>
      </c>
      <c r="BK1685" s="159">
        <f>ROUND(I1685*H1685,2)</f>
        <v>0</v>
      </c>
      <c r="BL1685" s="17" t="s">
        <v>313</v>
      </c>
      <c r="BM1685" s="158" t="s">
        <v>1628</v>
      </c>
    </row>
    <row r="1686" spans="2:65" s="13" customFormat="1">
      <c r="B1686" s="167"/>
      <c r="D1686" s="161" t="s">
        <v>315</v>
      </c>
      <c r="E1686" s="168" t="s">
        <v>1</v>
      </c>
      <c r="F1686" s="169" t="s">
        <v>1629</v>
      </c>
      <c r="H1686" s="170">
        <v>1125.9000000000001</v>
      </c>
      <c r="I1686" s="171"/>
      <c r="L1686" s="167"/>
      <c r="M1686" s="172"/>
      <c r="T1686" s="173"/>
      <c r="AT1686" s="168" t="s">
        <v>315</v>
      </c>
      <c r="AU1686" s="168" t="s">
        <v>89</v>
      </c>
      <c r="AV1686" s="13" t="s">
        <v>89</v>
      </c>
      <c r="AW1686" s="13" t="s">
        <v>31</v>
      </c>
      <c r="AX1686" s="13" t="s">
        <v>83</v>
      </c>
      <c r="AY1686" s="168" t="s">
        <v>307</v>
      </c>
    </row>
    <row r="1687" spans="2:65" s="1" customFormat="1" ht="37.9" customHeight="1">
      <c r="B1687" s="145"/>
      <c r="C1687" s="146" t="s">
        <v>1630</v>
      </c>
      <c r="D1687" s="146" t="s">
        <v>309</v>
      </c>
      <c r="E1687" s="147" t="s">
        <v>1631</v>
      </c>
      <c r="F1687" s="148" t="s">
        <v>1632</v>
      </c>
      <c r="G1687" s="149" t="s">
        <v>693</v>
      </c>
      <c r="H1687" s="150">
        <v>111</v>
      </c>
      <c r="I1687" s="151"/>
      <c r="J1687" s="152">
        <f>ROUND(I1687*H1687,2)</f>
        <v>0</v>
      </c>
      <c r="K1687" s="153"/>
      <c r="L1687" s="32"/>
      <c r="M1687" s="154" t="s">
        <v>1</v>
      </c>
      <c r="N1687" s="155" t="s">
        <v>42</v>
      </c>
      <c r="P1687" s="156">
        <f>O1687*H1687</f>
        <v>0</v>
      </c>
      <c r="Q1687" s="156">
        <v>8.0000000000000007E-5</v>
      </c>
      <c r="R1687" s="156">
        <f>Q1687*H1687</f>
        <v>8.8800000000000007E-3</v>
      </c>
      <c r="S1687" s="156">
        <v>0</v>
      </c>
      <c r="T1687" s="157">
        <f>S1687*H1687</f>
        <v>0</v>
      </c>
      <c r="AR1687" s="158" t="s">
        <v>313</v>
      </c>
      <c r="AT1687" s="158" t="s">
        <v>309</v>
      </c>
      <c r="AU1687" s="158" t="s">
        <v>89</v>
      </c>
      <c r="AY1687" s="17" t="s">
        <v>307</v>
      </c>
      <c r="BE1687" s="159">
        <f>IF(N1687="základná",J1687,0)</f>
        <v>0</v>
      </c>
      <c r="BF1687" s="159">
        <f>IF(N1687="znížená",J1687,0)</f>
        <v>0</v>
      </c>
      <c r="BG1687" s="159">
        <f>IF(N1687="zákl. prenesená",J1687,0)</f>
        <v>0</v>
      </c>
      <c r="BH1687" s="159">
        <f>IF(N1687="zníž. prenesená",J1687,0)</f>
        <v>0</v>
      </c>
      <c r="BI1687" s="159">
        <f>IF(N1687="nulová",J1687,0)</f>
        <v>0</v>
      </c>
      <c r="BJ1687" s="17" t="s">
        <v>89</v>
      </c>
      <c r="BK1687" s="159">
        <f>ROUND(I1687*H1687,2)</f>
        <v>0</v>
      </c>
      <c r="BL1687" s="17" t="s">
        <v>313</v>
      </c>
      <c r="BM1687" s="158" t="s">
        <v>1633</v>
      </c>
    </row>
    <row r="1688" spans="2:65" s="13" customFormat="1">
      <c r="B1688" s="167"/>
      <c r="D1688" s="161" t="s">
        <v>315</v>
      </c>
      <c r="E1688" s="168" t="s">
        <v>1</v>
      </c>
      <c r="F1688" s="169" t="s">
        <v>1634</v>
      </c>
      <c r="H1688" s="170">
        <v>95</v>
      </c>
      <c r="I1688" s="171"/>
      <c r="L1688" s="167"/>
      <c r="M1688" s="172"/>
      <c r="T1688" s="173"/>
      <c r="AT1688" s="168" t="s">
        <v>315</v>
      </c>
      <c r="AU1688" s="168" t="s">
        <v>89</v>
      </c>
      <c r="AV1688" s="13" t="s">
        <v>89</v>
      </c>
      <c r="AW1688" s="13" t="s">
        <v>31</v>
      </c>
      <c r="AX1688" s="13" t="s">
        <v>76</v>
      </c>
      <c r="AY1688" s="168" t="s">
        <v>307</v>
      </c>
    </row>
    <row r="1689" spans="2:65" s="13" customFormat="1">
      <c r="B1689" s="167"/>
      <c r="D1689" s="161" t="s">
        <v>315</v>
      </c>
      <c r="E1689" s="168" t="s">
        <v>1</v>
      </c>
      <c r="F1689" s="169" t="s">
        <v>1635</v>
      </c>
      <c r="H1689" s="170">
        <v>16</v>
      </c>
      <c r="I1689" s="171"/>
      <c r="L1689" s="167"/>
      <c r="M1689" s="172"/>
      <c r="T1689" s="173"/>
      <c r="AT1689" s="168" t="s">
        <v>315</v>
      </c>
      <c r="AU1689" s="168" t="s">
        <v>89</v>
      </c>
      <c r="AV1689" s="13" t="s">
        <v>89</v>
      </c>
      <c r="AW1689" s="13" t="s">
        <v>31</v>
      </c>
      <c r="AX1689" s="13" t="s">
        <v>76</v>
      </c>
      <c r="AY1689" s="168" t="s">
        <v>307</v>
      </c>
    </row>
    <row r="1690" spans="2:65" s="14" customFormat="1">
      <c r="B1690" s="174"/>
      <c r="D1690" s="161" t="s">
        <v>315</v>
      </c>
      <c r="E1690" s="175" t="s">
        <v>1</v>
      </c>
      <c r="F1690" s="176" t="s">
        <v>415</v>
      </c>
      <c r="H1690" s="177">
        <v>111</v>
      </c>
      <c r="I1690" s="178"/>
      <c r="L1690" s="174"/>
      <c r="M1690" s="179"/>
      <c r="T1690" s="180"/>
      <c r="AT1690" s="175" t="s">
        <v>315</v>
      </c>
      <c r="AU1690" s="175" t="s">
        <v>89</v>
      </c>
      <c r="AV1690" s="14" t="s">
        <v>313</v>
      </c>
      <c r="AW1690" s="14" t="s">
        <v>31</v>
      </c>
      <c r="AX1690" s="14" t="s">
        <v>83</v>
      </c>
      <c r="AY1690" s="175" t="s">
        <v>307</v>
      </c>
    </row>
    <row r="1691" spans="2:65" s="1" customFormat="1" ht="37.9" customHeight="1">
      <c r="B1691" s="145"/>
      <c r="C1691" s="188" t="s">
        <v>1636</v>
      </c>
      <c r="D1691" s="188" t="s">
        <v>507</v>
      </c>
      <c r="E1691" s="189" t="s">
        <v>1637</v>
      </c>
      <c r="F1691" s="190" t="s">
        <v>1638</v>
      </c>
      <c r="G1691" s="191" t="s">
        <v>693</v>
      </c>
      <c r="H1691" s="192">
        <v>95</v>
      </c>
      <c r="I1691" s="193"/>
      <c r="J1691" s="194">
        <f>ROUND(I1691*H1691,2)</f>
        <v>0</v>
      </c>
      <c r="K1691" s="195"/>
      <c r="L1691" s="196"/>
      <c r="M1691" s="197" t="s">
        <v>1</v>
      </c>
      <c r="N1691" s="198" t="s">
        <v>42</v>
      </c>
      <c r="P1691" s="156">
        <f>O1691*H1691</f>
        <v>0</v>
      </c>
      <c r="Q1691" s="156">
        <v>0</v>
      </c>
      <c r="R1691" s="156">
        <f>Q1691*H1691</f>
        <v>0</v>
      </c>
      <c r="S1691" s="156">
        <v>0</v>
      </c>
      <c r="T1691" s="157">
        <f>S1691*H1691</f>
        <v>0</v>
      </c>
      <c r="AR1691" s="158" t="s">
        <v>449</v>
      </c>
      <c r="AT1691" s="158" t="s">
        <v>507</v>
      </c>
      <c r="AU1691" s="158" t="s">
        <v>89</v>
      </c>
      <c r="AY1691" s="17" t="s">
        <v>307</v>
      </c>
      <c r="BE1691" s="159">
        <f>IF(N1691="základná",J1691,0)</f>
        <v>0</v>
      </c>
      <c r="BF1691" s="159">
        <f>IF(N1691="znížená",J1691,0)</f>
        <v>0</v>
      </c>
      <c r="BG1691" s="159">
        <f>IF(N1691="zákl. prenesená",J1691,0)</f>
        <v>0</v>
      </c>
      <c r="BH1691" s="159">
        <f>IF(N1691="zníž. prenesená",J1691,0)</f>
        <v>0</v>
      </c>
      <c r="BI1691" s="159">
        <f>IF(N1691="nulová",J1691,0)</f>
        <v>0</v>
      </c>
      <c r="BJ1691" s="17" t="s">
        <v>89</v>
      </c>
      <c r="BK1691" s="159">
        <f>ROUND(I1691*H1691,2)</f>
        <v>0</v>
      </c>
      <c r="BL1691" s="17" t="s">
        <v>313</v>
      </c>
      <c r="BM1691" s="158" t="s">
        <v>1639</v>
      </c>
    </row>
    <row r="1692" spans="2:65" s="1" customFormat="1" ht="37.9" customHeight="1">
      <c r="B1692" s="145"/>
      <c r="C1692" s="188" t="s">
        <v>1640</v>
      </c>
      <c r="D1692" s="188" t="s">
        <v>507</v>
      </c>
      <c r="E1692" s="189" t="s">
        <v>1641</v>
      </c>
      <c r="F1692" s="190" t="s">
        <v>1642</v>
      </c>
      <c r="G1692" s="191" t="s">
        <v>693</v>
      </c>
      <c r="H1692" s="192">
        <v>16</v>
      </c>
      <c r="I1692" s="193"/>
      <c r="J1692" s="194">
        <f>ROUND(I1692*H1692,2)</f>
        <v>0</v>
      </c>
      <c r="K1692" s="195"/>
      <c r="L1692" s="196"/>
      <c r="M1692" s="197" t="s">
        <v>1</v>
      </c>
      <c r="N1692" s="198" t="s">
        <v>42</v>
      </c>
      <c r="P1692" s="156">
        <f>O1692*H1692</f>
        <v>0</v>
      </c>
      <c r="Q1692" s="156">
        <v>0</v>
      </c>
      <c r="R1692" s="156">
        <f>Q1692*H1692</f>
        <v>0</v>
      </c>
      <c r="S1692" s="156">
        <v>0</v>
      </c>
      <c r="T1692" s="157">
        <f>S1692*H1692</f>
        <v>0</v>
      </c>
      <c r="AR1692" s="158" t="s">
        <v>449</v>
      </c>
      <c r="AT1692" s="158" t="s">
        <v>507</v>
      </c>
      <c r="AU1692" s="158" t="s">
        <v>89</v>
      </c>
      <c r="AY1692" s="17" t="s">
        <v>307</v>
      </c>
      <c r="BE1692" s="159">
        <f>IF(N1692="základná",J1692,0)</f>
        <v>0</v>
      </c>
      <c r="BF1692" s="159">
        <f>IF(N1692="znížená",J1692,0)</f>
        <v>0</v>
      </c>
      <c r="BG1692" s="159">
        <f>IF(N1692="zákl. prenesená",J1692,0)</f>
        <v>0</v>
      </c>
      <c r="BH1692" s="159">
        <f>IF(N1692="zníž. prenesená",J1692,0)</f>
        <v>0</v>
      </c>
      <c r="BI1692" s="159">
        <f>IF(N1692="nulová",J1692,0)</f>
        <v>0</v>
      </c>
      <c r="BJ1692" s="17" t="s">
        <v>89</v>
      </c>
      <c r="BK1692" s="159">
        <f>ROUND(I1692*H1692,2)</f>
        <v>0</v>
      </c>
      <c r="BL1692" s="17" t="s">
        <v>313</v>
      </c>
      <c r="BM1692" s="158" t="s">
        <v>1643</v>
      </c>
    </row>
    <row r="1693" spans="2:65" s="1" customFormat="1" ht="37.9" customHeight="1">
      <c r="B1693" s="145"/>
      <c r="C1693" s="146" t="s">
        <v>1644</v>
      </c>
      <c r="D1693" s="146" t="s">
        <v>309</v>
      </c>
      <c r="E1693" s="147" t="s">
        <v>1645</v>
      </c>
      <c r="F1693" s="148" t="s">
        <v>1646</v>
      </c>
      <c r="G1693" s="149" t="s">
        <v>517</v>
      </c>
      <c r="H1693" s="150">
        <v>1038.712</v>
      </c>
      <c r="I1693" s="151"/>
      <c r="J1693" s="152">
        <f>ROUND(I1693*H1693,2)</f>
        <v>0</v>
      </c>
      <c r="K1693" s="153"/>
      <c r="L1693" s="32"/>
      <c r="M1693" s="154" t="s">
        <v>1</v>
      </c>
      <c r="N1693" s="155" t="s">
        <v>42</v>
      </c>
      <c r="P1693" s="156">
        <f>O1693*H1693</f>
        <v>0</v>
      </c>
      <c r="Q1693" s="156">
        <v>1.2999999999999999E-4</v>
      </c>
      <c r="R1693" s="156">
        <f>Q1693*H1693</f>
        <v>0.13503256</v>
      </c>
      <c r="S1693" s="156">
        <v>0</v>
      </c>
      <c r="T1693" s="157">
        <f>S1693*H1693</f>
        <v>0</v>
      </c>
      <c r="AR1693" s="158" t="s">
        <v>313</v>
      </c>
      <c r="AT1693" s="158" t="s">
        <v>309</v>
      </c>
      <c r="AU1693" s="158" t="s">
        <v>89</v>
      </c>
      <c r="AY1693" s="17" t="s">
        <v>307</v>
      </c>
      <c r="BE1693" s="159">
        <f>IF(N1693="základná",J1693,0)</f>
        <v>0</v>
      </c>
      <c r="BF1693" s="159">
        <f>IF(N1693="znížená",J1693,0)</f>
        <v>0</v>
      </c>
      <c r="BG1693" s="159">
        <f>IF(N1693="zákl. prenesená",J1693,0)</f>
        <v>0</v>
      </c>
      <c r="BH1693" s="159">
        <f>IF(N1693="zníž. prenesená",J1693,0)</f>
        <v>0</v>
      </c>
      <c r="BI1693" s="159">
        <f>IF(N1693="nulová",J1693,0)</f>
        <v>0</v>
      </c>
      <c r="BJ1693" s="17" t="s">
        <v>89</v>
      </c>
      <c r="BK1693" s="159">
        <f>ROUND(I1693*H1693,2)</f>
        <v>0</v>
      </c>
      <c r="BL1693" s="17" t="s">
        <v>313</v>
      </c>
      <c r="BM1693" s="158" t="s">
        <v>1647</v>
      </c>
    </row>
    <row r="1694" spans="2:65" s="13" customFormat="1">
      <c r="B1694" s="167"/>
      <c r="D1694" s="161" t="s">
        <v>315</v>
      </c>
      <c r="E1694" s="168" t="s">
        <v>1</v>
      </c>
      <c r="F1694" s="169" t="s">
        <v>253</v>
      </c>
      <c r="H1694" s="170">
        <v>92.031000000000006</v>
      </c>
      <c r="I1694" s="171"/>
      <c r="L1694" s="167"/>
      <c r="M1694" s="172"/>
      <c r="T1694" s="173"/>
      <c r="AT1694" s="168" t="s">
        <v>315</v>
      </c>
      <c r="AU1694" s="168" t="s">
        <v>89</v>
      </c>
      <c r="AV1694" s="13" t="s">
        <v>89</v>
      </c>
      <c r="AW1694" s="13" t="s">
        <v>31</v>
      </c>
      <c r="AX1694" s="13" t="s">
        <v>76</v>
      </c>
      <c r="AY1694" s="168" t="s">
        <v>307</v>
      </c>
    </row>
    <row r="1695" spans="2:65" s="13" customFormat="1">
      <c r="B1695" s="167"/>
      <c r="D1695" s="161" t="s">
        <v>315</v>
      </c>
      <c r="E1695" s="168" t="s">
        <v>1</v>
      </c>
      <c r="F1695" s="169" t="s">
        <v>219</v>
      </c>
      <c r="H1695" s="170">
        <v>173.2</v>
      </c>
      <c r="I1695" s="171"/>
      <c r="L1695" s="167"/>
      <c r="M1695" s="172"/>
      <c r="T1695" s="173"/>
      <c r="AT1695" s="168" t="s">
        <v>315</v>
      </c>
      <c r="AU1695" s="168" t="s">
        <v>89</v>
      </c>
      <c r="AV1695" s="13" t="s">
        <v>89</v>
      </c>
      <c r="AW1695" s="13" t="s">
        <v>31</v>
      </c>
      <c r="AX1695" s="13" t="s">
        <v>76</v>
      </c>
      <c r="AY1695" s="168" t="s">
        <v>307</v>
      </c>
    </row>
    <row r="1696" spans="2:65" s="13" customFormat="1">
      <c r="B1696" s="167"/>
      <c r="D1696" s="161" t="s">
        <v>315</v>
      </c>
      <c r="E1696" s="168" t="s">
        <v>1</v>
      </c>
      <c r="F1696" s="169" t="s">
        <v>221</v>
      </c>
      <c r="H1696" s="170">
        <v>33.049999999999997</v>
      </c>
      <c r="I1696" s="171"/>
      <c r="L1696" s="167"/>
      <c r="M1696" s="172"/>
      <c r="T1696" s="173"/>
      <c r="AT1696" s="168" t="s">
        <v>315</v>
      </c>
      <c r="AU1696" s="168" t="s">
        <v>89</v>
      </c>
      <c r="AV1696" s="13" t="s">
        <v>89</v>
      </c>
      <c r="AW1696" s="13" t="s">
        <v>31</v>
      </c>
      <c r="AX1696" s="13" t="s">
        <v>76</v>
      </c>
      <c r="AY1696" s="168" t="s">
        <v>307</v>
      </c>
    </row>
    <row r="1697" spans="2:65" s="13" customFormat="1">
      <c r="B1697" s="167"/>
      <c r="D1697" s="161" t="s">
        <v>315</v>
      </c>
      <c r="E1697" s="168" t="s">
        <v>1</v>
      </c>
      <c r="F1697" s="169" t="s">
        <v>243</v>
      </c>
      <c r="H1697" s="170">
        <v>579.04399999999998</v>
      </c>
      <c r="I1697" s="171"/>
      <c r="L1697" s="167"/>
      <c r="M1697" s="172"/>
      <c r="T1697" s="173"/>
      <c r="AT1697" s="168" t="s">
        <v>315</v>
      </c>
      <c r="AU1697" s="168" t="s">
        <v>89</v>
      </c>
      <c r="AV1697" s="13" t="s">
        <v>89</v>
      </c>
      <c r="AW1697" s="13" t="s">
        <v>31</v>
      </c>
      <c r="AX1697" s="13" t="s">
        <v>76</v>
      </c>
      <c r="AY1697" s="168" t="s">
        <v>307</v>
      </c>
    </row>
    <row r="1698" spans="2:65" s="13" customFormat="1">
      <c r="B1698" s="167"/>
      <c r="D1698" s="161" t="s">
        <v>315</v>
      </c>
      <c r="E1698" s="168" t="s">
        <v>1</v>
      </c>
      <c r="F1698" s="169" t="s">
        <v>247</v>
      </c>
      <c r="H1698" s="170">
        <v>29.404</v>
      </c>
      <c r="I1698" s="171"/>
      <c r="L1698" s="167"/>
      <c r="M1698" s="172"/>
      <c r="T1698" s="173"/>
      <c r="AT1698" s="168" t="s">
        <v>315</v>
      </c>
      <c r="AU1698" s="168" t="s">
        <v>89</v>
      </c>
      <c r="AV1698" s="13" t="s">
        <v>89</v>
      </c>
      <c r="AW1698" s="13" t="s">
        <v>31</v>
      </c>
      <c r="AX1698" s="13" t="s">
        <v>76</v>
      </c>
      <c r="AY1698" s="168" t="s">
        <v>307</v>
      </c>
    </row>
    <row r="1699" spans="2:65" s="13" customFormat="1">
      <c r="B1699" s="167"/>
      <c r="D1699" s="161" t="s">
        <v>315</v>
      </c>
      <c r="E1699" s="168" t="s">
        <v>1</v>
      </c>
      <c r="F1699" s="169" t="s">
        <v>223</v>
      </c>
      <c r="H1699" s="170">
        <v>35.746000000000002</v>
      </c>
      <c r="I1699" s="171"/>
      <c r="L1699" s="167"/>
      <c r="M1699" s="172"/>
      <c r="T1699" s="173"/>
      <c r="AT1699" s="168" t="s">
        <v>315</v>
      </c>
      <c r="AU1699" s="168" t="s">
        <v>89</v>
      </c>
      <c r="AV1699" s="13" t="s">
        <v>89</v>
      </c>
      <c r="AW1699" s="13" t="s">
        <v>31</v>
      </c>
      <c r="AX1699" s="13" t="s">
        <v>76</v>
      </c>
      <c r="AY1699" s="168" t="s">
        <v>307</v>
      </c>
    </row>
    <row r="1700" spans="2:65" s="13" customFormat="1">
      <c r="B1700" s="167"/>
      <c r="D1700" s="161" t="s">
        <v>315</v>
      </c>
      <c r="E1700" s="168" t="s">
        <v>1</v>
      </c>
      <c r="F1700" s="169" t="s">
        <v>225</v>
      </c>
      <c r="H1700" s="170">
        <v>35.134999999999998</v>
      </c>
      <c r="I1700" s="171"/>
      <c r="L1700" s="167"/>
      <c r="M1700" s="172"/>
      <c r="T1700" s="173"/>
      <c r="AT1700" s="168" t="s">
        <v>315</v>
      </c>
      <c r="AU1700" s="168" t="s">
        <v>89</v>
      </c>
      <c r="AV1700" s="13" t="s">
        <v>89</v>
      </c>
      <c r="AW1700" s="13" t="s">
        <v>31</v>
      </c>
      <c r="AX1700" s="13" t="s">
        <v>76</v>
      </c>
      <c r="AY1700" s="168" t="s">
        <v>307</v>
      </c>
    </row>
    <row r="1701" spans="2:65" s="13" customFormat="1">
      <c r="B1701" s="167"/>
      <c r="D1701" s="161" t="s">
        <v>315</v>
      </c>
      <c r="E1701" s="168" t="s">
        <v>1</v>
      </c>
      <c r="F1701" s="169" t="s">
        <v>209</v>
      </c>
      <c r="H1701" s="170">
        <v>16.204999999999998</v>
      </c>
      <c r="I1701" s="171"/>
      <c r="L1701" s="167"/>
      <c r="M1701" s="172"/>
      <c r="T1701" s="173"/>
      <c r="AT1701" s="168" t="s">
        <v>315</v>
      </c>
      <c r="AU1701" s="168" t="s">
        <v>89</v>
      </c>
      <c r="AV1701" s="13" t="s">
        <v>89</v>
      </c>
      <c r="AW1701" s="13" t="s">
        <v>31</v>
      </c>
      <c r="AX1701" s="13" t="s">
        <v>76</v>
      </c>
      <c r="AY1701" s="168" t="s">
        <v>307</v>
      </c>
    </row>
    <row r="1702" spans="2:65" s="13" customFormat="1">
      <c r="B1702" s="167"/>
      <c r="D1702" s="161" t="s">
        <v>315</v>
      </c>
      <c r="E1702" s="168" t="s">
        <v>1</v>
      </c>
      <c r="F1702" s="169" t="s">
        <v>191</v>
      </c>
      <c r="H1702" s="170">
        <v>44.896999999999998</v>
      </c>
      <c r="I1702" s="171"/>
      <c r="L1702" s="167"/>
      <c r="M1702" s="172"/>
      <c r="T1702" s="173"/>
      <c r="AT1702" s="168" t="s">
        <v>315</v>
      </c>
      <c r="AU1702" s="168" t="s">
        <v>89</v>
      </c>
      <c r="AV1702" s="13" t="s">
        <v>89</v>
      </c>
      <c r="AW1702" s="13" t="s">
        <v>31</v>
      </c>
      <c r="AX1702" s="13" t="s">
        <v>76</v>
      </c>
      <c r="AY1702" s="168" t="s">
        <v>307</v>
      </c>
    </row>
    <row r="1703" spans="2:65" s="14" customFormat="1">
      <c r="B1703" s="174"/>
      <c r="D1703" s="161" t="s">
        <v>315</v>
      </c>
      <c r="E1703" s="175" t="s">
        <v>1</v>
      </c>
      <c r="F1703" s="176" t="s">
        <v>415</v>
      </c>
      <c r="H1703" s="177">
        <v>1038.712</v>
      </c>
      <c r="I1703" s="178"/>
      <c r="L1703" s="174"/>
      <c r="M1703" s="179"/>
      <c r="T1703" s="180"/>
      <c r="AT1703" s="175" t="s">
        <v>315</v>
      </c>
      <c r="AU1703" s="175" t="s">
        <v>89</v>
      </c>
      <c r="AV1703" s="14" t="s">
        <v>313</v>
      </c>
      <c r="AW1703" s="14" t="s">
        <v>31</v>
      </c>
      <c r="AX1703" s="14" t="s">
        <v>83</v>
      </c>
      <c r="AY1703" s="175" t="s">
        <v>307</v>
      </c>
    </row>
    <row r="1704" spans="2:65" s="1" customFormat="1" ht="24.2" customHeight="1">
      <c r="B1704" s="145"/>
      <c r="C1704" s="146" t="s">
        <v>1648</v>
      </c>
      <c r="D1704" s="146" t="s">
        <v>309</v>
      </c>
      <c r="E1704" s="147" t="s">
        <v>1649</v>
      </c>
      <c r="F1704" s="148" t="s">
        <v>1650</v>
      </c>
      <c r="G1704" s="149" t="s">
        <v>1071</v>
      </c>
      <c r="H1704" s="150">
        <v>80.400000000000006</v>
      </c>
      <c r="I1704" s="151"/>
      <c r="J1704" s="152">
        <f>ROUND(I1704*H1704,2)</f>
        <v>0</v>
      </c>
      <c r="K1704" s="153"/>
      <c r="L1704" s="32"/>
      <c r="M1704" s="154" t="s">
        <v>1</v>
      </c>
      <c r="N1704" s="155" t="s">
        <v>42</v>
      </c>
      <c r="P1704" s="156">
        <f>O1704*H1704</f>
        <v>0</v>
      </c>
      <c r="Q1704" s="156">
        <v>3.0000000000000001E-5</v>
      </c>
      <c r="R1704" s="156">
        <f>Q1704*H1704</f>
        <v>2.4120000000000001E-3</v>
      </c>
      <c r="S1704" s="156">
        <v>0</v>
      </c>
      <c r="T1704" s="157">
        <f>S1704*H1704</f>
        <v>0</v>
      </c>
      <c r="AR1704" s="158" t="s">
        <v>313</v>
      </c>
      <c r="AT1704" s="158" t="s">
        <v>309</v>
      </c>
      <c r="AU1704" s="158" t="s">
        <v>89</v>
      </c>
      <c r="AY1704" s="17" t="s">
        <v>307</v>
      </c>
      <c r="BE1704" s="159">
        <f>IF(N1704="základná",J1704,0)</f>
        <v>0</v>
      </c>
      <c r="BF1704" s="159">
        <f>IF(N1704="znížená",J1704,0)</f>
        <v>0</v>
      </c>
      <c r="BG1704" s="159">
        <f>IF(N1704="zákl. prenesená",J1704,0)</f>
        <v>0</v>
      </c>
      <c r="BH1704" s="159">
        <f>IF(N1704="zníž. prenesená",J1704,0)</f>
        <v>0</v>
      </c>
      <c r="BI1704" s="159">
        <f>IF(N1704="nulová",J1704,0)</f>
        <v>0</v>
      </c>
      <c r="BJ1704" s="17" t="s">
        <v>89</v>
      </c>
      <c r="BK1704" s="159">
        <f>ROUND(I1704*H1704,2)</f>
        <v>0</v>
      </c>
      <c r="BL1704" s="17" t="s">
        <v>313</v>
      </c>
      <c r="BM1704" s="158" t="s">
        <v>1651</v>
      </c>
    </row>
    <row r="1705" spans="2:65" s="12" customFormat="1">
      <c r="B1705" s="160"/>
      <c r="D1705" s="161" t="s">
        <v>315</v>
      </c>
      <c r="E1705" s="162" t="s">
        <v>1</v>
      </c>
      <c r="F1705" s="163" t="s">
        <v>1652</v>
      </c>
      <c r="H1705" s="162" t="s">
        <v>1</v>
      </c>
      <c r="I1705" s="164"/>
      <c r="L1705" s="160"/>
      <c r="M1705" s="165"/>
      <c r="T1705" s="166"/>
      <c r="AT1705" s="162" t="s">
        <v>315</v>
      </c>
      <c r="AU1705" s="162" t="s">
        <v>89</v>
      </c>
      <c r="AV1705" s="12" t="s">
        <v>83</v>
      </c>
      <c r="AW1705" s="12" t="s">
        <v>31</v>
      </c>
      <c r="AX1705" s="12" t="s">
        <v>76</v>
      </c>
      <c r="AY1705" s="162" t="s">
        <v>307</v>
      </c>
    </row>
    <row r="1706" spans="2:65" s="13" customFormat="1">
      <c r="B1706" s="167"/>
      <c r="D1706" s="161" t="s">
        <v>315</v>
      </c>
      <c r="E1706" s="168" t="s">
        <v>1</v>
      </c>
      <c r="F1706" s="169" t="s">
        <v>1653</v>
      </c>
      <c r="H1706" s="170">
        <v>32.4</v>
      </c>
      <c r="I1706" s="171"/>
      <c r="L1706" s="167"/>
      <c r="M1706" s="172"/>
      <c r="T1706" s="173"/>
      <c r="AT1706" s="168" t="s">
        <v>315</v>
      </c>
      <c r="AU1706" s="168" t="s">
        <v>89</v>
      </c>
      <c r="AV1706" s="13" t="s">
        <v>89</v>
      </c>
      <c r="AW1706" s="13" t="s">
        <v>31</v>
      </c>
      <c r="AX1706" s="13" t="s">
        <v>76</v>
      </c>
      <c r="AY1706" s="168" t="s">
        <v>307</v>
      </c>
    </row>
    <row r="1707" spans="2:65" s="12" customFormat="1">
      <c r="B1707" s="160"/>
      <c r="D1707" s="161" t="s">
        <v>315</v>
      </c>
      <c r="E1707" s="162" t="s">
        <v>1</v>
      </c>
      <c r="F1707" s="163" t="s">
        <v>1654</v>
      </c>
      <c r="H1707" s="162" t="s">
        <v>1</v>
      </c>
      <c r="I1707" s="164"/>
      <c r="L1707" s="160"/>
      <c r="M1707" s="165"/>
      <c r="T1707" s="166"/>
      <c r="AT1707" s="162" t="s">
        <v>315</v>
      </c>
      <c r="AU1707" s="162" t="s">
        <v>89</v>
      </c>
      <c r="AV1707" s="12" t="s">
        <v>83</v>
      </c>
      <c r="AW1707" s="12" t="s">
        <v>31</v>
      </c>
      <c r="AX1707" s="12" t="s">
        <v>76</v>
      </c>
      <c r="AY1707" s="162" t="s">
        <v>307</v>
      </c>
    </row>
    <row r="1708" spans="2:65" s="13" customFormat="1">
      <c r="B1708" s="167"/>
      <c r="D1708" s="161" t="s">
        <v>315</v>
      </c>
      <c r="E1708" s="168" t="s">
        <v>1</v>
      </c>
      <c r="F1708" s="169" t="s">
        <v>1655</v>
      </c>
      <c r="H1708" s="170">
        <v>23.6</v>
      </c>
      <c r="I1708" s="171"/>
      <c r="L1708" s="167"/>
      <c r="M1708" s="172"/>
      <c r="T1708" s="173"/>
      <c r="AT1708" s="168" t="s">
        <v>315</v>
      </c>
      <c r="AU1708" s="168" t="s">
        <v>89</v>
      </c>
      <c r="AV1708" s="13" t="s">
        <v>89</v>
      </c>
      <c r="AW1708" s="13" t="s">
        <v>31</v>
      </c>
      <c r="AX1708" s="13" t="s">
        <v>76</v>
      </c>
      <c r="AY1708" s="168" t="s">
        <v>307</v>
      </c>
    </row>
    <row r="1709" spans="2:65" s="13" customFormat="1">
      <c r="B1709" s="167"/>
      <c r="D1709" s="161" t="s">
        <v>315</v>
      </c>
      <c r="E1709" s="168" t="s">
        <v>1</v>
      </c>
      <c r="F1709" s="169" t="s">
        <v>1656</v>
      </c>
      <c r="H1709" s="170">
        <v>24.4</v>
      </c>
      <c r="I1709" s="171"/>
      <c r="L1709" s="167"/>
      <c r="M1709" s="172"/>
      <c r="T1709" s="173"/>
      <c r="AT1709" s="168" t="s">
        <v>315</v>
      </c>
      <c r="AU1709" s="168" t="s">
        <v>89</v>
      </c>
      <c r="AV1709" s="13" t="s">
        <v>89</v>
      </c>
      <c r="AW1709" s="13" t="s">
        <v>31</v>
      </c>
      <c r="AX1709" s="13" t="s">
        <v>76</v>
      </c>
      <c r="AY1709" s="168" t="s">
        <v>307</v>
      </c>
    </row>
    <row r="1710" spans="2:65" s="14" customFormat="1">
      <c r="B1710" s="174"/>
      <c r="D1710" s="161" t="s">
        <v>315</v>
      </c>
      <c r="E1710" s="175" t="s">
        <v>1</v>
      </c>
      <c r="F1710" s="176" t="s">
        <v>415</v>
      </c>
      <c r="H1710" s="177">
        <v>80.400000000000006</v>
      </c>
      <c r="I1710" s="178"/>
      <c r="L1710" s="174"/>
      <c r="M1710" s="179"/>
      <c r="T1710" s="180"/>
      <c r="AT1710" s="175" t="s">
        <v>315</v>
      </c>
      <c r="AU1710" s="175" t="s">
        <v>89</v>
      </c>
      <c r="AV1710" s="14" t="s">
        <v>313</v>
      </c>
      <c r="AW1710" s="14" t="s">
        <v>31</v>
      </c>
      <c r="AX1710" s="14" t="s">
        <v>83</v>
      </c>
      <c r="AY1710" s="175" t="s">
        <v>307</v>
      </c>
    </row>
    <row r="1711" spans="2:65" s="1" customFormat="1" ht="16.5" customHeight="1">
      <c r="B1711" s="145"/>
      <c r="C1711" s="146" t="s">
        <v>1657</v>
      </c>
      <c r="D1711" s="146" t="s">
        <v>309</v>
      </c>
      <c r="E1711" s="147" t="s">
        <v>1658</v>
      </c>
      <c r="F1711" s="148" t="s">
        <v>1659</v>
      </c>
      <c r="G1711" s="149" t="s">
        <v>1071</v>
      </c>
      <c r="H1711" s="150">
        <v>297.18</v>
      </c>
      <c r="I1711" s="151"/>
      <c r="J1711" s="152">
        <f>ROUND(I1711*H1711,2)</f>
        <v>0</v>
      </c>
      <c r="K1711" s="153"/>
      <c r="L1711" s="32"/>
      <c r="M1711" s="154" t="s">
        <v>1</v>
      </c>
      <c r="N1711" s="155" t="s">
        <v>42</v>
      </c>
      <c r="P1711" s="156">
        <f>O1711*H1711</f>
        <v>0</v>
      </c>
      <c r="Q1711" s="156">
        <v>2.31E-4</v>
      </c>
      <c r="R1711" s="156">
        <f>Q1711*H1711</f>
        <v>6.8648580000000001E-2</v>
      </c>
      <c r="S1711" s="156">
        <v>0</v>
      </c>
      <c r="T1711" s="157">
        <f>S1711*H1711</f>
        <v>0</v>
      </c>
      <c r="AR1711" s="158" t="s">
        <v>313</v>
      </c>
      <c r="AT1711" s="158" t="s">
        <v>309</v>
      </c>
      <c r="AU1711" s="158" t="s">
        <v>89</v>
      </c>
      <c r="AY1711" s="17" t="s">
        <v>307</v>
      </c>
      <c r="BE1711" s="159">
        <f>IF(N1711="základná",J1711,0)</f>
        <v>0</v>
      </c>
      <c r="BF1711" s="159">
        <f>IF(N1711="znížená",J1711,0)</f>
        <v>0</v>
      </c>
      <c r="BG1711" s="159">
        <f>IF(N1711="zákl. prenesená",J1711,0)</f>
        <v>0</v>
      </c>
      <c r="BH1711" s="159">
        <f>IF(N1711="zníž. prenesená",J1711,0)</f>
        <v>0</v>
      </c>
      <c r="BI1711" s="159">
        <f>IF(N1711="nulová",J1711,0)</f>
        <v>0</v>
      </c>
      <c r="BJ1711" s="17" t="s">
        <v>89</v>
      </c>
      <c r="BK1711" s="159">
        <f>ROUND(I1711*H1711,2)</f>
        <v>0</v>
      </c>
      <c r="BL1711" s="17" t="s">
        <v>313</v>
      </c>
      <c r="BM1711" s="158" t="s">
        <v>1660</v>
      </c>
    </row>
    <row r="1712" spans="2:65" s="13" customFormat="1">
      <c r="B1712" s="167"/>
      <c r="D1712" s="161" t="s">
        <v>315</v>
      </c>
      <c r="E1712" s="168" t="s">
        <v>1</v>
      </c>
      <c r="F1712" s="169" t="s">
        <v>1661</v>
      </c>
      <c r="H1712" s="170">
        <v>105.6</v>
      </c>
      <c r="I1712" s="171"/>
      <c r="L1712" s="167"/>
      <c r="M1712" s="172"/>
      <c r="T1712" s="173"/>
      <c r="AT1712" s="168" t="s">
        <v>315</v>
      </c>
      <c r="AU1712" s="168" t="s">
        <v>89</v>
      </c>
      <c r="AV1712" s="13" t="s">
        <v>89</v>
      </c>
      <c r="AW1712" s="13" t="s">
        <v>31</v>
      </c>
      <c r="AX1712" s="13" t="s">
        <v>76</v>
      </c>
      <c r="AY1712" s="168" t="s">
        <v>307</v>
      </c>
    </row>
    <row r="1713" spans="2:65" s="13" customFormat="1">
      <c r="B1713" s="167"/>
      <c r="D1713" s="161" t="s">
        <v>315</v>
      </c>
      <c r="E1713" s="168" t="s">
        <v>1</v>
      </c>
      <c r="F1713" s="169" t="s">
        <v>1662</v>
      </c>
      <c r="H1713" s="170">
        <v>6.6</v>
      </c>
      <c r="I1713" s="171"/>
      <c r="L1713" s="167"/>
      <c r="M1713" s="172"/>
      <c r="T1713" s="173"/>
      <c r="AT1713" s="168" t="s">
        <v>315</v>
      </c>
      <c r="AU1713" s="168" t="s">
        <v>89</v>
      </c>
      <c r="AV1713" s="13" t="s">
        <v>89</v>
      </c>
      <c r="AW1713" s="13" t="s">
        <v>31</v>
      </c>
      <c r="AX1713" s="13" t="s">
        <v>76</v>
      </c>
      <c r="AY1713" s="168" t="s">
        <v>307</v>
      </c>
    </row>
    <row r="1714" spans="2:65" s="13" customFormat="1">
      <c r="B1714" s="167"/>
      <c r="D1714" s="161" t="s">
        <v>315</v>
      </c>
      <c r="E1714" s="168" t="s">
        <v>1</v>
      </c>
      <c r="F1714" s="169" t="s">
        <v>1663</v>
      </c>
      <c r="H1714" s="170">
        <v>30</v>
      </c>
      <c r="I1714" s="171"/>
      <c r="L1714" s="167"/>
      <c r="M1714" s="172"/>
      <c r="T1714" s="173"/>
      <c r="AT1714" s="168" t="s">
        <v>315</v>
      </c>
      <c r="AU1714" s="168" t="s">
        <v>89</v>
      </c>
      <c r="AV1714" s="13" t="s">
        <v>89</v>
      </c>
      <c r="AW1714" s="13" t="s">
        <v>31</v>
      </c>
      <c r="AX1714" s="13" t="s">
        <v>76</v>
      </c>
      <c r="AY1714" s="168" t="s">
        <v>307</v>
      </c>
    </row>
    <row r="1715" spans="2:65" s="13" customFormat="1">
      <c r="B1715" s="167"/>
      <c r="D1715" s="161" t="s">
        <v>315</v>
      </c>
      <c r="E1715" s="168" t="s">
        <v>1</v>
      </c>
      <c r="F1715" s="169" t="s">
        <v>1664</v>
      </c>
      <c r="H1715" s="170">
        <v>6</v>
      </c>
      <c r="I1715" s="171"/>
      <c r="L1715" s="167"/>
      <c r="M1715" s="172"/>
      <c r="T1715" s="173"/>
      <c r="AT1715" s="168" t="s">
        <v>315</v>
      </c>
      <c r="AU1715" s="168" t="s">
        <v>89</v>
      </c>
      <c r="AV1715" s="13" t="s">
        <v>89</v>
      </c>
      <c r="AW1715" s="13" t="s">
        <v>31</v>
      </c>
      <c r="AX1715" s="13" t="s">
        <v>76</v>
      </c>
      <c r="AY1715" s="168" t="s">
        <v>307</v>
      </c>
    </row>
    <row r="1716" spans="2:65" s="13" customFormat="1">
      <c r="B1716" s="167"/>
      <c r="D1716" s="161" t="s">
        <v>315</v>
      </c>
      <c r="E1716" s="168" t="s">
        <v>1</v>
      </c>
      <c r="F1716" s="169" t="s">
        <v>1665</v>
      </c>
      <c r="H1716" s="170">
        <v>66</v>
      </c>
      <c r="I1716" s="171"/>
      <c r="L1716" s="167"/>
      <c r="M1716" s="172"/>
      <c r="T1716" s="173"/>
      <c r="AT1716" s="168" t="s">
        <v>315</v>
      </c>
      <c r="AU1716" s="168" t="s">
        <v>89</v>
      </c>
      <c r="AV1716" s="13" t="s">
        <v>89</v>
      </c>
      <c r="AW1716" s="13" t="s">
        <v>31</v>
      </c>
      <c r="AX1716" s="13" t="s">
        <v>76</v>
      </c>
      <c r="AY1716" s="168" t="s">
        <v>307</v>
      </c>
    </row>
    <row r="1717" spans="2:65" s="13" customFormat="1">
      <c r="B1717" s="167"/>
      <c r="D1717" s="161" t="s">
        <v>315</v>
      </c>
      <c r="E1717" s="168" t="s">
        <v>1</v>
      </c>
      <c r="F1717" s="169" t="s">
        <v>1666</v>
      </c>
      <c r="H1717" s="170">
        <v>18</v>
      </c>
      <c r="I1717" s="171"/>
      <c r="L1717" s="167"/>
      <c r="M1717" s="172"/>
      <c r="T1717" s="173"/>
      <c r="AT1717" s="168" t="s">
        <v>315</v>
      </c>
      <c r="AU1717" s="168" t="s">
        <v>89</v>
      </c>
      <c r="AV1717" s="13" t="s">
        <v>89</v>
      </c>
      <c r="AW1717" s="13" t="s">
        <v>31</v>
      </c>
      <c r="AX1717" s="13" t="s">
        <v>76</v>
      </c>
      <c r="AY1717" s="168" t="s">
        <v>307</v>
      </c>
    </row>
    <row r="1718" spans="2:65" s="13" customFormat="1">
      <c r="B1718" s="167"/>
      <c r="D1718" s="161" t="s">
        <v>315</v>
      </c>
      <c r="E1718" s="168" t="s">
        <v>1</v>
      </c>
      <c r="F1718" s="169" t="s">
        <v>1667</v>
      </c>
      <c r="H1718" s="170">
        <v>9</v>
      </c>
      <c r="I1718" s="171"/>
      <c r="L1718" s="167"/>
      <c r="M1718" s="172"/>
      <c r="T1718" s="173"/>
      <c r="AT1718" s="168" t="s">
        <v>315</v>
      </c>
      <c r="AU1718" s="168" t="s">
        <v>89</v>
      </c>
      <c r="AV1718" s="13" t="s">
        <v>89</v>
      </c>
      <c r="AW1718" s="13" t="s">
        <v>31</v>
      </c>
      <c r="AX1718" s="13" t="s">
        <v>76</v>
      </c>
      <c r="AY1718" s="168" t="s">
        <v>307</v>
      </c>
    </row>
    <row r="1719" spans="2:65" s="13" customFormat="1">
      <c r="B1719" s="167"/>
      <c r="D1719" s="161" t="s">
        <v>315</v>
      </c>
      <c r="E1719" s="168" t="s">
        <v>1</v>
      </c>
      <c r="F1719" s="169" t="s">
        <v>1668</v>
      </c>
      <c r="H1719" s="170">
        <v>9.9</v>
      </c>
      <c r="I1719" s="171"/>
      <c r="L1719" s="167"/>
      <c r="M1719" s="172"/>
      <c r="T1719" s="173"/>
      <c r="AT1719" s="168" t="s">
        <v>315</v>
      </c>
      <c r="AU1719" s="168" t="s">
        <v>89</v>
      </c>
      <c r="AV1719" s="13" t="s">
        <v>89</v>
      </c>
      <c r="AW1719" s="13" t="s">
        <v>31</v>
      </c>
      <c r="AX1719" s="13" t="s">
        <v>76</v>
      </c>
      <c r="AY1719" s="168" t="s">
        <v>307</v>
      </c>
    </row>
    <row r="1720" spans="2:65" s="13" customFormat="1">
      <c r="B1720" s="167"/>
      <c r="D1720" s="161" t="s">
        <v>315</v>
      </c>
      <c r="E1720" s="168" t="s">
        <v>1</v>
      </c>
      <c r="F1720" s="169" t="s">
        <v>1669</v>
      </c>
      <c r="H1720" s="170">
        <v>9</v>
      </c>
      <c r="I1720" s="171"/>
      <c r="L1720" s="167"/>
      <c r="M1720" s="172"/>
      <c r="T1720" s="173"/>
      <c r="AT1720" s="168" t="s">
        <v>315</v>
      </c>
      <c r="AU1720" s="168" t="s">
        <v>89</v>
      </c>
      <c r="AV1720" s="13" t="s">
        <v>89</v>
      </c>
      <c r="AW1720" s="13" t="s">
        <v>31</v>
      </c>
      <c r="AX1720" s="13" t="s">
        <v>76</v>
      </c>
      <c r="AY1720" s="168" t="s">
        <v>307</v>
      </c>
    </row>
    <row r="1721" spans="2:65" s="13" customFormat="1">
      <c r="B1721" s="167"/>
      <c r="D1721" s="161" t="s">
        <v>315</v>
      </c>
      <c r="E1721" s="168" t="s">
        <v>1</v>
      </c>
      <c r="F1721" s="169" t="s">
        <v>1670</v>
      </c>
      <c r="H1721" s="170">
        <v>9</v>
      </c>
      <c r="I1721" s="171"/>
      <c r="L1721" s="167"/>
      <c r="M1721" s="172"/>
      <c r="T1721" s="173"/>
      <c r="AT1721" s="168" t="s">
        <v>315</v>
      </c>
      <c r="AU1721" s="168" t="s">
        <v>89</v>
      </c>
      <c r="AV1721" s="13" t="s">
        <v>89</v>
      </c>
      <c r="AW1721" s="13" t="s">
        <v>31</v>
      </c>
      <c r="AX1721" s="13" t="s">
        <v>76</v>
      </c>
      <c r="AY1721" s="168" t="s">
        <v>307</v>
      </c>
    </row>
    <row r="1722" spans="2:65" s="13" customFormat="1">
      <c r="B1722" s="167"/>
      <c r="D1722" s="161" t="s">
        <v>315</v>
      </c>
      <c r="E1722" s="168" t="s">
        <v>1</v>
      </c>
      <c r="F1722" s="169" t="s">
        <v>1671</v>
      </c>
      <c r="H1722" s="170">
        <v>10.8</v>
      </c>
      <c r="I1722" s="171"/>
      <c r="L1722" s="167"/>
      <c r="M1722" s="172"/>
      <c r="T1722" s="173"/>
      <c r="AT1722" s="168" t="s">
        <v>315</v>
      </c>
      <c r="AU1722" s="168" t="s">
        <v>89</v>
      </c>
      <c r="AV1722" s="13" t="s">
        <v>89</v>
      </c>
      <c r="AW1722" s="13" t="s">
        <v>31</v>
      </c>
      <c r="AX1722" s="13" t="s">
        <v>76</v>
      </c>
      <c r="AY1722" s="168" t="s">
        <v>307</v>
      </c>
    </row>
    <row r="1723" spans="2:65" s="13" customFormat="1">
      <c r="B1723" s="167"/>
      <c r="D1723" s="161" t="s">
        <v>315</v>
      </c>
      <c r="E1723" s="168" t="s">
        <v>1</v>
      </c>
      <c r="F1723" s="169" t="s">
        <v>1672</v>
      </c>
      <c r="H1723" s="170">
        <v>7.38</v>
      </c>
      <c r="I1723" s="171"/>
      <c r="L1723" s="167"/>
      <c r="M1723" s="172"/>
      <c r="T1723" s="173"/>
      <c r="AT1723" s="168" t="s">
        <v>315</v>
      </c>
      <c r="AU1723" s="168" t="s">
        <v>89</v>
      </c>
      <c r="AV1723" s="13" t="s">
        <v>89</v>
      </c>
      <c r="AW1723" s="13" t="s">
        <v>31</v>
      </c>
      <c r="AX1723" s="13" t="s">
        <v>76</v>
      </c>
      <c r="AY1723" s="168" t="s">
        <v>307</v>
      </c>
    </row>
    <row r="1724" spans="2:65" s="13" customFormat="1">
      <c r="B1724" s="167"/>
      <c r="D1724" s="161" t="s">
        <v>315</v>
      </c>
      <c r="E1724" s="168" t="s">
        <v>1</v>
      </c>
      <c r="F1724" s="169" t="s">
        <v>1673</v>
      </c>
      <c r="H1724" s="170">
        <v>9.9</v>
      </c>
      <c r="I1724" s="171"/>
      <c r="L1724" s="167"/>
      <c r="M1724" s="172"/>
      <c r="T1724" s="173"/>
      <c r="AT1724" s="168" t="s">
        <v>315</v>
      </c>
      <c r="AU1724" s="168" t="s">
        <v>89</v>
      </c>
      <c r="AV1724" s="13" t="s">
        <v>89</v>
      </c>
      <c r="AW1724" s="13" t="s">
        <v>31</v>
      </c>
      <c r="AX1724" s="13" t="s">
        <v>76</v>
      </c>
      <c r="AY1724" s="168" t="s">
        <v>307</v>
      </c>
    </row>
    <row r="1725" spans="2:65" s="14" customFormat="1">
      <c r="B1725" s="174"/>
      <c r="D1725" s="161" t="s">
        <v>315</v>
      </c>
      <c r="E1725" s="175" t="s">
        <v>1</v>
      </c>
      <c r="F1725" s="176" t="s">
        <v>415</v>
      </c>
      <c r="H1725" s="177">
        <v>297.18</v>
      </c>
      <c r="I1725" s="178"/>
      <c r="L1725" s="174"/>
      <c r="M1725" s="179"/>
      <c r="T1725" s="180"/>
      <c r="AT1725" s="175" t="s">
        <v>315</v>
      </c>
      <c r="AU1725" s="175" t="s">
        <v>89</v>
      </c>
      <c r="AV1725" s="14" t="s">
        <v>313</v>
      </c>
      <c r="AW1725" s="14" t="s">
        <v>31</v>
      </c>
      <c r="AX1725" s="14" t="s">
        <v>83</v>
      </c>
      <c r="AY1725" s="175" t="s">
        <v>307</v>
      </c>
    </row>
    <row r="1726" spans="2:65" s="1" customFormat="1" ht="16.5" customHeight="1">
      <c r="B1726" s="145"/>
      <c r="C1726" s="146" t="s">
        <v>1674</v>
      </c>
      <c r="D1726" s="146" t="s">
        <v>309</v>
      </c>
      <c r="E1726" s="147" t="s">
        <v>1675</v>
      </c>
      <c r="F1726" s="148" t="s">
        <v>1676</v>
      </c>
      <c r="G1726" s="149" t="s">
        <v>1071</v>
      </c>
      <c r="H1726" s="150">
        <v>222.57499999999999</v>
      </c>
      <c r="I1726" s="151"/>
      <c r="J1726" s="152">
        <f>ROUND(I1726*H1726,2)</f>
        <v>0</v>
      </c>
      <c r="K1726" s="153"/>
      <c r="L1726" s="32"/>
      <c r="M1726" s="154" t="s">
        <v>1</v>
      </c>
      <c r="N1726" s="155" t="s">
        <v>42</v>
      </c>
      <c r="P1726" s="156">
        <f>O1726*H1726</f>
        <v>0</v>
      </c>
      <c r="Q1726" s="156">
        <v>6.9999999999999994E-5</v>
      </c>
      <c r="R1726" s="156">
        <f>Q1726*H1726</f>
        <v>1.5580249999999999E-2</v>
      </c>
      <c r="S1726" s="156">
        <v>0</v>
      </c>
      <c r="T1726" s="157">
        <f>S1726*H1726</f>
        <v>0</v>
      </c>
      <c r="AR1726" s="158" t="s">
        <v>313</v>
      </c>
      <c r="AT1726" s="158" t="s">
        <v>309</v>
      </c>
      <c r="AU1726" s="158" t="s">
        <v>89</v>
      </c>
      <c r="AY1726" s="17" t="s">
        <v>307</v>
      </c>
      <c r="BE1726" s="159">
        <f>IF(N1726="základná",J1726,0)</f>
        <v>0</v>
      </c>
      <c r="BF1726" s="159">
        <f>IF(N1726="znížená",J1726,0)</f>
        <v>0</v>
      </c>
      <c r="BG1726" s="159">
        <f>IF(N1726="zákl. prenesená",J1726,0)</f>
        <v>0</v>
      </c>
      <c r="BH1726" s="159">
        <f>IF(N1726="zníž. prenesená",J1726,0)</f>
        <v>0</v>
      </c>
      <c r="BI1726" s="159">
        <f>IF(N1726="nulová",J1726,0)</f>
        <v>0</v>
      </c>
      <c r="BJ1726" s="17" t="s">
        <v>89</v>
      </c>
      <c r="BK1726" s="159">
        <f>ROUND(I1726*H1726,2)</f>
        <v>0</v>
      </c>
      <c r="BL1726" s="17" t="s">
        <v>313</v>
      </c>
      <c r="BM1726" s="158" t="s">
        <v>1677</v>
      </c>
    </row>
    <row r="1727" spans="2:65" s="13" customFormat="1">
      <c r="B1727" s="167"/>
      <c r="D1727" s="161" t="s">
        <v>315</v>
      </c>
      <c r="E1727" s="168" t="s">
        <v>1</v>
      </c>
      <c r="F1727" s="169" t="s">
        <v>1678</v>
      </c>
      <c r="H1727" s="170">
        <v>2.1</v>
      </c>
      <c r="I1727" s="171"/>
      <c r="L1727" s="167"/>
      <c r="M1727" s="172"/>
      <c r="T1727" s="173"/>
      <c r="AT1727" s="168" t="s">
        <v>315</v>
      </c>
      <c r="AU1727" s="168" t="s">
        <v>89</v>
      </c>
      <c r="AV1727" s="13" t="s">
        <v>89</v>
      </c>
      <c r="AW1727" s="13" t="s">
        <v>31</v>
      </c>
      <c r="AX1727" s="13" t="s">
        <v>76</v>
      </c>
      <c r="AY1727" s="168" t="s">
        <v>307</v>
      </c>
    </row>
    <row r="1728" spans="2:65" s="13" customFormat="1">
      <c r="B1728" s="167"/>
      <c r="D1728" s="161" t="s">
        <v>315</v>
      </c>
      <c r="E1728" s="168" t="s">
        <v>1</v>
      </c>
      <c r="F1728" s="169" t="s">
        <v>1679</v>
      </c>
      <c r="H1728" s="170">
        <v>2.2999999999999998</v>
      </c>
      <c r="I1728" s="171"/>
      <c r="L1728" s="167"/>
      <c r="M1728" s="172"/>
      <c r="T1728" s="173"/>
      <c r="AT1728" s="168" t="s">
        <v>315</v>
      </c>
      <c r="AU1728" s="168" t="s">
        <v>89</v>
      </c>
      <c r="AV1728" s="13" t="s">
        <v>89</v>
      </c>
      <c r="AW1728" s="13" t="s">
        <v>31</v>
      </c>
      <c r="AX1728" s="13" t="s">
        <v>76</v>
      </c>
      <c r="AY1728" s="168" t="s">
        <v>307</v>
      </c>
    </row>
    <row r="1729" spans="2:65" s="12" customFormat="1">
      <c r="B1729" s="160"/>
      <c r="D1729" s="161" t="s">
        <v>315</v>
      </c>
      <c r="E1729" s="162" t="s">
        <v>1</v>
      </c>
      <c r="F1729" s="163" t="s">
        <v>1680</v>
      </c>
      <c r="H1729" s="162" t="s">
        <v>1</v>
      </c>
      <c r="I1729" s="164"/>
      <c r="L1729" s="160"/>
      <c r="M1729" s="165"/>
      <c r="T1729" s="166"/>
      <c r="AT1729" s="162" t="s">
        <v>315</v>
      </c>
      <c r="AU1729" s="162" t="s">
        <v>89</v>
      </c>
      <c r="AV1729" s="12" t="s">
        <v>83</v>
      </c>
      <c r="AW1729" s="12" t="s">
        <v>31</v>
      </c>
      <c r="AX1729" s="12" t="s">
        <v>76</v>
      </c>
      <c r="AY1729" s="162" t="s">
        <v>307</v>
      </c>
    </row>
    <row r="1730" spans="2:65" s="13" customFormat="1">
      <c r="B1730" s="167"/>
      <c r="D1730" s="161" t="s">
        <v>315</v>
      </c>
      <c r="E1730" s="168" t="s">
        <v>1</v>
      </c>
      <c r="F1730" s="169" t="s">
        <v>1681</v>
      </c>
      <c r="H1730" s="170">
        <v>194</v>
      </c>
      <c r="I1730" s="171"/>
      <c r="L1730" s="167"/>
      <c r="M1730" s="172"/>
      <c r="T1730" s="173"/>
      <c r="AT1730" s="168" t="s">
        <v>315</v>
      </c>
      <c r="AU1730" s="168" t="s">
        <v>89</v>
      </c>
      <c r="AV1730" s="13" t="s">
        <v>89</v>
      </c>
      <c r="AW1730" s="13" t="s">
        <v>31</v>
      </c>
      <c r="AX1730" s="13" t="s">
        <v>76</v>
      </c>
      <c r="AY1730" s="168" t="s">
        <v>307</v>
      </c>
    </row>
    <row r="1731" spans="2:65" s="12" customFormat="1">
      <c r="B1731" s="160"/>
      <c r="D1731" s="161" t="s">
        <v>315</v>
      </c>
      <c r="E1731" s="162" t="s">
        <v>1</v>
      </c>
      <c r="F1731" s="163" t="s">
        <v>1682</v>
      </c>
      <c r="H1731" s="162" t="s">
        <v>1</v>
      </c>
      <c r="I1731" s="164"/>
      <c r="L1731" s="160"/>
      <c r="M1731" s="165"/>
      <c r="T1731" s="166"/>
      <c r="AT1731" s="162" t="s">
        <v>315</v>
      </c>
      <c r="AU1731" s="162" t="s">
        <v>89</v>
      </c>
      <c r="AV1731" s="12" t="s">
        <v>83</v>
      </c>
      <c r="AW1731" s="12" t="s">
        <v>31</v>
      </c>
      <c r="AX1731" s="12" t="s">
        <v>76</v>
      </c>
      <c r="AY1731" s="162" t="s">
        <v>307</v>
      </c>
    </row>
    <row r="1732" spans="2:65" s="13" customFormat="1">
      <c r="B1732" s="167"/>
      <c r="D1732" s="161" t="s">
        <v>315</v>
      </c>
      <c r="E1732" s="168" t="s">
        <v>1</v>
      </c>
      <c r="F1732" s="169" t="s">
        <v>1683</v>
      </c>
      <c r="H1732" s="170">
        <v>24.175000000000001</v>
      </c>
      <c r="I1732" s="171"/>
      <c r="L1732" s="167"/>
      <c r="M1732" s="172"/>
      <c r="T1732" s="173"/>
      <c r="AT1732" s="168" t="s">
        <v>315</v>
      </c>
      <c r="AU1732" s="168" t="s">
        <v>89</v>
      </c>
      <c r="AV1732" s="13" t="s">
        <v>89</v>
      </c>
      <c r="AW1732" s="13" t="s">
        <v>31</v>
      </c>
      <c r="AX1732" s="13" t="s">
        <v>76</v>
      </c>
      <c r="AY1732" s="168" t="s">
        <v>307</v>
      </c>
    </row>
    <row r="1733" spans="2:65" s="14" customFormat="1">
      <c r="B1733" s="174"/>
      <c r="D1733" s="161" t="s">
        <v>315</v>
      </c>
      <c r="E1733" s="175" t="s">
        <v>1</v>
      </c>
      <c r="F1733" s="176" t="s">
        <v>415</v>
      </c>
      <c r="H1733" s="177">
        <v>222.57499999999999</v>
      </c>
      <c r="I1733" s="178"/>
      <c r="L1733" s="174"/>
      <c r="M1733" s="179"/>
      <c r="T1733" s="180"/>
      <c r="AT1733" s="175" t="s">
        <v>315</v>
      </c>
      <c r="AU1733" s="175" t="s">
        <v>89</v>
      </c>
      <c r="AV1733" s="14" t="s">
        <v>313</v>
      </c>
      <c r="AW1733" s="14" t="s">
        <v>31</v>
      </c>
      <c r="AX1733" s="14" t="s">
        <v>83</v>
      </c>
      <c r="AY1733" s="175" t="s">
        <v>307</v>
      </c>
    </row>
    <row r="1734" spans="2:65" s="1" customFormat="1" ht="21.75" customHeight="1">
      <c r="B1734" s="145"/>
      <c r="C1734" s="146" t="s">
        <v>1684</v>
      </c>
      <c r="D1734" s="146" t="s">
        <v>309</v>
      </c>
      <c r="E1734" s="147" t="s">
        <v>1685</v>
      </c>
      <c r="F1734" s="148" t="s">
        <v>1686</v>
      </c>
      <c r="G1734" s="149" t="s">
        <v>1071</v>
      </c>
      <c r="H1734" s="150">
        <v>526.82399999999996</v>
      </c>
      <c r="I1734" s="151"/>
      <c r="J1734" s="152">
        <f>ROUND(I1734*H1734,2)</f>
        <v>0</v>
      </c>
      <c r="K1734" s="153"/>
      <c r="L1734" s="32"/>
      <c r="M1734" s="154" t="s">
        <v>1</v>
      </c>
      <c r="N1734" s="155" t="s">
        <v>42</v>
      </c>
      <c r="P1734" s="156">
        <f>O1734*H1734</f>
        <v>0</v>
      </c>
      <c r="Q1734" s="156">
        <v>2.4000000000000001E-4</v>
      </c>
      <c r="R1734" s="156">
        <f>Q1734*H1734</f>
        <v>0.12643775999999998</v>
      </c>
      <c r="S1734" s="156">
        <v>0</v>
      </c>
      <c r="T1734" s="157">
        <f>S1734*H1734</f>
        <v>0</v>
      </c>
      <c r="AR1734" s="158" t="s">
        <v>313</v>
      </c>
      <c r="AT1734" s="158" t="s">
        <v>309</v>
      </c>
      <c r="AU1734" s="158" t="s">
        <v>89</v>
      </c>
      <c r="AY1734" s="17" t="s">
        <v>307</v>
      </c>
      <c r="BE1734" s="159">
        <f>IF(N1734="základná",J1734,0)</f>
        <v>0</v>
      </c>
      <c r="BF1734" s="159">
        <f>IF(N1734="znížená",J1734,0)</f>
        <v>0</v>
      </c>
      <c r="BG1734" s="159">
        <f>IF(N1734="zákl. prenesená",J1734,0)</f>
        <v>0</v>
      </c>
      <c r="BH1734" s="159">
        <f>IF(N1734="zníž. prenesená",J1734,0)</f>
        <v>0</v>
      </c>
      <c r="BI1734" s="159">
        <f>IF(N1734="nulová",J1734,0)</f>
        <v>0</v>
      </c>
      <c r="BJ1734" s="17" t="s">
        <v>89</v>
      </c>
      <c r="BK1734" s="159">
        <f>ROUND(I1734*H1734,2)</f>
        <v>0</v>
      </c>
      <c r="BL1734" s="17" t="s">
        <v>313</v>
      </c>
      <c r="BM1734" s="158" t="s">
        <v>1687</v>
      </c>
    </row>
    <row r="1735" spans="2:65" s="13" customFormat="1">
      <c r="B1735" s="167"/>
      <c r="D1735" s="161" t="s">
        <v>315</v>
      </c>
      <c r="E1735" s="168" t="s">
        <v>1</v>
      </c>
      <c r="F1735" s="169" t="s">
        <v>1688</v>
      </c>
      <c r="H1735" s="170">
        <v>57.6</v>
      </c>
      <c r="I1735" s="171"/>
      <c r="L1735" s="167"/>
      <c r="M1735" s="172"/>
      <c r="T1735" s="173"/>
      <c r="AT1735" s="168" t="s">
        <v>315</v>
      </c>
      <c r="AU1735" s="168" t="s">
        <v>89</v>
      </c>
      <c r="AV1735" s="13" t="s">
        <v>89</v>
      </c>
      <c r="AW1735" s="13" t="s">
        <v>31</v>
      </c>
      <c r="AX1735" s="13" t="s">
        <v>76</v>
      </c>
      <c r="AY1735" s="168" t="s">
        <v>307</v>
      </c>
    </row>
    <row r="1736" spans="2:65" s="13" customFormat="1">
      <c r="B1736" s="167"/>
      <c r="D1736" s="161" t="s">
        <v>315</v>
      </c>
      <c r="E1736" s="168" t="s">
        <v>1</v>
      </c>
      <c r="F1736" s="169" t="s">
        <v>1689</v>
      </c>
      <c r="H1736" s="170">
        <v>21.8</v>
      </c>
      <c r="I1736" s="171"/>
      <c r="L1736" s="167"/>
      <c r="M1736" s="172"/>
      <c r="T1736" s="173"/>
      <c r="AT1736" s="168" t="s">
        <v>315</v>
      </c>
      <c r="AU1736" s="168" t="s">
        <v>89</v>
      </c>
      <c r="AV1736" s="13" t="s">
        <v>89</v>
      </c>
      <c r="AW1736" s="13" t="s">
        <v>31</v>
      </c>
      <c r="AX1736" s="13" t="s">
        <v>76</v>
      </c>
      <c r="AY1736" s="168" t="s">
        <v>307</v>
      </c>
    </row>
    <row r="1737" spans="2:65" s="13" customFormat="1">
      <c r="B1737" s="167"/>
      <c r="D1737" s="161" t="s">
        <v>315</v>
      </c>
      <c r="E1737" s="168" t="s">
        <v>1</v>
      </c>
      <c r="F1737" s="169" t="s">
        <v>1690</v>
      </c>
      <c r="H1737" s="170">
        <v>15</v>
      </c>
      <c r="I1737" s="171"/>
      <c r="L1737" s="167"/>
      <c r="M1737" s="172"/>
      <c r="T1737" s="173"/>
      <c r="AT1737" s="168" t="s">
        <v>315</v>
      </c>
      <c r="AU1737" s="168" t="s">
        <v>89</v>
      </c>
      <c r="AV1737" s="13" t="s">
        <v>89</v>
      </c>
      <c r="AW1737" s="13" t="s">
        <v>31</v>
      </c>
      <c r="AX1737" s="13" t="s">
        <v>76</v>
      </c>
      <c r="AY1737" s="168" t="s">
        <v>307</v>
      </c>
    </row>
    <row r="1738" spans="2:65" s="13" customFormat="1">
      <c r="B1738" s="167"/>
      <c r="D1738" s="161" t="s">
        <v>315</v>
      </c>
      <c r="E1738" s="168" t="s">
        <v>1</v>
      </c>
      <c r="F1738" s="169" t="s">
        <v>1691</v>
      </c>
      <c r="H1738" s="170">
        <v>3</v>
      </c>
      <c r="I1738" s="171"/>
      <c r="L1738" s="167"/>
      <c r="M1738" s="172"/>
      <c r="T1738" s="173"/>
      <c r="AT1738" s="168" t="s">
        <v>315</v>
      </c>
      <c r="AU1738" s="168" t="s">
        <v>89</v>
      </c>
      <c r="AV1738" s="13" t="s">
        <v>89</v>
      </c>
      <c r="AW1738" s="13" t="s">
        <v>31</v>
      </c>
      <c r="AX1738" s="13" t="s">
        <v>76</v>
      </c>
      <c r="AY1738" s="168" t="s">
        <v>307</v>
      </c>
    </row>
    <row r="1739" spans="2:65" s="13" customFormat="1">
      <c r="B1739" s="167"/>
      <c r="D1739" s="161" t="s">
        <v>315</v>
      </c>
      <c r="E1739" s="168" t="s">
        <v>1</v>
      </c>
      <c r="F1739" s="169" t="s">
        <v>1692</v>
      </c>
      <c r="H1739" s="170">
        <v>36</v>
      </c>
      <c r="I1739" s="171"/>
      <c r="L1739" s="167"/>
      <c r="M1739" s="172"/>
      <c r="T1739" s="173"/>
      <c r="AT1739" s="168" t="s">
        <v>315</v>
      </c>
      <c r="AU1739" s="168" t="s">
        <v>89</v>
      </c>
      <c r="AV1739" s="13" t="s">
        <v>89</v>
      </c>
      <c r="AW1739" s="13" t="s">
        <v>31</v>
      </c>
      <c r="AX1739" s="13" t="s">
        <v>76</v>
      </c>
      <c r="AY1739" s="168" t="s">
        <v>307</v>
      </c>
    </row>
    <row r="1740" spans="2:65" s="13" customFormat="1">
      <c r="B1740" s="167"/>
      <c r="D1740" s="161" t="s">
        <v>315</v>
      </c>
      <c r="E1740" s="168" t="s">
        <v>1</v>
      </c>
      <c r="F1740" s="169" t="s">
        <v>1693</v>
      </c>
      <c r="H1740" s="170">
        <v>6</v>
      </c>
      <c r="I1740" s="171"/>
      <c r="L1740" s="167"/>
      <c r="M1740" s="172"/>
      <c r="T1740" s="173"/>
      <c r="AT1740" s="168" t="s">
        <v>315</v>
      </c>
      <c r="AU1740" s="168" t="s">
        <v>89</v>
      </c>
      <c r="AV1740" s="13" t="s">
        <v>89</v>
      </c>
      <c r="AW1740" s="13" t="s">
        <v>31</v>
      </c>
      <c r="AX1740" s="13" t="s">
        <v>76</v>
      </c>
      <c r="AY1740" s="168" t="s">
        <v>307</v>
      </c>
    </row>
    <row r="1741" spans="2:65" s="13" customFormat="1">
      <c r="B1741" s="167"/>
      <c r="D1741" s="161" t="s">
        <v>315</v>
      </c>
      <c r="E1741" s="168" t="s">
        <v>1</v>
      </c>
      <c r="F1741" s="169" t="s">
        <v>1694</v>
      </c>
      <c r="H1741" s="170">
        <v>4.8</v>
      </c>
      <c r="I1741" s="171"/>
      <c r="L1741" s="167"/>
      <c r="M1741" s="172"/>
      <c r="T1741" s="173"/>
      <c r="AT1741" s="168" t="s">
        <v>315</v>
      </c>
      <c r="AU1741" s="168" t="s">
        <v>89</v>
      </c>
      <c r="AV1741" s="13" t="s">
        <v>89</v>
      </c>
      <c r="AW1741" s="13" t="s">
        <v>31</v>
      </c>
      <c r="AX1741" s="13" t="s">
        <v>76</v>
      </c>
      <c r="AY1741" s="168" t="s">
        <v>307</v>
      </c>
    </row>
    <row r="1742" spans="2:65" s="13" customFormat="1">
      <c r="B1742" s="167"/>
      <c r="D1742" s="161" t="s">
        <v>315</v>
      </c>
      <c r="E1742" s="168" t="s">
        <v>1</v>
      </c>
      <c r="F1742" s="169" t="s">
        <v>1695</v>
      </c>
      <c r="H1742" s="170">
        <v>5.3</v>
      </c>
      <c r="I1742" s="171"/>
      <c r="L1742" s="167"/>
      <c r="M1742" s="172"/>
      <c r="T1742" s="173"/>
      <c r="AT1742" s="168" t="s">
        <v>315</v>
      </c>
      <c r="AU1742" s="168" t="s">
        <v>89</v>
      </c>
      <c r="AV1742" s="13" t="s">
        <v>89</v>
      </c>
      <c r="AW1742" s="13" t="s">
        <v>31</v>
      </c>
      <c r="AX1742" s="13" t="s">
        <v>76</v>
      </c>
      <c r="AY1742" s="168" t="s">
        <v>307</v>
      </c>
    </row>
    <row r="1743" spans="2:65" s="13" customFormat="1">
      <c r="B1743" s="167"/>
      <c r="D1743" s="161" t="s">
        <v>315</v>
      </c>
      <c r="E1743" s="168" t="s">
        <v>1</v>
      </c>
      <c r="F1743" s="169" t="s">
        <v>1696</v>
      </c>
      <c r="H1743" s="170">
        <v>4.8</v>
      </c>
      <c r="I1743" s="171"/>
      <c r="L1743" s="167"/>
      <c r="M1743" s="172"/>
      <c r="T1743" s="173"/>
      <c r="AT1743" s="168" t="s">
        <v>315</v>
      </c>
      <c r="AU1743" s="168" t="s">
        <v>89</v>
      </c>
      <c r="AV1743" s="13" t="s">
        <v>89</v>
      </c>
      <c r="AW1743" s="13" t="s">
        <v>31</v>
      </c>
      <c r="AX1743" s="13" t="s">
        <v>76</v>
      </c>
      <c r="AY1743" s="168" t="s">
        <v>307</v>
      </c>
    </row>
    <row r="1744" spans="2:65" s="13" customFormat="1">
      <c r="B1744" s="167"/>
      <c r="D1744" s="161" t="s">
        <v>315</v>
      </c>
      <c r="E1744" s="168" t="s">
        <v>1</v>
      </c>
      <c r="F1744" s="169" t="s">
        <v>1697</v>
      </c>
      <c r="H1744" s="170">
        <v>4.8</v>
      </c>
      <c r="I1744" s="171"/>
      <c r="L1744" s="167"/>
      <c r="M1744" s="172"/>
      <c r="T1744" s="173"/>
      <c r="AT1744" s="168" t="s">
        <v>315</v>
      </c>
      <c r="AU1744" s="168" t="s">
        <v>89</v>
      </c>
      <c r="AV1744" s="13" t="s">
        <v>89</v>
      </c>
      <c r="AW1744" s="13" t="s">
        <v>31</v>
      </c>
      <c r="AX1744" s="13" t="s">
        <v>76</v>
      </c>
      <c r="AY1744" s="168" t="s">
        <v>307</v>
      </c>
    </row>
    <row r="1745" spans="2:51" s="13" customFormat="1">
      <c r="B1745" s="167"/>
      <c r="D1745" s="161" t="s">
        <v>315</v>
      </c>
      <c r="E1745" s="168" t="s">
        <v>1</v>
      </c>
      <c r="F1745" s="169" t="s">
        <v>1698</v>
      </c>
      <c r="H1745" s="170">
        <v>4.8</v>
      </c>
      <c r="I1745" s="171"/>
      <c r="L1745" s="167"/>
      <c r="M1745" s="172"/>
      <c r="T1745" s="173"/>
      <c r="AT1745" s="168" t="s">
        <v>315</v>
      </c>
      <c r="AU1745" s="168" t="s">
        <v>89</v>
      </c>
      <c r="AV1745" s="13" t="s">
        <v>89</v>
      </c>
      <c r="AW1745" s="13" t="s">
        <v>31</v>
      </c>
      <c r="AX1745" s="13" t="s">
        <v>76</v>
      </c>
      <c r="AY1745" s="168" t="s">
        <v>307</v>
      </c>
    </row>
    <row r="1746" spans="2:51" s="13" customFormat="1">
      <c r="B1746" s="167"/>
      <c r="D1746" s="161" t="s">
        <v>315</v>
      </c>
      <c r="E1746" s="168" t="s">
        <v>1</v>
      </c>
      <c r="F1746" s="169" t="s">
        <v>1699</v>
      </c>
      <c r="H1746" s="170">
        <v>5.26</v>
      </c>
      <c r="I1746" s="171"/>
      <c r="L1746" s="167"/>
      <c r="M1746" s="172"/>
      <c r="T1746" s="173"/>
      <c r="AT1746" s="168" t="s">
        <v>315</v>
      </c>
      <c r="AU1746" s="168" t="s">
        <v>89</v>
      </c>
      <c r="AV1746" s="13" t="s">
        <v>89</v>
      </c>
      <c r="AW1746" s="13" t="s">
        <v>31</v>
      </c>
      <c r="AX1746" s="13" t="s">
        <v>76</v>
      </c>
      <c r="AY1746" s="168" t="s">
        <v>307</v>
      </c>
    </row>
    <row r="1747" spans="2:51" s="13" customFormat="1">
      <c r="B1747" s="167"/>
      <c r="D1747" s="161" t="s">
        <v>315</v>
      </c>
      <c r="E1747" s="168" t="s">
        <v>1</v>
      </c>
      <c r="F1747" s="169" t="s">
        <v>1700</v>
      </c>
      <c r="H1747" s="170">
        <v>5.3</v>
      </c>
      <c r="I1747" s="171"/>
      <c r="L1747" s="167"/>
      <c r="M1747" s="172"/>
      <c r="T1747" s="173"/>
      <c r="AT1747" s="168" t="s">
        <v>315</v>
      </c>
      <c r="AU1747" s="168" t="s">
        <v>89</v>
      </c>
      <c r="AV1747" s="13" t="s">
        <v>89</v>
      </c>
      <c r="AW1747" s="13" t="s">
        <v>31</v>
      </c>
      <c r="AX1747" s="13" t="s">
        <v>76</v>
      </c>
      <c r="AY1747" s="168" t="s">
        <v>307</v>
      </c>
    </row>
    <row r="1748" spans="2:51" s="12" customFormat="1">
      <c r="B1748" s="160"/>
      <c r="D1748" s="161" t="s">
        <v>315</v>
      </c>
      <c r="E1748" s="162" t="s">
        <v>1</v>
      </c>
      <c r="F1748" s="163" t="s">
        <v>1701</v>
      </c>
      <c r="H1748" s="162" t="s">
        <v>1</v>
      </c>
      <c r="I1748" s="164"/>
      <c r="L1748" s="160"/>
      <c r="M1748" s="165"/>
      <c r="T1748" s="166"/>
      <c r="AT1748" s="162" t="s">
        <v>315</v>
      </c>
      <c r="AU1748" s="162" t="s">
        <v>89</v>
      </c>
      <c r="AV1748" s="12" t="s">
        <v>83</v>
      </c>
      <c r="AW1748" s="12" t="s">
        <v>31</v>
      </c>
      <c r="AX1748" s="12" t="s">
        <v>76</v>
      </c>
      <c r="AY1748" s="162" t="s">
        <v>307</v>
      </c>
    </row>
    <row r="1749" spans="2:51" s="13" customFormat="1">
      <c r="B1749" s="167"/>
      <c r="D1749" s="161" t="s">
        <v>315</v>
      </c>
      <c r="E1749" s="168" t="s">
        <v>1</v>
      </c>
      <c r="F1749" s="169" t="s">
        <v>1702</v>
      </c>
      <c r="H1749" s="170">
        <v>24</v>
      </c>
      <c r="I1749" s="171"/>
      <c r="L1749" s="167"/>
      <c r="M1749" s="172"/>
      <c r="T1749" s="173"/>
      <c r="AT1749" s="168" t="s">
        <v>315</v>
      </c>
      <c r="AU1749" s="168" t="s">
        <v>89</v>
      </c>
      <c r="AV1749" s="13" t="s">
        <v>89</v>
      </c>
      <c r="AW1749" s="13" t="s">
        <v>31</v>
      </c>
      <c r="AX1749" s="13" t="s">
        <v>76</v>
      </c>
      <c r="AY1749" s="168" t="s">
        <v>307</v>
      </c>
    </row>
    <row r="1750" spans="2:51" s="13" customFormat="1">
      <c r="B1750" s="167"/>
      <c r="D1750" s="161" t="s">
        <v>315</v>
      </c>
      <c r="E1750" s="168" t="s">
        <v>1</v>
      </c>
      <c r="F1750" s="169" t="s">
        <v>1703</v>
      </c>
      <c r="H1750" s="170">
        <v>1.5</v>
      </c>
      <c r="I1750" s="171"/>
      <c r="L1750" s="167"/>
      <c r="M1750" s="172"/>
      <c r="T1750" s="173"/>
      <c r="AT1750" s="168" t="s">
        <v>315</v>
      </c>
      <c r="AU1750" s="168" t="s">
        <v>89</v>
      </c>
      <c r="AV1750" s="13" t="s">
        <v>89</v>
      </c>
      <c r="AW1750" s="13" t="s">
        <v>31</v>
      </c>
      <c r="AX1750" s="13" t="s">
        <v>76</v>
      </c>
      <c r="AY1750" s="168" t="s">
        <v>307</v>
      </c>
    </row>
    <row r="1751" spans="2:51" s="13" customFormat="1">
      <c r="B1751" s="167"/>
      <c r="D1751" s="161" t="s">
        <v>315</v>
      </c>
      <c r="E1751" s="168" t="s">
        <v>1</v>
      </c>
      <c r="F1751" s="169" t="s">
        <v>1704</v>
      </c>
      <c r="H1751" s="170">
        <v>7.5</v>
      </c>
      <c r="I1751" s="171"/>
      <c r="L1751" s="167"/>
      <c r="M1751" s="172"/>
      <c r="T1751" s="173"/>
      <c r="AT1751" s="168" t="s">
        <v>315</v>
      </c>
      <c r="AU1751" s="168" t="s">
        <v>89</v>
      </c>
      <c r="AV1751" s="13" t="s">
        <v>89</v>
      </c>
      <c r="AW1751" s="13" t="s">
        <v>31</v>
      </c>
      <c r="AX1751" s="13" t="s">
        <v>76</v>
      </c>
      <c r="AY1751" s="168" t="s">
        <v>307</v>
      </c>
    </row>
    <row r="1752" spans="2:51" s="13" customFormat="1">
      <c r="B1752" s="167"/>
      <c r="D1752" s="161" t="s">
        <v>315</v>
      </c>
      <c r="E1752" s="168" t="s">
        <v>1</v>
      </c>
      <c r="F1752" s="169" t="s">
        <v>1705</v>
      </c>
      <c r="H1752" s="170">
        <v>1.5</v>
      </c>
      <c r="I1752" s="171"/>
      <c r="L1752" s="167"/>
      <c r="M1752" s="172"/>
      <c r="T1752" s="173"/>
      <c r="AT1752" s="168" t="s">
        <v>315</v>
      </c>
      <c r="AU1752" s="168" t="s">
        <v>89</v>
      </c>
      <c r="AV1752" s="13" t="s">
        <v>89</v>
      </c>
      <c r="AW1752" s="13" t="s">
        <v>31</v>
      </c>
      <c r="AX1752" s="13" t="s">
        <v>76</v>
      </c>
      <c r="AY1752" s="168" t="s">
        <v>307</v>
      </c>
    </row>
    <row r="1753" spans="2:51" s="13" customFormat="1">
      <c r="B1753" s="167"/>
      <c r="D1753" s="161" t="s">
        <v>315</v>
      </c>
      <c r="E1753" s="168" t="s">
        <v>1</v>
      </c>
      <c r="F1753" s="169" t="s">
        <v>1706</v>
      </c>
      <c r="H1753" s="170">
        <v>15</v>
      </c>
      <c r="I1753" s="171"/>
      <c r="L1753" s="167"/>
      <c r="M1753" s="172"/>
      <c r="T1753" s="173"/>
      <c r="AT1753" s="168" t="s">
        <v>315</v>
      </c>
      <c r="AU1753" s="168" t="s">
        <v>89</v>
      </c>
      <c r="AV1753" s="13" t="s">
        <v>89</v>
      </c>
      <c r="AW1753" s="13" t="s">
        <v>31</v>
      </c>
      <c r="AX1753" s="13" t="s">
        <v>76</v>
      </c>
      <c r="AY1753" s="168" t="s">
        <v>307</v>
      </c>
    </row>
    <row r="1754" spans="2:51" s="13" customFormat="1">
      <c r="B1754" s="167"/>
      <c r="D1754" s="161" t="s">
        <v>315</v>
      </c>
      <c r="E1754" s="168" t="s">
        <v>1</v>
      </c>
      <c r="F1754" s="169" t="s">
        <v>1707</v>
      </c>
      <c r="H1754" s="170">
        <v>6</v>
      </c>
      <c r="I1754" s="171"/>
      <c r="L1754" s="167"/>
      <c r="M1754" s="172"/>
      <c r="T1754" s="173"/>
      <c r="AT1754" s="168" t="s">
        <v>315</v>
      </c>
      <c r="AU1754" s="168" t="s">
        <v>89</v>
      </c>
      <c r="AV1754" s="13" t="s">
        <v>89</v>
      </c>
      <c r="AW1754" s="13" t="s">
        <v>31</v>
      </c>
      <c r="AX1754" s="13" t="s">
        <v>76</v>
      </c>
      <c r="AY1754" s="168" t="s">
        <v>307</v>
      </c>
    </row>
    <row r="1755" spans="2:51" s="13" customFormat="1">
      <c r="B1755" s="167"/>
      <c r="D1755" s="161" t="s">
        <v>315</v>
      </c>
      <c r="E1755" s="168" t="s">
        <v>1</v>
      </c>
      <c r="F1755" s="169" t="s">
        <v>1708</v>
      </c>
      <c r="H1755" s="170">
        <v>2.2999999999999998</v>
      </c>
      <c r="I1755" s="171"/>
      <c r="L1755" s="167"/>
      <c r="M1755" s="172"/>
      <c r="T1755" s="173"/>
      <c r="AT1755" s="168" t="s">
        <v>315</v>
      </c>
      <c r="AU1755" s="168" t="s">
        <v>89</v>
      </c>
      <c r="AV1755" s="13" t="s">
        <v>89</v>
      </c>
      <c r="AW1755" s="13" t="s">
        <v>31</v>
      </c>
      <c r="AX1755" s="13" t="s">
        <v>76</v>
      </c>
      <c r="AY1755" s="168" t="s">
        <v>307</v>
      </c>
    </row>
    <row r="1756" spans="2:51" s="13" customFormat="1">
      <c r="B1756" s="167"/>
      <c r="D1756" s="161" t="s">
        <v>315</v>
      </c>
      <c r="E1756" s="168" t="s">
        <v>1</v>
      </c>
      <c r="F1756" s="169" t="s">
        <v>1709</v>
      </c>
      <c r="H1756" s="170">
        <v>2.1</v>
      </c>
      <c r="I1756" s="171"/>
      <c r="L1756" s="167"/>
      <c r="M1756" s="172"/>
      <c r="T1756" s="173"/>
      <c r="AT1756" s="168" t="s">
        <v>315</v>
      </c>
      <c r="AU1756" s="168" t="s">
        <v>89</v>
      </c>
      <c r="AV1756" s="13" t="s">
        <v>89</v>
      </c>
      <c r="AW1756" s="13" t="s">
        <v>31</v>
      </c>
      <c r="AX1756" s="13" t="s">
        <v>76</v>
      </c>
      <c r="AY1756" s="168" t="s">
        <v>307</v>
      </c>
    </row>
    <row r="1757" spans="2:51" s="13" customFormat="1">
      <c r="B1757" s="167"/>
      <c r="D1757" s="161" t="s">
        <v>315</v>
      </c>
      <c r="E1757" s="168" t="s">
        <v>1</v>
      </c>
      <c r="F1757" s="169" t="s">
        <v>1710</v>
      </c>
      <c r="H1757" s="170">
        <v>2.1</v>
      </c>
      <c r="I1757" s="171"/>
      <c r="L1757" s="167"/>
      <c r="M1757" s="172"/>
      <c r="T1757" s="173"/>
      <c r="AT1757" s="168" t="s">
        <v>315</v>
      </c>
      <c r="AU1757" s="168" t="s">
        <v>89</v>
      </c>
      <c r="AV1757" s="13" t="s">
        <v>89</v>
      </c>
      <c r="AW1757" s="13" t="s">
        <v>31</v>
      </c>
      <c r="AX1757" s="13" t="s">
        <v>76</v>
      </c>
      <c r="AY1757" s="168" t="s">
        <v>307</v>
      </c>
    </row>
    <row r="1758" spans="2:51" s="13" customFormat="1">
      <c r="B1758" s="167"/>
      <c r="D1758" s="161" t="s">
        <v>315</v>
      </c>
      <c r="E1758" s="168" t="s">
        <v>1</v>
      </c>
      <c r="F1758" s="169" t="s">
        <v>1711</v>
      </c>
      <c r="H1758" s="170">
        <v>3</v>
      </c>
      <c r="I1758" s="171"/>
      <c r="L1758" s="167"/>
      <c r="M1758" s="172"/>
      <c r="T1758" s="173"/>
      <c r="AT1758" s="168" t="s">
        <v>315</v>
      </c>
      <c r="AU1758" s="168" t="s">
        <v>89</v>
      </c>
      <c r="AV1758" s="13" t="s">
        <v>89</v>
      </c>
      <c r="AW1758" s="13" t="s">
        <v>31</v>
      </c>
      <c r="AX1758" s="13" t="s">
        <v>76</v>
      </c>
      <c r="AY1758" s="168" t="s">
        <v>307</v>
      </c>
    </row>
    <row r="1759" spans="2:51" s="13" customFormat="1">
      <c r="B1759" s="167"/>
      <c r="D1759" s="161" t="s">
        <v>315</v>
      </c>
      <c r="E1759" s="168" t="s">
        <v>1</v>
      </c>
      <c r="F1759" s="169" t="s">
        <v>1712</v>
      </c>
      <c r="H1759" s="170">
        <v>194</v>
      </c>
      <c r="I1759" s="171"/>
      <c r="L1759" s="167"/>
      <c r="M1759" s="172"/>
      <c r="T1759" s="173"/>
      <c r="AT1759" s="168" t="s">
        <v>315</v>
      </c>
      <c r="AU1759" s="168" t="s">
        <v>89</v>
      </c>
      <c r="AV1759" s="13" t="s">
        <v>89</v>
      </c>
      <c r="AW1759" s="13" t="s">
        <v>31</v>
      </c>
      <c r="AX1759" s="13" t="s">
        <v>76</v>
      </c>
      <c r="AY1759" s="168" t="s">
        <v>307</v>
      </c>
    </row>
    <row r="1760" spans="2:51" s="12" customFormat="1">
      <c r="B1760" s="160"/>
      <c r="D1760" s="161" t="s">
        <v>315</v>
      </c>
      <c r="E1760" s="162" t="s">
        <v>1</v>
      </c>
      <c r="F1760" s="163" t="s">
        <v>1713</v>
      </c>
      <c r="H1760" s="162" t="s">
        <v>1</v>
      </c>
      <c r="I1760" s="164"/>
      <c r="L1760" s="160"/>
      <c r="M1760" s="165"/>
      <c r="T1760" s="166"/>
      <c r="AT1760" s="162" t="s">
        <v>315</v>
      </c>
      <c r="AU1760" s="162" t="s">
        <v>89</v>
      </c>
      <c r="AV1760" s="12" t="s">
        <v>83</v>
      </c>
      <c r="AW1760" s="12" t="s">
        <v>31</v>
      </c>
      <c r="AX1760" s="12" t="s">
        <v>76</v>
      </c>
      <c r="AY1760" s="162" t="s">
        <v>307</v>
      </c>
    </row>
    <row r="1761" spans="2:65" s="13" customFormat="1">
      <c r="B1761" s="167"/>
      <c r="D1761" s="161" t="s">
        <v>315</v>
      </c>
      <c r="E1761" s="168" t="s">
        <v>1</v>
      </c>
      <c r="F1761" s="169" t="s">
        <v>1714</v>
      </c>
      <c r="H1761" s="170">
        <v>93.364000000000004</v>
      </c>
      <c r="I1761" s="171"/>
      <c r="L1761" s="167"/>
      <c r="M1761" s="172"/>
      <c r="T1761" s="173"/>
      <c r="AT1761" s="168" t="s">
        <v>315</v>
      </c>
      <c r="AU1761" s="168" t="s">
        <v>89</v>
      </c>
      <c r="AV1761" s="13" t="s">
        <v>89</v>
      </c>
      <c r="AW1761" s="13" t="s">
        <v>31</v>
      </c>
      <c r="AX1761" s="13" t="s">
        <v>76</v>
      </c>
      <c r="AY1761" s="168" t="s">
        <v>307</v>
      </c>
    </row>
    <row r="1762" spans="2:65" s="14" customFormat="1">
      <c r="B1762" s="174"/>
      <c r="D1762" s="161" t="s">
        <v>315</v>
      </c>
      <c r="E1762" s="175" t="s">
        <v>1</v>
      </c>
      <c r="F1762" s="176" t="s">
        <v>415</v>
      </c>
      <c r="H1762" s="177">
        <v>526.82399999999996</v>
      </c>
      <c r="I1762" s="178"/>
      <c r="L1762" s="174"/>
      <c r="M1762" s="179"/>
      <c r="T1762" s="180"/>
      <c r="AT1762" s="175" t="s">
        <v>315</v>
      </c>
      <c r="AU1762" s="175" t="s">
        <v>89</v>
      </c>
      <c r="AV1762" s="14" t="s">
        <v>313</v>
      </c>
      <c r="AW1762" s="14" t="s">
        <v>31</v>
      </c>
      <c r="AX1762" s="14" t="s">
        <v>83</v>
      </c>
      <c r="AY1762" s="175" t="s">
        <v>307</v>
      </c>
    </row>
    <row r="1763" spans="2:65" s="1" customFormat="1" ht="37.9" customHeight="1">
      <c r="B1763" s="145"/>
      <c r="C1763" s="146" t="s">
        <v>1715</v>
      </c>
      <c r="D1763" s="146" t="s">
        <v>309</v>
      </c>
      <c r="E1763" s="147" t="s">
        <v>1716</v>
      </c>
      <c r="F1763" s="148" t="s">
        <v>1717</v>
      </c>
      <c r="G1763" s="149" t="s">
        <v>693</v>
      </c>
      <c r="H1763" s="150">
        <v>344</v>
      </c>
      <c r="I1763" s="151"/>
      <c r="J1763" s="152">
        <f>ROUND(I1763*H1763,2)</f>
        <v>0</v>
      </c>
      <c r="K1763" s="153"/>
      <c r="L1763" s="32"/>
      <c r="M1763" s="154" t="s">
        <v>1</v>
      </c>
      <c r="N1763" s="155" t="s">
        <v>42</v>
      </c>
      <c r="P1763" s="156">
        <f>O1763*H1763</f>
        <v>0</v>
      </c>
      <c r="Q1763" s="156">
        <v>1.6359999999999999E-4</v>
      </c>
      <c r="R1763" s="156">
        <f>Q1763*H1763</f>
        <v>5.6278399999999999E-2</v>
      </c>
      <c r="S1763" s="156">
        <v>0</v>
      </c>
      <c r="T1763" s="157">
        <f>S1763*H1763</f>
        <v>0</v>
      </c>
      <c r="AR1763" s="158" t="s">
        <v>313</v>
      </c>
      <c r="AT1763" s="158" t="s">
        <v>309</v>
      </c>
      <c r="AU1763" s="158" t="s">
        <v>89</v>
      </c>
      <c r="AY1763" s="17" t="s">
        <v>307</v>
      </c>
      <c r="BE1763" s="159">
        <f>IF(N1763="základná",J1763,0)</f>
        <v>0</v>
      </c>
      <c r="BF1763" s="159">
        <f>IF(N1763="znížená",J1763,0)</f>
        <v>0</v>
      </c>
      <c r="BG1763" s="159">
        <f>IF(N1763="zákl. prenesená",J1763,0)</f>
        <v>0</v>
      </c>
      <c r="BH1763" s="159">
        <f>IF(N1763="zníž. prenesená",J1763,0)</f>
        <v>0</v>
      </c>
      <c r="BI1763" s="159">
        <f>IF(N1763="nulová",J1763,0)</f>
        <v>0</v>
      </c>
      <c r="BJ1763" s="17" t="s">
        <v>89</v>
      </c>
      <c r="BK1763" s="159">
        <f>ROUND(I1763*H1763,2)</f>
        <v>0</v>
      </c>
      <c r="BL1763" s="17" t="s">
        <v>313</v>
      </c>
      <c r="BM1763" s="158" t="s">
        <v>1718</v>
      </c>
    </row>
    <row r="1764" spans="2:65" s="13" customFormat="1">
      <c r="B1764" s="167"/>
      <c r="D1764" s="161" t="s">
        <v>315</v>
      </c>
      <c r="E1764" s="168" t="s">
        <v>1</v>
      </c>
      <c r="F1764" s="169" t="s">
        <v>1719</v>
      </c>
      <c r="H1764" s="170">
        <v>344</v>
      </c>
      <c r="I1764" s="171"/>
      <c r="L1764" s="167"/>
      <c r="M1764" s="172"/>
      <c r="T1764" s="173"/>
      <c r="AT1764" s="168" t="s">
        <v>315</v>
      </c>
      <c r="AU1764" s="168" t="s">
        <v>89</v>
      </c>
      <c r="AV1764" s="13" t="s">
        <v>89</v>
      </c>
      <c r="AW1764" s="13" t="s">
        <v>31</v>
      </c>
      <c r="AX1764" s="13" t="s">
        <v>83</v>
      </c>
      <c r="AY1764" s="168" t="s">
        <v>307</v>
      </c>
    </row>
    <row r="1765" spans="2:65" s="1" customFormat="1" ht="24.2" customHeight="1">
      <c r="B1765" s="145"/>
      <c r="C1765" s="146" t="s">
        <v>1720</v>
      </c>
      <c r="D1765" s="146" t="s">
        <v>309</v>
      </c>
      <c r="E1765" s="147" t="s">
        <v>1721</v>
      </c>
      <c r="F1765" s="148" t="s">
        <v>1722</v>
      </c>
      <c r="G1765" s="149" t="s">
        <v>693</v>
      </c>
      <c r="H1765" s="150">
        <v>33</v>
      </c>
      <c r="I1765" s="151"/>
      <c r="J1765" s="152">
        <f>ROUND(I1765*H1765,2)</f>
        <v>0</v>
      </c>
      <c r="K1765" s="153"/>
      <c r="L1765" s="32"/>
      <c r="M1765" s="154" t="s">
        <v>1</v>
      </c>
      <c r="N1765" s="155" t="s">
        <v>42</v>
      </c>
      <c r="P1765" s="156">
        <f>O1765*H1765</f>
        <v>0</v>
      </c>
      <c r="Q1765" s="156">
        <v>0</v>
      </c>
      <c r="R1765" s="156">
        <f>Q1765*H1765</f>
        <v>0</v>
      </c>
      <c r="S1765" s="156">
        <v>4.0000000000000001E-3</v>
      </c>
      <c r="T1765" s="157">
        <f>S1765*H1765</f>
        <v>0.13200000000000001</v>
      </c>
      <c r="AR1765" s="158" t="s">
        <v>313</v>
      </c>
      <c r="AT1765" s="158" t="s">
        <v>309</v>
      </c>
      <c r="AU1765" s="158" t="s">
        <v>89</v>
      </c>
      <c r="AY1765" s="17" t="s">
        <v>307</v>
      </c>
      <c r="BE1765" s="159">
        <f>IF(N1765="základná",J1765,0)</f>
        <v>0</v>
      </c>
      <c r="BF1765" s="159">
        <f>IF(N1765="znížená",J1765,0)</f>
        <v>0</v>
      </c>
      <c r="BG1765" s="159">
        <f>IF(N1765="zákl. prenesená",J1765,0)</f>
        <v>0</v>
      </c>
      <c r="BH1765" s="159">
        <f>IF(N1765="zníž. prenesená",J1765,0)</f>
        <v>0</v>
      </c>
      <c r="BI1765" s="159">
        <f>IF(N1765="nulová",J1765,0)</f>
        <v>0</v>
      </c>
      <c r="BJ1765" s="17" t="s">
        <v>89</v>
      </c>
      <c r="BK1765" s="159">
        <f>ROUND(I1765*H1765,2)</f>
        <v>0</v>
      </c>
      <c r="BL1765" s="17" t="s">
        <v>313</v>
      </c>
      <c r="BM1765" s="158" t="s">
        <v>1723</v>
      </c>
    </row>
    <row r="1766" spans="2:65" s="12" customFormat="1">
      <c r="B1766" s="160"/>
      <c r="D1766" s="161" t="s">
        <v>315</v>
      </c>
      <c r="E1766" s="162" t="s">
        <v>1</v>
      </c>
      <c r="F1766" s="163" t="s">
        <v>1724</v>
      </c>
      <c r="H1766" s="162" t="s">
        <v>1</v>
      </c>
      <c r="I1766" s="164"/>
      <c r="L1766" s="160"/>
      <c r="M1766" s="165"/>
      <c r="T1766" s="166"/>
      <c r="AT1766" s="162" t="s">
        <v>315</v>
      </c>
      <c r="AU1766" s="162" t="s">
        <v>89</v>
      </c>
      <c r="AV1766" s="12" t="s">
        <v>83</v>
      </c>
      <c r="AW1766" s="12" t="s">
        <v>31</v>
      </c>
      <c r="AX1766" s="12" t="s">
        <v>76</v>
      </c>
      <c r="AY1766" s="162" t="s">
        <v>307</v>
      </c>
    </row>
    <row r="1767" spans="2:65" s="13" customFormat="1">
      <c r="B1767" s="167"/>
      <c r="D1767" s="161" t="s">
        <v>315</v>
      </c>
      <c r="E1767" s="168" t="s">
        <v>1</v>
      </c>
      <c r="F1767" s="169" t="s">
        <v>747</v>
      </c>
      <c r="H1767" s="170">
        <v>33</v>
      </c>
      <c r="I1767" s="171"/>
      <c r="L1767" s="167"/>
      <c r="M1767" s="172"/>
      <c r="T1767" s="173"/>
      <c r="AT1767" s="168" t="s">
        <v>315</v>
      </c>
      <c r="AU1767" s="168" t="s">
        <v>89</v>
      </c>
      <c r="AV1767" s="13" t="s">
        <v>89</v>
      </c>
      <c r="AW1767" s="13" t="s">
        <v>31</v>
      </c>
      <c r="AX1767" s="13" t="s">
        <v>83</v>
      </c>
      <c r="AY1767" s="168" t="s">
        <v>307</v>
      </c>
    </row>
    <row r="1768" spans="2:65" s="1" customFormat="1" ht="24.2" customHeight="1">
      <c r="B1768" s="145"/>
      <c r="C1768" s="146" t="s">
        <v>1725</v>
      </c>
      <c r="D1768" s="146" t="s">
        <v>309</v>
      </c>
      <c r="E1768" s="147" t="s">
        <v>1726</v>
      </c>
      <c r="F1768" s="148" t="s">
        <v>1727</v>
      </c>
      <c r="G1768" s="149" t="s">
        <v>693</v>
      </c>
      <c r="H1768" s="150">
        <v>1</v>
      </c>
      <c r="I1768" s="151"/>
      <c r="J1768" s="152">
        <f>ROUND(I1768*H1768,2)</f>
        <v>0</v>
      </c>
      <c r="K1768" s="153"/>
      <c r="L1768" s="32"/>
      <c r="M1768" s="154" t="s">
        <v>1</v>
      </c>
      <c r="N1768" s="155" t="s">
        <v>42</v>
      </c>
      <c r="P1768" s="156">
        <f>O1768*H1768</f>
        <v>0</v>
      </c>
      <c r="Q1768" s="156">
        <v>0</v>
      </c>
      <c r="R1768" s="156">
        <f>Q1768*H1768</f>
        <v>0</v>
      </c>
      <c r="S1768" s="156">
        <v>0.105</v>
      </c>
      <c r="T1768" s="157">
        <f>S1768*H1768</f>
        <v>0.105</v>
      </c>
      <c r="AR1768" s="158" t="s">
        <v>313</v>
      </c>
      <c r="AT1768" s="158" t="s">
        <v>309</v>
      </c>
      <c r="AU1768" s="158" t="s">
        <v>89</v>
      </c>
      <c r="AY1768" s="17" t="s">
        <v>307</v>
      </c>
      <c r="BE1768" s="159">
        <f>IF(N1768="základná",J1768,0)</f>
        <v>0</v>
      </c>
      <c r="BF1768" s="159">
        <f>IF(N1768="znížená",J1768,0)</f>
        <v>0</v>
      </c>
      <c r="BG1768" s="159">
        <f>IF(N1768="zákl. prenesená",J1768,0)</f>
        <v>0</v>
      </c>
      <c r="BH1768" s="159">
        <f>IF(N1768="zníž. prenesená",J1768,0)</f>
        <v>0</v>
      </c>
      <c r="BI1768" s="159">
        <f>IF(N1768="nulová",J1768,0)</f>
        <v>0</v>
      </c>
      <c r="BJ1768" s="17" t="s">
        <v>89</v>
      </c>
      <c r="BK1768" s="159">
        <f>ROUND(I1768*H1768,2)</f>
        <v>0</v>
      </c>
      <c r="BL1768" s="17" t="s">
        <v>313</v>
      </c>
      <c r="BM1768" s="158" t="s">
        <v>1728</v>
      </c>
    </row>
    <row r="1769" spans="2:65" s="12" customFormat="1">
      <c r="B1769" s="160"/>
      <c r="D1769" s="161" t="s">
        <v>315</v>
      </c>
      <c r="E1769" s="162" t="s">
        <v>1</v>
      </c>
      <c r="F1769" s="163" t="s">
        <v>1729</v>
      </c>
      <c r="H1769" s="162" t="s">
        <v>1</v>
      </c>
      <c r="I1769" s="164"/>
      <c r="L1769" s="160"/>
      <c r="M1769" s="165"/>
      <c r="T1769" s="166"/>
      <c r="AT1769" s="162" t="s">
        <v>315</v>
      </c>
      <c r="AU1769" s="162" t="s">
        <v>89</v>
      </c>
      <c r="AV1769" s="12" t="s">
        <v>83</v>
      </c>
      <c r="AW1769" s="12" t="s">
        <v>31</v>
      </c>
      <c r="AX1769" s="12" t="s">
        <v>76</v>
      </c>
      <c r="AY1769" s="162" t="s">
        <v>307</v>
      </c>
    </row>
    <row r="1770" spans="2:65" s="13" customFormat="1">
      <c r="B1770" s="167"/>
      <c r="D1770" s="161" t="s">
        <v>315</v>
      </c>
      <c r="E1770" s="168" t="s">
        <v>1</v>
      </c>
      <c r="F1770" s="169" t="s">
        <v>1730</v>
      </c>
      <c r="H1770" s="170">
        <v>1</v>
      </c>
      <c r="I1770" s="171"/>
      <c r="L1770" s="167"/>
      <c r="M1770" s="172"/>
      <c r="T1770" s="173"/>
      <c r="AT1770" s="168" t="s">
        <v>315</v>
      </c>
      <c r="AU1770" s="168" t="s">
        <v>89</v>
      </c>
      <c r="AV1770" s="13" t="s">
        <v>89</v>
      </c>
      <c r="AW1770" s="13" t="s">
        <v>31</v>
      </c>
      <c r="AX1770" s="13" t="s">
        <v>83</v>
      </c>
      <c r="AY1770" s="168" t="s">
        <v>307</v>
      </c>
    </row>
    <row r="1771" spans="2:65" s="1" customFormat="1" ht="24.2" customHeight="1">
      <c r="B1771" s="145"/>
      <c r="C1771" s="146" t="s">
        <v>1731</v>
      </c>
      <c r="D1771" s="146" t="s">
        <v>309</v>
      </c>
      <c r="E1771" s="147" t="s">
        <v>1732</v>
      </c>
      <c r="F1771" s="148" t="s">
        <v>1733</v>
      </c>
      <c r="G1771" s="149" t="s">
        <v>693</v>
      </c>
      <c r="H1771" s="150">
        <v>51</v>
      </c>
      <c r="I1771" s="151"/>
      <c r="J1771" s="152">
        <f>ROUND(I1771*H1771,2)</f>
        <v>0</v>
      </c>
      <c r="K1771" s="153"/>
      <c r="L1771" s="32"/>
      <c r="M1771" s="154" t="s">
        <v>1</v>
      </c>
      <c r="N1771" s="155" t="s">
        <v>42</v>
      </c>
      <c r="P1771" s="156">
        <f>O1771*H1771</f>
        <v>0</v>
      </c>
      <c r="Q1771" s="156">
        <v>0</v>
      </c>
      <c r="R1771" s="156">
        <f>Q1771*H1771</f>
        <v>0</v>
      </c>
      <c r="S1771" s="156">
        <v>0.14599999999999999</v>
      </c>
      <c r="T1771" s="157">
        <f>S1771*H1771</f>
        <v>7.4459999999999997</v>
      </c>
      <c r="AR1771" s="158" t="s">
        <v>313</v>
      </c>
      <c r="AT1771" s="158" t="s">
        <v>309</v>
      </c>
      <c r="AU1771" s="158" t="s">
        <v>89</v>
      </c>
      <c r="AY1771" s="17" t="s">
        <v>307</v>
      </c>
      <c r="BE1771" s="159">
        <f>IF(N1771="základná",J1771,0)</f>
        <v>0</v>
      </c>
      <c r="BF1771" s="159">
        <f>IF(N1771="znížená",J1771,0)</f>
        <v>0</v>
      </c>
      <c r="BG1771" s="159">
        <f>IF(N1771="zákl. prenesená",J1771,0)</f>
        <v>0</v>
      </c>
      <c r="BH1771" s="159">
        <f>IF(N1771="zníž. prenesená",J1771,0)</f>
        <v>0</v>
      </c>
      <c r="BI1771" s="159">
        <f>IF(N1771="nulová",J1771,0)</f>
        <v>0</v>
      </c>
      <c r="BJ1771" s="17" t="s">
        <v>89</v>
      </c>
      <c r="BK1771" s="159">
        <f>ROUND(I1771*H1771,2)</f>
        <v>0</v>
      </c>
      <c r="BL1771" s="17" t="s">
        <v>313</v>
      </c>
      <c r="BM1771" s="158" t="s">
        <v>1734</v>
      </c>
    </row>
    <row r="1772" spans="2:65" s="12" customFormat="1">
      <c r="B1772" s="160"/>
      <c r="D1772" s="161" t="s">
        <v>315</v>
      </c>
      <c r="E1772" s="162" t="s">
        <v>1</v>
      </c>
      <c r="F1772" s="163" t="s">
        <v>1724</v>
      </c>
      <c r="H1772" s="162" t="s">
        <v>1</v>
      </c>
      <c r="I1772" s="164"/>
      <c r="L1772" s="160"/>
      <c r="M1772" s="165"/>
      <c r="T1772" s="166"/>
      <c r="AT1772" s="162" t="s">
        <v>315</v>
      </c>
      <c r="AU1772" s="162" t="s">
        <v>89</v>
      </c>
      <c r="AV1772" s="12" t="s">
        <v>83</v>
      </c>
      <c r="AW1772" s="12" t="s">
        <v>31</v>
      </c>
      <c r="AX1772" s="12" t="s">
        <v>76</v>
      </c>
      <c r="AY1772" s="162" t="s">
        <v>307</v>
      </c>
    </row>
    <row r="1773" spans="2:65" s="13" customFormat="1">
      <c r="B1773" s="167"/>
      <c r="D1773" s="161" t="s">
        <v>315</v>
      </c>
      <c r="E1773" s="168" t="s">
        <v>1</v>
      </c>
      <c r="F1773" s="169" t="s">
        <v>1735</v>
      </c>
      <c r="H1773" s="170">
        <v>38</v>
      </c>
      <c r="I1773" s="171"/>
      <c r="L1773" s="167"/>
      <c r="M1773" s="172"/>
      <c r="T1773" s="173"/>
      <c r="AT1773" s="168" t="s">
        <v>315</v>
      </c>
      <c r="AU1773" s="168" t="s">
        <v>89</v>
      </c>
      <c r="AV1773" s="13" t="s">
        <v>89</v>
      </c>
      <c r="AW1773" s="13" t="s">
        <v>31</v>
      </c>
      <c r="AX1773" s="13" t="s">
        <v>76</v>
      </c>
      <c r="AY1773" s="168" t="s">
        <v>307</v>
      </c>
    </row>
    <row r="1774" spans="2:65" s="13" customFormat="1">
      <c r="B1774" s="167"/>
      <c r="D1774" s="161" t="s">
        <v>315</v>
      </c>
      <c r="E1774" s="168" t="s">
        <v>1</v>
      </c>
      <c r="F1774" s="169" t="s">
        <v>1736</v>
      </c>
      <c r="H1774" s="170">
        <v>7</v>
      </c>
      <c r="I1774" s="171"/>
      <c r="L1774" s="167"/>
      <c r="M1774" s="172"/>
      <c r="T1774" s="173"/>
      <c r="AT1774" s="168" t="s">
        <v>315</v>
      </c>
      <c r="AU1774" s="168" t="s">
        <v>89</v>
      </c>
      <c r="AV1774" s="13" t="s">
        <v>89</v>
      </c>
      <c r="AW1774" s="13" t="s">
        <v>31</v>
      </c>
      <c r="AX1774" s="13" t="s">
        <v>76</v>
      </c>
      <c r="AY1774" s="168" t="s">
        <v>307</v>
      </c>
    </row>
    <row r="1775" spans="2:65" s="13" customFormat="1">
      <c r="B1775" s="167"/>
      <c r="D1775" s="161" t="s">
        <v>315</v>
      </c>
      <c r="E1775" s="168" t="s">
        <v>1</v>
      </c>
      <c r="F1775" s="169" t="s">
        <v>1737</v>
      </c>
      <c r="H1775" s="170">
        <v>2</v>
      </c>
      <c r="I1775" s="171"/>
      <c r="L1775" s="167"/>
      <c r="M1775" s="172"/>
      <c r="T1775" s="173"/>
      <c r="AT1775" s="168" t="s">
        <v>315</v>
      </c>
      <c r="AU1775" s="168" t="s">
        <v>89</v>
      </c>
      <c r="AV1775" s="13" t="s">
        <v>89</v>
      </c>
      <c r="AW1775" s="13" t="s">
        <v>31</v>
      </c>
      <c r="AX1775" s="13" t="s">
        <v>76</v>
      </c>
      <c r="AY1775" s="168" t="s">
        <v>307</v>
      </c>
    </row>
    <row r="1776" spans="2:65" s="13" customFormat="1">
      <c r="B1776" s="167"/>
      <c r="D1776" s="161" t="s">
        <v>315</v>
      </c>
      <c r="E1776" s="168" t="s">
        <v>1</v>
      </c>
      <c r="F1776" s="169" t="s">
        <v>1738</v>
      </c>
      <c r="H1776" s="170">
        <v>2</v>
      </c>
      <c r="I1776" s="171"/>
      <c r="L1776" s="167"/>
      <c r="M1776" s="172"/>
      <c r="T1776" s="173"/>
      <c r="AT1776" s="168" t="s">
        <v>315</v>
      </c>
      <c r="AU1776" s="168" t="s">
        <v>89</v>
      </c>
      <c r="AV1776" s="13" t="s">
        <v>89</v>
      </c>
      <c r="AW1776" s="13" t="s">
        <v>31</v>
      </c>
      <c r="AX1776" s="13" t="s">
        <v>76</v>
      </c>
      <c r="AY1776" s="168" t="s">
        <v>307</v>
      </c>
    </row>
    <row r="1777" spans="2:65" s="13" customFormat="1">
      <c r="B1777" s="167"/>
      <c r="D1777" s="161" t="s">
        <v>315</v>
      </c>
      <c r="E1777" s="168" t="s">
        <v>1</v>
      </c>
      <c r="F1777" s="169" t="s">
        <v>1739</v>
      </c>
      <c r="H1777" s="170">
        <v>1</v>
      </c>
      <c r="I1777" s="171"/>
      <c r="L1777" s="167"/>
      <c r="M1777" s="172"/>
      <c r="T1777" s="173"/>
      <c r="AT1777" s="168" t="s">
        <v>315</v>
      </c>
      <c r="AU1777" s="168" t="s">
        <v>89</v>
      </c>
      <c r="AV1777" s="13" t="s">
        <v>89</v>
      </c>
      <c r="AW1777" s="13" t="s">
        <v>31</v>
      </c>
      <c r="AX1777" s="13" t="s">
        <v>76</v>
      </c>
      <c r="AY1777" s="168" t="s">
        <v>307</v>
      </c>
    </row>
    <row r="1778" spans="2:65" s="13" customFormat="1">
      <c r="B1778" s="167"/>
      <c r="D1778" s="161" t="s">
        <v>315</v>
      </c>
      <c r="E1778" s="168" t="s">
        <v>1</v>
      </c>
      <c r="F1778" s="169" t="s">
        <v>1740</v>
      </c>
      <c r="H1778" s="170">
        <v>1</v>
      </c>
      <c r="I1778" s="171"/>
      <c r="L1778" s="167"/>
      <c r="M1778" s="172"/>
      <c r="T1778" s="173"/>
      <c r="AT1778" s="168" t="s">
        <v>315</v>
      </c>
      <c r="AU1778" s="168" t="s">
        <v>89</v>
      </c>
      <c r="AV1778" s="13" t="s">
        <v>89</v>
      </c>
      <c r="AW1778" s="13" t="s">
        <v>31</v>
      </c>
      <c r="AX1778" s="13" t="s">
        <v>76</v>
      </c>
      <c r="AY1778" s="168" t="s">
        <v>307</v>
      </c>
    </row>
    <row r="1779" spans="2:65" s="14" customFormat="1">
      <c r="B1779" s="174"/>
      <c r="D1779" s="161" t="s">
        <v>315</v>
      </c>
      <c r="E1779" s="175" t="s">
        <v>1</v>
      </c>
      <c r="F1779" s="176" t="s">
        <v>415</v>
      </c>
      <c r="H1779" s="177">
        <v>51</v>
      </c>
      <c r="I1779" s="178"/>
      <c r="L1779" s="174"/>
      <c r="M1779" s="179"/>
      <c r="T1779" s="180"/>
      <c r="AT1779" s="175" t="s">
        <v>315</v>
      </c>
      <c r="AU1779" s="175" t="s">
        <v>89</v>
      </c>
      <c r="AV1779" s="14" t="s">
        <v>313</v>
      </c>
      <c r="AW1779" s="14" t="s">
        <v>31</v>
      </c>
      <c r="AX1779" s="14" t="s">
        <v>83</v>
      </c>
      <c r="AY1779" s="175" t="s">
        <v>307</v>
      </c>
    </row>
    <row r="1780" spans="2:65" s="1" customFormat="1" ht="24.2" customHeight="1">
      <c r="B1780" s="145"/>
      <c r="C1780" s="146" t="s">
        <v>1741</v>
      </c>
      <c r="D1780" s="146" t="s">
        <v>309</v>
      </c>
      <c r="E1780" s="147" t="s">
        <v>1742</v>
      </c>
      <c r="F1780" s="148" t="s">
        <v>1743</v>
      </c>
      <c r="G1780" s="149" t="s">
        <v>312</v>
      </c>
      <c r="H1780" s="150">
        <v>0.27</v>
      </c>
      <c r="I1780" s="151"/>
      <c r="J1780" s="152">
        <f>ROUND(I1780*H1780,2)</f>
        <v>0</v>
      </c>
      <c r="K1780" s="153"/>
      <c r="L1780" s="32"/>
      <c r="M1780" s="154" t="s">
        <v>1</v>
      </c>
      <c r="N1780" s="155" t="s">
        <v>42</v>
      </c>
      <c r="P1780" s="156">
        <f>O1780*H1780</f>
        <v>0</v>
      </c>
      <c r="Q1780" s="156">
        <v>0</v>
      </c>
      <c r="R1780" s="156">
        <f>Q1780*H1780</f>
        <v>0</v>
      </c>
      <c r="S1780" s="156">
        <v>1.875</v>
      </c>
      <c r="T1780" s="157">
        <f>S1780*H1780</f>
        <v>0.50625000000000009</v>
      </c>
      <c r="AR1780" s="158" t="s">
        <v>313</v>
      </c>
      <c r="AT1780" s="158" t="s">
        <v>309</v>
      </c>
      <c r="AU1780" s="158" t="s">
        <v>89</v>
      </c>
      <c r="AY1780" s="17" t="s">
        <v>307</v>
      </c>
      <c r="BE1780" s="159">
        <f>IF(N1780="základná",J1780,0)</f>
        <v>0</v>
      </c>
      <c r="BF1780" s="159">
        <f>IF(N1780="znížená",J1780,0)</f>
        <v>0</v>
      </c>
      <c r="BG1780" s="159">
        <f>IF(N1780="zákl. prenesená",J1780,0)</f>
        <v>0</v>
      </c>
      <c r="BH1780" s="159">
        <f>IF(N1780="zníž. prenesená",J1780,0)</f>
        <v>0</v>
      </c>
      <c r="BI1780" s="159">
        <f>IF(N1780="nulová",J1780,0)</f>
        <v>0</v>
      </c>
      <c r="BJ1780" s="17" t="s">
        <v>89</v>
      </c>
      <c r="BK1780" s="159">
        <f>ROUND(I1780*H1780,2)</f>
        <v>0</v>
      </c>
      <c r="BL1780" s="17" t="s">
        <v>313</v>
      </c>
      <c r="BM1780" s="158" t="s">
        <v>1744</v>
      </c>
    </row>
    <row r="1781" spans="2:65" s="12" customFormat="1">
      <c r="B1781" s="160"/>
      <c r="D1781" s="161" t="s">
        <v>315</v>
      </c>
      <c r="E1781" s="162" t="s">
        <v>1</v>
      </c>
      <c r="F1781" s="163" t="s">
        <v>1745</v>
      </c>
      <c r="H1781" s="162" t="s">
        <v>1</v>
      </c>
      <c r="I1781" s="164"/>
      <c r="L1781" s="160"/>
      <c r="M1781" s="165"/>
      <c r="T1781" s="166"/>
      <c r="AT1781" s="162" t="s">
        <v>315</v>
      </c>
      <c r="AU1781" s="162" t="s">
        <v>89</v>
      </c>
      <c r="AV1781" s="12" t="s">
        <v>83</v>
      </c>
      <c r="AW1781" s="12" t="s">
        <v>31</v>
      </c>
      <c r="AX1781" s="12" t="s">
        <v>76</v>
      </c>
      <c r="AY1781" s="162" t="s">
        <v>307</v>
      </c>
    </row>
    <row r="1782" spans="2:65" s="13" customFormat="1">
      <c r="B1782" s="167"/>
      <c r="D1782" s="161" t="s">
        <v>315</v>
      </c>
      <c r="E1782" s="168" t="s">
        <v>1</v>
      </c>
      <c r="F1782" s="169" t="s">
        <v>1746</v>
      </c>
      <c r="H1782" s="170">
        <v>0.27</v>
      </c>
      <c r="I1782" s="171"/>
      <c r="L1782" s="167"/>
      <c r="M1782" s="172"/>
      <c r="T1782" s="173"/>
      <c r="AT1782" s="168" t="s">
        <v>315</v>
      </c>
      <c r="AU1782" s="168" t="s">
        <v>89</v>
      </c>
      <c r="AV1782" s="13" t="s">
        <v>89</v>
      </c>
      <c r="AW1782" s="13" t="s">
        <v>31</v>
      </c>
      <c r="AX1782" s="13" t="s">
        <v>83</v>
      </c>
      <c r="AY1782" s="168" t="s">
        <v>307</v>
      </c>
    </row>
    <row r="1783" spans="2:65" s="1" customFormat="1" ht="24.2" customHeight="1">
      <c r="B1783" s="145"/>
      <c r="C1783" s="146" t="s">
        <v>1747</v>
      </c>
      <c r="D1783" s="146" t="s">
        <v>309</v>
      </c>
      <c r="E1783" s="147" t="s">
        <v>1748</v>
      </c>
      <c r="F1783" s="148" t="s">
        <v>1749</v>
      </c>
      <c r="G1783" s="149" t="s">
        <v>1071</v>
      </c>
      <c r="H1783" s="150">
        <v>0.4</v>
      </c>
      <c r="I1783" s="151"/>
      <c r="J1783" s="152">
        <f>ROUND(I1783*H1783,2)</f>
        <v>0</v>
      </c>
      <c r="K1783" s="153"/>
      <c r="L1783" s="32"/>
      <c r="M1783" s="154" t="s">
        <v>1</v>
      </c>
      <c r="N1783" s="155" t="s">
        <v>42</v>
      </c>
      <c r="P1783" s="156">
        <f>O1783*H1783</f>
        <v>0</v>
      </c>
      <c r="Q1783" s="156">
        <v>4.0000000000000003E-5</v>
      </c>
      <c r="R1783" s="156">
        <f>Q1783*H1783</f>
        <v>1.6000000000000003E-5</v>
      </c>
      <c r="S1783" s="156">
        <v>2.4E-2</v>
      </c>
      <c r="T1783" s="157">
        <f>S1783*H1783</f>
        <v>9.6000000000000009E-3</v>
      </c>
      <c r="AR1783" s="158" t="s">
        <v>313</v>
      </c>
      <c r="AT1783" s="158" t="s">
        <v>309</v>
      </c>
      <c r="AU1783" s="158" t="s">
        <v>89</v>
      </c>
      <c r="AY1783" s="17" t="s">
        <v>307</v>
      </c>
      <c r="BE1783" s="159">
        <f>IF(N1783="základná",J1783,0)</f>
        <v>0</v>
      </c>
      <c r="BF1783" s="159">
        <f>IF(N1783="znížená",J1783,0)</f>
        <v>0</v>
      </c>
      <c r="BG1783" s="159">
        <f>IF(N1783="zákl. prenesená",J1783,0)</f>
        <v>0</v>
      </c>
      <c r="BH1783" s="159">
        <f>IF(N1783="zníž. prenesená",J1783,0)</f>
        <v>0</v>
      </c>
      <c r="BI1783" s="159">
        <f>IF(N1783="nulová",J1783,0)</f>
        <v>0</v>
      </c>
      <c r="BJ1783" s="17" t="s">
        <v>89</v>
      </c>
      <c r="BK1783" s="159">
        <f>ROUND(I1783*H1783,2)</f>
        <v>0</v>
      </c>
      <c r="BL1783" s="17" t="s">
        <v>313</v>
      </c>
      <c r="BM1783" s="158" t="s">
        <v>1750</v>
      </c>
    </row>
    <row r="1784" spans="2:65" s="13" customFormat="1">
      <c r="B1784" s="167"/>
      <c r="D1784" s="161" t="s">
        <v>315</v>
      </c>
      <c r="E1784" s="168" t="s">
        <v>1</v>
      </c>
      <c r="F1784" s="169" t="s">
        <v>1751</v>
      </c>
      <c r="H1784" s="170">
        <v>0.4</v>
      </c>
      <c r="I1784" s="171"/>
      <c r="L1784" s="167"/>
      <c r="M1784" s="172"/>
      <c r="T1784" s="173"/>
      <c r="AT1784" s="168" t="s">
        <v>315</v>
      </c>
      <c r="AU1784" s="168" t="s">
        <v>89</v>
      </c>
      <c r="AV1784" s="13" t="s">
        <v>89</v>
      </c>
      <c r="AW1784" s="13" t="s">
        <v>31</v>
      </c>
      <c r="AX1784" s="13" t="s">
        <v>83</v>
      </c>
      <c r="AY1784" s="168" t="s">
        <v>307</v>
      </c>
    </row>
    <row r="1785" spans="2:65" s="11" customFormat="1" ht="22.9" customHeight="1">
      <c r="B1785" s="133"/>
      <c r="D1785" s="134" t="s">
        <v>75</v>
      </c>
      <c r="E1785" s="143" t="s">
        <v>1398</v>
      </c>
      <c r="F1785" s="143" t="s">
        <v>1752</v>
      </c>
      <c r="I1785" s="136"/>
      <c r="J1785" s="144">
        <f>BK1785</f>
        <v>0</v>
      </c>
      <c r="L1785" s="133"/>
      <c r="M1785" s="138"/>
      <c r="P1785" s="139">
        <f>P1786</f>
        <v>0</v>
      </c>
      <c r="R1785" s="139">
        <f>R1786</f>
        <v>0</v>
      </c>
      <c r="T1785" s="140">
        <f>T1786</f>
        <v>0</v>
      </c>
      <c r="AR1785" s="134" t="s">
        <v>83</v>
      </c>
      <c r="AT1785" s="141" t="s">
        <v>75</v>
      </c>
      <c r="AU1785" s="141" t="s">
        <v>83</v>
      </c>
      <c r="AY1785" s="134" t="s">
        <v>307</v>
      </c>
      <c r="BK1785" s="142">
        <f>BK1786</f>
        <v>0</v>
      </c>
    </row>
    <row r="1786" spans="2:65" s="1" customFormat="1" ht="24.2" customHeight="1">
      <c r="B1786" s="145"/>
      <c r="C1786" s="146" t="s">
        <v>1753</v>
      </c>
      <c r="D1786" s="146" t="s">
        <v>309</v>
      </c>
      <c r="E1786" s="147" t="s">
        <v>1754</v>
      </c>
      <c r="F1786" s="148" t="s">
        <v>1755</v>
      </c>
      <c r="G1786" s="149" t="s">
        <v>510</v>
      </c>
      <c r="H1786" s="150">
        <v>3925.9490000000001</v>
      </c>
      <c r="I1786" s="151"/>
      <c r="J1786" s="152">
        <f>ROUND(I1786*H1786,2)</f>
        <v>0</v>
      </c>
      <c r="K1786" s="153"/>
      <c r="L1786" s="32"/>
      <c r="M1786" s="154" t="s">
        <v>1</v>
      </c>
      <c r="N1786" s="155" t="s">
        <v>42</v>
      </c>
      <c r="P1786" s="156">
        <f>O1786*H1786</f>
        <v>0</v>
      </c>
      <c r="Q1786" s="156">
        <v>0</v>
      </c>
      <c r="R1786" s="156">
        <f>Q1786*H1786</f>
        <v>0</v>
      </c>
      <c r="S1786" s="156">
        <v>0</v>
      </c>
      <c r="T1786" s="157">
        <f>S1786*H1786</f>
        <v>0</v>
      </c>
      <c r="AR1786" s="158" t="s">
        <v>313</v>
      </c>
      <c r="AT1786" s="158" t="s">
        <v>309</v>
      </c>
      <c r="AU1786" s="158" t="s">
        <v>89</v>
      </c>
      <c r="AY1786" s="17" t="s">
        <v>307</v>
      </c>
      <c r="BE1786" s="159">
        <f>IF(N1786="základná",J1786,0)</f>
        <v>0</v>
      </c>
      <c r="BF1786" s="159">
        <f>IF(N1786="znížená",J1786,0)</f>
        <v>0</v>
      </c>
      <c r="BG1786" s="159">
        <f>IF(N1786="zákl. prenesená",J1786,0)</f>
        <v>0</v>
      </c>
      <c r="BH1786" s="159">
        <f>IF(N1786="zníž. prenesená",J1786,0)</f>
        <v>0</v>
      </c>
      <c r="BI1786" s="159">
        <f>IF(N1786="nulová",J1786,0)</f>
        <v>0</v>
      </c>
      <c r="BJ1786" s="17" t="s">
        <v>89</v>
      </c>
      <c r="BK1786" s="159">
        <f>ROUND(I1786*H1786,2)</f>
        <v>0</v>
      </c>
      <c r="BL1786" s="17" t="s">
        <v>313</v>
      </c>
      <c r="BM1786" s="158" t="s">
        <v>1756</v>
      </c>
    </row>
    <row r="1787" spans="2:65" s="11" customFormat="1" ht="25.9" customHeight="1">
      <c r="B1787" s="133"/>
      <c r="D1787" s="134" t="s">
        <v>75</v>
      </c>
      <c r="E1787" s="135" t="s">
        <v>1757</v>
      </c>
      <c r="F1787" s="135" t="s">
        <v>1758</v>
      </c>
      <c r="I1787" s="136"/>
      <c r="J1787" s="137">
        <f>BK1787</f>
        <v>0</v>
      </c>
      <c r="L1787" s="133"/>
      <c r="M1787" s="138"/>
      <c r="P1787" s="139">
        <f>P1788+P1842+P1896+P1900+P1924+P1994+P2095+P2109+P2142+P2233+P2330+P2441+P2456+P2693+P2818+P2894+P2906+P2913</f>
        <v>0</v>
      </c>
      <c r="R1787" s="139">
        <f>R1788+R1842+R1896+R1900+R1924+R1994+R2095+R2109+R2142+R2233+R2330+R2441+R2456+R2693+R2818+R2894+R2906+R2913</f>
        <v>193.89480298030998</v>
      </c>
      <c r="T1787" s="140">
        <f>T1788+T1842+T1896+T1900+T1924+T1994+T2095+T2109+T2142+T2233+T2330+T2441+T2456+T2693+T2818+T2894+T2906+T2913</f>
        <v>0</v>
      </c>
      <c r="AR1787" s="134" t="s">
        <v>89</v>
      </c>
      <c r="AT1787" s="141" t="s">
        <v>75</v>
      </c>
      <c r="AU1787" s="141" t="s">
        <v>76</v>
      </c>
      <c r="AY1787" s="134" t="s">
        <v>307</v>
      </c>
      <c r="BK1787" s="142">
        <f>BK1788+BK1842+BK1896+BK1900+BK1924+BK1994+BK2095+BK2109+BK2142+BK2233+BK2330+BK2441+BK2456+BK2693+BK2818+BK2894+BK2906+BK2913</f>
        <v>0</v>
      </c>
    </row>
    <row r="1788" spans="2:65" s="11" customFormat="1" ht="22.9" customHeight="1">
      <c r="B1788" s="133"/>
      <c r="D1788" s="134" t="s">
        <v>75</v>
      </c>
      <c r="E1788" s="143" t="s">
        <v>1759</v>
      </c>
      <c r="F1788" s="143" t="s">
        <v>1760</v>
      </c>
      <c r="I1788" s="136"/>
      <c r="J1788" s="144">
        <f>BK1788</f>
        <v>0</v>
      </c>
      <c r="L1788" s="133"/>
      <c r="M1788" s="138"/>
      <c r="P1788" s="139">
        <f>SUM(P1789:P1841)</f>
        <v>0</v>
      </c>
      <c r="R1788" s="139">
        <f>SUM(R1789:R1841)</f>
        <v>12.60214676681</v>
      </c>
      <c r="T1788" s="140">
        <f>SUM(T1789:T1841)</f>
        <v>0</v>
      </c>
      <c r="AR1788" s="134" t="s">
        <v>89</v>
      </c>
      <c r="AT1788" s="141" t="s">
        <v>75</v>
      </c>
      <c r="AU1788" s="141" t="s">
        <v>83</v>
      </c>
      <c r="AY1788" s="134" t="s">
        <v>307</v>
      </c>
      <c r="BK1788" s="142">
        <f>SUM(BK1789:BK1841)</f>
        <v>0</v>
      </c>
    </row>
    <row r="1789" spans="2:65" s="1" customFormat="1" ht="24.2" customHeight="1">
      <c r="B1789" s="145"/>
      <c r="C1789" s="146" t="s">
        <v>1761</v>
      </c>
      <c r="D1789" s="146" t="s">
        <v>309</v>
      </c>
      <c r="E1789" s="147" t="s">
        <v>1762</v>
      </c>
      <c r="F1789" s="148" t="s">
        <v>1763</v>
      </c>
      <c r="G1789" s="149" t="s">
        <v>517</v>
      </c>
      <c r="H1789" s="150">
        <v>67.5</v>
      </c>
      <c r="I1789" s="151"/>
      <c r="J1789" s="152">
        <f>ROUND(I1789*H1789,2)</f>
        <v>0</v>
      </c>
      <c r="K1789" s="153"/>
      <c r="L1789" s="32"/>
      <c r="M1789" s="154" t="s">
        <v>1</v>
      </c>
      <c r="N1789" s="155" t="s">
        <v>42</v>
      </c>
      <c r="P1789" s="156">
        <f>O1789*H1789</f>
        <v>0</v>
      </c>
      <c r="Q1789" s="156">
        <v>0</v>
      </c>
      <c r="R1789" s="156">
        <f>Q1789*H1789</f>
        <v>0</v>
      </c>
      <c r="S1789" s="156">
        <v>0</v>
      </c>
      <c r="T1789" s="157">
        <f>S1789*H1789</f>
        <v>0</v>
      </c>
      <c r="AR1789" s="158" t="s">
        <v>587</v>
      </c>
      <c r="AT1789" s="158" t="s">
        <v>309</v>
      </c>
      <c r="AU1789" s="158" t="s">
        <v>89</v>
      </c>
      <c r="AY1789" s="17" t="s">
        <v>307</v>
      </c>
      <c r="BE1789" s="159">
        <f>IF(N1789="základná",J1789,0)</f>
        <v>0</v>
      </c>
      <c r="BF1789" s="159">
        <f>IF(N1789="znížená",J1789,0)</f>
        <v>0</v>
      </c>
      <c r="BG1789" s="159">
        <f>IF(N1789="zákl. prenesená",J1789,0)</f>
        <v>0</v>
      </c>
      <c r="BH1789" s="159">
        <f>IF(N1789="zníž. prenesená",J1789,0)</f>
        <v>0</v>
      </c>
      <c r="BI1789" s="159">
        <f>IF(N1789="nulová",J1789,0)</f>
        <v>0</v>
      </c>
      <c r="BJ1789" s="17" t="s">
        <v>89</v>
      </c>
      <c r="BK1789" s="159">
        <f>ROUND(I1789*H1789,2)</f>
        <v>0</v>
      </c>
      <c r="BL1789" s="17" t="s">
        <v>587</v>
      </c>
      <c r="BM1789" s="158" t="s">
        <v>1764</v>
      </c>
    </row>
    <row r="1790" spans="2:65" s="12" customFormat="1">
      <c r="B1790" s="160"/>
      <c r="D1790" s="161" t="s">
        <v>315</v>
      </c>
      <c r="E1790" s="162" t="s">
        <v>1</v>
      </c>
      <c r="F1790" s="163" t="s">
        <v>1765</v>
      </c>
      <c r="H1790" s="162" t="s">
        <v>1</v>
      </c>
      <c r="I1790" s="164"/>
      <c r="L1790" s="160"/>
      <c r="M1790" s="165"/>
      <c r="T1790" s="166"/>
      <c r="AT1790" s="162" t="s">
        <v>315</v>
      </c>
      <c r="AU1790" s="162" t="s">
        <v>89</v>
      </c>
      <c r="AV1790" s="12" t="s">
        <v>83</v>
      </c>
      <c r="AW1790" s="12" t="s">
        <v>31</v>
      </c>
      <c r="AX1790" s="12" t="s">
        <v>76</v>
      </c>
      <c r="AY1790" s="162" t="s">
        <v>307</v>
      </c>
    </row>
    <row r="1791" spans="2:65" s="13" customFormat="1">
      <c r="B1791" s="167"/>
      <c r="D1791" s="161" t="s">
        <v>315</v>
      </c>
      <c r="E1791" s="168" t="s">
        <v>1</v>
      </c>
      <c r="F1791" s="169" t="s">
        <v>1766</v>
      </c>
      <c r="H1791" s="170">
        <v>67.5</v>
      </c>
      <c r="I1791" s="171"/>
      <c r="L1791" s="167"/>
      <c r="M1791" s="172"/>
      <c r="T1791" s="173"/>
      <c r="AT1791" s="168" t="s">
        <v>315</v>
      </c>
      <c r="AU1791" s="168" t="s">
        <v>89</v>
      </c>
      <c r="AV1791" s="13" t="s">
        <v>89</v>
      </c>
      <c r="AW1791" s="13" t="s">
        <v>31</v>
      </c>
      <c r="AX1791" s="13" t="s">
        <v>83</v>
      </c>
      <c r="AY1791" s="168" t="s">
        <v>307</v>
      </c>
    </row>
    <row r="1792" spans="2:65" s="1" customFormat="1" ht="24.2" customHeight="1">
      <c r="B1792" s="145"/>
      <c r="C1792" s="188" t="s">
        <v>1767</v>
      </c>
      <c r="D1792" s="188" t="s">
        <v>507</v>
      </c>
      <c r="E1792" s="189" t="s">
        <v>1768</v>
      </c>
      <c r="F1792" s="190" t="s">
        <v>1769</v>
      </c>
      <c r="G1792" s="191" t="s">
        <v>517</v>
      </c>
      <c r="H1792" s="192">
        <v>77.625</v>
      </c>
      <c r="I1792" s="193"/>
      <c r="J1792" s="194">
        <f>ROUND(I1792*H1792,2)</f>
        <v>0</v>
      </c>
      <c r="K1792" s="195"/>
      <c r="L1792" s="196"/>
      <c r="M1792" s="197" t="s">
        <v>1</v>
      </c>
      <c r="N1792" s="198" t="s">
        <v>42</v>
      </c>
      <c r="P1792" s="156">
        <f>O1792*H1792</f>
        <v>0</v>
      </c>
      <c r="Q1792" s="156">
        <v>6.4000000000000005E-4</v>
      </c>
      <c r="R1792" s="156">
        <f>Q1792*H1792</f>
        <v>4.9680000000000002E-2</v>
      </c>
      <c r="S1792" s="156">
        <v>0</v>
      </c>
      <c r="T1792" s="157">
        <f>S1792*H1792</f>
        <v>0</v>
      </c>
      <c r="AR1792" s="158" t="s">
        <v>732</v>
      </c>
      <c r="AT1792" s="158" t="s">
        <v>507</v>
      </c>
      <c r="AU1792" s="158" t="s">
        <v>89</v>
      </c>
      <c r="AY1792" s="17" t="s">
        <v>307</v>
      </c>
      <c r="BE1792" s="159">
        <f>IF(N1792="základná",J1792,0)</f>
        <v>0</v>
      </c>
      <c r="BF1792" s="159">
        <f>IF(N1792="znížená",J1792,0)</f>
        <v>0</v>
      </c>
      <c r="BG1792" s="159">
        <f>IF(N1792="zákl. prenesená",J1792,0)</f>
        <v>0</v>
      </c>
      <c r="BH1792" s="159">
        <f>IF(N1792="zníž. prenesená",J1792,0)</f>
        <v>0</v>
      </c>
      <c r="BI1792" s="159">
        <f>IF(N1792="nulová",J1792,0)</f>
        <v>0</v>
      </c>
      <c r="BJ1792" s="17" t="s">
        <v>89</v>
      </c>
      <c r="BK1792" s="159">
        <f>ROUND(I1792*H1792,2)</f>
        <v>0</v>
      </c>
      <c r="BL1792" s="17" t="s">
        <v>587</v>
      </c>
      <c r="BM1792" s="158" t="s">
        <v>1770</v>
      </c>
    </row>
    <row r="1793" spans="2:65" s="13" customFormat="1">
      <c r="B1793" s="167"/>
      <c r="D1793" s="161" t="s">
        <v>315</v>
      </c>
      <c r="F1793" s="169" t="s">
        <v>1771</v>
      </c>
      <c r="H1793" s="170">
        <v>77.625</v>
      </c>
      <c r="I1793" s="171"/>
      <c r="L1793" s="167"/>
      <c r="M1793" s="172"/>
      <c r="T1793" s="173"/>
      <c r="AT1793" s="168" t="s">
        <v>315</v>
      </c>
      <c r="AU1793" s="168" t="s">
        <v>89</v>
      </c>
      <c r="AV1793" s="13" t="s">
        <v>89</v>
      </c>
      <c r="AW1793" s="13" t="s">
        <v>3</v>
      </c>
      <c r="AX1793" s="13" t="s">
        <v>83</v>
      </c>
      <c r="AY1793" s="168" t="s">
        <v>307</v>
      </c>
    </row>
    <row r="1794" spans="2:65" s="1" customFormat="1" ht="37.9" customHeight="1">
      <c r="B1794" s="145"/>
      <c r="C1794" s="146" t="s">
        <v>1772</v>
      </c>
      <c r="D1794" s="146" t="s">
        <v>309</v>
      </c>
      <c r="E1794" s="147" t="s">
        <v>1773</v>
      </c>
      <c r="F1794" s="148" t="s">
        <v>1774</v>
      </c>
      <c r="G1794" s="149" t="s">
        <v>517</v>
      </c>
      <c r="H1794" s="150">
        <v>215.233</v>
      </c>
      <c r="I1794" s="151"/>
      <c r="J1794" s="152">
        <f>ROUND(I1794*H1794,2)</f>
        <v>0</v>
      </c>
      <c r="K1794" s="153"/>
      <c r="L1794" s="32"/>
      <c r="M1794" s="154" t="s">
        <v>1</v>
      </c>
      <c r="N1794" s="155" t="s">
        <v>42</v>
      </c>
      <c r="P1794" s="156">
        <f>O1794*H1794</f>
        <v>0</v>
      </c>
      <c r="Q1794" s="156">
        <v>2.20375E-3</v>
      </c>
      <c r="R1794" s="156">
        <f>Q1794*H1794</f>
        <v>0.47431972374999998</v>
      </c>
      <c r="S1794" s="156">
        <v>0</v>
      </c>
      <c r="T1794" s="157">
        <f>S1794*H1794</f>
        <v>0</v>
      </c>
      <c r="AR1794" s="158" t="s">
        <v>587</v>
      </c>
      <c r="AT1794" s="158" t="s">
        <v>309</v>
      </c>
      <c r="AU1794" s="158" t="s">
        <v>89</v>
      </c>
      <c r="AY1794" s="17" t="s">
        <v>307</v>
      </c>
      <c r="BE1794" s="159">
        <f>IF(N1794="základná",J1794,0)</f>
        <v>0</v>
      </c>
      <c r="BF1794" s="159">
        <f>IF(N1794="znížená",J1794,0)</f>
        <v>0</v>
      </c>
      <c r="BG1794" s="159">
        <f>IF(N1794="zákl. prenesená",J1794,0)</f>
        <v>0</v>
      </c>
      <c r="BH1794" s="159">
        <f>IF(N1794="zníž. prenesená",J1794,0)</f>
        <v>0</v>
      </c>
      <c r="BI1794" s="159">
        <f>IF(N1794="nulová",J1794,0)</f>
        <v>0</v>
      </c>
      <c r="BJ1794" s="17" t="s">
        <v>89</v>
      </c>
      <c r="BK1794" s="159">
        <f>ROUND(I1794*H1794,2)</f>
        <v>0</v>
      </c>
      <c r="BL1794" s="17" t="s">
        <v>587</v>
      </c>
      <c r="BM1794" s="158" t="s">
        <v>1775</v>
      </c>
    </row>
    <row r="1795" spans="2:65" s="13" customFormat="1">
      <c r="B1795" s="167"/>
      <c r="D1795" s="161" t="s">
        <v>315</v>
      </c>
      <c r="E1795" s="168" t="s">
        <v>1</v>
      </c>
      <c r="F1795" s="169" t="s">
        <v>227</v>
      </c>
      <c r="H1795" s="170">
        <v>215.233</v>
      </c>
      <c r="I1795" s="171"/>
      <c r="L1795" s="167"/>
      <c r="M1795" s="172"/>
      <c r="T1795" s="173"/>
      <c r="AT1795" s="168" t="s">
        <v>315</v>
      </c>
      <c r="AU1795" s="168" t="s">
        <v>89</v>
      </c>
      <c r="AV1795" s="13" t="s">
        <v>89</v>
      </c>
      <c r="AW1795" s="13" t="s">
        <v>31</v>
      </c>
      <c r="AX1795" s="13" t="s">
        <v>83</v>
      </c>
      <c r="AY1795" s="168" t="s">
        <v>307</v>
      </c>
    </row>
    <row r="1796" spans="2:65" s="1" customFormat="1" ht="16.5" customHeight="1">
      <c r="B1796" s="145"/>
      <c r="C1796" s="188" t="s">
        <v>1776</v>
      </c>
      <c r="D1796" s="188" t="s">
        <v>507</v>
      </c>
      <c r="E1796" s="189" t="s">
        <v>1777</v>
      </c>
      <c r="F1796" s="190" t="s">
        <v>1778</v>
      </c>
      <c r="G1796" s="191" t="s">
        <v>693</v>
      </c>
      <c r="H1796" s="192">
        <v>102.139</v>
      </c>
      <c r="I1796" s="193"/>
      <c r="J1796" s="194">
        <f>ROUND(I1796*H1796,2)</f>
        <v>0</v>
      </c>
      <c r="K1796" s="195"/>
      <c r="L1796" s="196"/>
      <c r="M1796" s="197" t="s">
        <v>1</v>
      </c>
      <c r="N1796" s="198" t="s">
        <v>42</v>
      </c>
      <c r="P1796" s="156">
        <f>O1796*H1796</f>
        <v>0</v>
      </c>
      <c r="Q1796" s="156">
        <v>1.5E-3</v>
      </c>
      <c r="R1796" s="156">
        <f>Q1796*H1796</f>
        <v>0.1532085</v>
      </c>
      <c r="S1796" s="156">
        <v>0</v>
      </c>
      <c r="T1796" s="157">
        <f>S1796*H1796</f>
        <v>0</v>
      </c>
      <c r="AR1796" s="158" t="s">
        <v>732</v>
      </c>
      <c r="AT1796" s="158" t="s">
        <v>507</v>
      </c>
      <c r="AU1796" s="158" t="s">
        <v>89</v>
      </c>
      <c r="AY1796" s="17" t="s">
        <v>307</v>
      </c>
      <c r="BE1796" s="159">
        <f>IF(N1796="základná",J1796,0)</f>
        <v>0</v>
      </c>
      <c r="BF1796" s="159">
        <f>IF(N1796="znížená",J1796,0)</f>
        <v>0</v>
      </c>
      <c r="BG1796" s="159">
        <f>IF(N1796="zákl. prenesená",J1796,0)</f>
        <v>0</v>
      </c>
      <c r="BH1796" s="159">
        <f>IF(N1796="zníž. prenesená",J1796,0)</f>
        <v>0</v>
      </c>
      <c r="BI1796" s="159">
        <f>IF(N1796="nulová",J1796,0)</f>
        <v>0</v>
      </c>
      <c r="BJ1796" s="17" t="s">
        <v>89</v>
      </c>
      <c r="BK1796" s="159">
        <f>ROUND(I1796*H1796,2)</f>
        <v>0</v>
      </c>
      <c r="BL1796" s="17" t="s">
        <v>587</v>
      </c>
      <c r="BM1796" s="158" t="s">
        <v>1779</v>
      </c>
    </row>
    <row r="1797" spans="2:65" s="13" customFormat="1">
      <c r="B1797" s="167"/>
      <c r="D1797" s="161" t="s">
        <v>315</v>
      </c>
      <c r="E1797" s="168" t="s">
        <v>1</v>
      </c>
      <c r="F1797" s="169" t="s">
        <v>1780</v>
      </c>
      <c r="H1797" s="170">
        <v>97.275000000000006</v>
      </c>
      <c r="I1797" s="171"/>
      <c r="L1797" s="167"/>
      <c r="M1797" s="172"/>
      <c r="T1797" s="173"/>
      <c r="AT1797" s="168" t="s">
        <v>315</v>
      </c>
      <c r="AU1797" s="168" t="s">
        <v>89</v>
      </c>
      <c r="AV1797" s="13" t="s">
        <v>89</v>
      </c>
      <c r="AW1797" s="13" t="s">
        <v>31</v>
      </c>
      <c r="AX1797" s="13" t="s">
        <v>83</v>
      </c>
      <c r="AY1797" s="168" t="s">
        <v>307</v>
      </c>
    </row>
    <row r="1798" spans="2:65" s="13" customFormat="1">
      <c r="B1798" s="167"/>
      <c r="D1798" s="161" t="s">
        <v>315</v>
      </c>
      <c r="F1798" s="169" t="s">
        <v>1781</v>
      </c>
      <c r="H1798" s="170">
        <v>102.139</v>
      </c>
      <c r="I1798" s="171"/>
      <c r="L1798" s="167"/>
      <c r="M1798" s="172"/>
      <c r="T1798" s="173"/>
      <c r="AT1798" s="168" t="s">
        <v>315</v>
      </c>
      <c r="AU1798" s="168" t="s">
        <v>89</v>
      </c>
      <c r="AV1798" s="13" t="s">
        <v>89</v>
      </c>
      <c r="AW1798" s="13" t="s">
        <v>3</v>
      </c>
      <c r="AX1798" s="13" t="s">
        <v>83</v>
      </c>
      <c r="AY1798" s="168" t="s">
        <v>307</v>
      </c>
    </row>
    <row r="1799" spans="2:65" s="1" customFormat="1" ht="24.2" customHeight="1">
      <c r="B1799" s="145"/>
      <c r="C1799" s="146" t="s">
        <v>1782</v>
      </c>
      <c r="D1799" s="146" t="s">
        <v>309</v>
      </c>
      <c r="E1799" s="147" t="s">
        <v>1783</v>
      </c>
      <c r="F1799" s="148" t="s">
        <v>1784</v>
      </c>
      <c r="G1799" s="149" t="s">
        <v>517</v>
      </c>
      <c r="H1799" s="150">
        <v>1067.2159999999999</v>
      </c>
      <c r="I1799" s="151"/>
      <c r="J1799" s="152">
        <f>ROUND(I1799*H1799,2)</f>
        <v>0</v>
      </c>
      <c r="K1799" s="153"/>
      <c r="L1799" s="32"/>
      <c r="M1799" s="154" t="s">
        <v>1</v>
      </c>
      <c r="N1799" s="155" t="s">
        <v>42</v>
      </c>
      <c r="P1799" s="156">
        <f>O1799*H1799</f>
        <v>0</v>
      </c>
      <c r="Q1799" s="156">
        <v>0</v>
      </c>
      <c r="R1799" s="156">
        <f>Q1799*H1799</f>
        <v>0</v>
      </c>
      <c r="S1799" s="156">
        <v>0</v>
      </c>
      <c r="T1799" s="157">
        <f>S1799*H1799</f>
        <v>0</v>
      </c>
      <c r="AR1799" s="158" t="s">
        <v>587</v>
      </c>
      <c r="AT1799" s="158" t="s">
        <v>309</v>
      </c>
      <c r="AU1799" s="158" t="s">
        <v>89</v>
      </c>
      <c r="AY1799" s="17" t="s">
        <v>307</v>
      </c>
      <c r="BE1799" s="159">
        <f>IF(N1799="základná",J1799,0)</f>
        <v>0</v>
      </c>
      <c r="BF1799" s="159">
        <f>IF(N1799="znížená",J1799,0)</f>
        <v>0</v>
      </c>
      <c r="BG1799" s="159">
        <f>IF(N1799="zákl. prenesená",J1799,0)</f>
        <v>0</v>
      </c>
      <c r="BH1799" s="159">
        <f>IF(N1799="zníž. prenesená",J1799,0)</f>
        <v>0</v>
      </c>
      <c r="BI1799" s="159">
        <f>IF(N1799="nulová",J1799,0)</f>
        <v>0</v>
      </c>
      <c r="BJ1799" s="17" t="s">
        <v>89</v>
      </c>
      <c r="BK1799" s="159">
        <f>ROUND(I1799*H1799,2)</f>
        <v>0</v>
      </c>
      <c r="BL1799" s="17" t="s">
        <v>587</v>
      </c>
      <c r="BM1799" s="158" t="s">
        <v>1785</v>
      </c>
    </row>
    <row r="1800" spans="2:65" s="13" customFormat="1">
      <c r="B1800" s="167"/>
      <c r="D1800" s="161" t="s">
        <v>315</v>
      </c>
      <c r="E1800" s="168" t="s">
        <v>1</v>
      </c>
      <c r="F1800" s="169" t="s">
        <v>1786</v>
      </c>
      <c r="H1800" s="170">
        <v>1389.845</v>
      </c>
      <c r="I1800" s="171"/>
      <c r="L1800" s="167"/>
      <c r="M1800" s="172"/>
      <c r="T1800" s="173"/>
      <c r="AT1800" s="168" t="s">
        <v>315</v>
      </c>
      <c r="AU1800" s="168" t="s">
        <v>89</v>
      </c>
      <c r="AV1800" s="13" t="s">
        <v>89</v>
      </c>
      <c r="AW1800" s="13" t="s">
        <v>31</v>
      </c>
      <c r="AX1800" s="13" t="s">
        <v>76</v>
      </c>
      <c r="AY1800" s="168" t="s">
        <v>307</v>
      </c>
    </row>
    <row r="1801" spans="2:65" s="13" customFormat="1">
      <c r="B1801" s="167"/>
      <c r="D1801" s="161" t="s">
        <v>315</v>
      </c>
      <c r="E1801" s="168" t="s">
        <v>1</v>
      </c>
      <c r="F1801" s="169" t="s">
        <v>1787</v>
      </c>
      <c r="H1801" s="170">
        <v>-16.555</v>
      </c>
      <c r="I1801" s="171"/>
      <c r="L1801" s="167"/>
      <c r="M1801" s="172"/>
      <c r="T1801" s="173"/>
      <c r="AT1801" s="168" t="s">
        <v>315</v>
      </c>
      <c r="AU1801" s="168" t="s">
        <v>89</v>
      </c>
      <c r="AV1801" s="13" t="s">
        <v>89</v>
      </c>
      <c r="AW1801" s="13" t="s">
        <v>31</v>
      </c>
      <c r="AX1801" s="13" t="s">
        <v>76</v>
      </c>
      <c r="AY1801" s="168" t="s">
        <v>307</v>
      </c>
    </row>
    <row r="1802" spans="2:65" s="13" customFormat="1">
      <c r="B1802" s="167"/>
      <c r="D1802" s="161" t="s">
        <v>315</v>
      </c>
      <c r="E1802" s="168" t="s">
        <v>1</v>
      </c>
      <c r="F1802" s="169" t="s">
        <v>1788</v>
      </c>
      <c r="H1802" s="170">
        <v>-120.959</v>
      </c>
      <c r="I1802" s="171"/>
      <c r="L1802" s="167"/>
      <c r="M1802" s="172"/>
      <c r="T1802" s="173"/>
      <c r="AT1802" s="168" t="s">
        <v>315</v>
      </c>
      <c r="AU1802" s="168" t="s">
        <v>89</v>
      </c>
      <c r="AV1802" s="13" t="s">
        <v>89</v>
      </c>
      <c r="AW1802" s="13" t="s">
        <v>31</v>
      </c>
      <c r="AX1802" s="13" t="s">
        <v>76</v>
      </c>
      <c r="AY1802" s="168" t="s">
        <v>307</v>
      </c>
    </row>
    <row r="1803" spans="2:65" s="13" customFormat="1">
      <c r="B1803" s="167"/>
      <c r="D1803" s="161" t="s">
        <v>315</v>
      </c>
      <c r="E1803" s="168" t="s">
        <v>1</v>
      </c>
      <c r="F1803" s="169" t="s">
        <v>1789</v>
      </c>
      <c r="H1803" s="170">
        <v>-168.56</v>
      </c>
      <c r="I1803" s="171"/>
      <c r="L1803" s="167"/>
      <c r="M1803" s="172"/>
      <c r="T1803" s="173"/>
      <c r="AT1803" s="168" t="s">
        <v>315</v>
      </c>
      <c r="AU1803" s="168" t="s">
        <v>89</v>
      </c>
      <c r="AV1803" s="13" t="s">
        <v>89</v>
      </c>
      <c r="AW1803" s="13" t="s">
        <v>31</v>
      </c>
      <c r="AX1803" s="13" t="s">
        <v>76</v>
      </c>
      <c r="AY1803" s="168" t="s">
        <v>307</v>
      </c>
    </row>
    <row r="1804" spans="2:65" s="13" customFormat="1">
      <c r="B1804" s="167"/>
      <c r="D1804" s="161" t="s">
        <v>315</v>
      </c>
      <c r="E1804" s="168" t="s">
        <v>1</v>
      </c>
      <c r="F1804" s="169" t="s">
        <v>1787</v>
      </c>
      <c r="H1804" s="170">
        <v>-16.555</v>
      </c>
      <c r="I1804" s="171"/>
      <c r="L1804" s="167"/>
      <c r="M1804" s="172"/>
      <c r="T1804" s="173"/>
      <c r="AT1804" s="168" t="s">
        <v>315</v>
      </c>
      <c r="AU1804" s="168" t="s">
        <v>89</v>
      </c>
      <c r="AV1804" s="13" t="s">
        <v>89</v>
      </c>
      <c r="AW1804" s="13" t="s">
        <v>31</v>
      </c>
      <c r="AX1804" s="13" t="s">
        <v>76</v>
      </c>
      <c r="AY1804" s="168" t="s">
        <v>307</v>
      </c>
    </row>
    <row r="1805" spans="2:65" s="15" customFormat="1">
      <c r="B1805" s="181"/>
      <c r="D1805" s="161" t="s">
        <v>315</v>
      </c>
      <c r="E1805" s="182" t="s">
        <v>183</v>
      </c>
      <c r="F1805" s="183" t="s">
        <v>478</v>
      </c>
      <c r="H1805" s="184">
        <v>1067.2159999999999</v>
      </c>
      <c r="I1805" s="185"/>
      <c r="L1805" s="181"/>
      <c r="M1805" s="186"/>
      <c r="T1805" s="187"/>
      <c r="AT1805" s="182" t="s">
        <v>315</v>
      </c>
      <c r="AU1805" s="182" t="s">
        <v>89</v>
      </c>
      <c r="AV1805" s="15" t="s">
        <v>107</v>
      </c>
      <c r="AW1805" s="15" t="s">
        <v>31</v>
      </c>
      <c r="AX1805" s="15" t="s">
        <v>76</v>
      </c>
      <c r="AY1805" s="182" t="s">
        <v>307</v>
      </c>
    </row>
    <row r="1806" spans="2:65" s="14" customFormat="1">
      <c r="B1806" s="174"/>
      <c r="D1806" s="161" t="s">
        <v>315</v>
      </c>
      <c r="E1806" s="175" t="s">
        <v>1</v>
      </c>
      <c r="F1806" s="176" t="s">
        <v>415</v>
      </c>
      <c r="H1806" s="177">
        <v>1067.2159999999999</v>
      </c>
      <c r="I1806" s="178"/>
      <c r="L1806" s="174"/>
      <c r="M1806" s="179"/>
      <c r="T1806" s="180"/>
      <c r="AT1806" s="175" t="s">
        <v>315</v>
      </c>
      <c r="AU1806" s="175" t="s">
        <v>89</v>
      </c>
      <c r="AV1806" s="14" t="s">
        <v>313</v>
      </c>
      <c r="AW1806" s="14" t="s">
        <v>31</v>
      </c>
      <c r="AX1806" s="14" t="s">
        <v>83</v>
      </c>
      <c r="AY1806" s="175" t="s">
        <v>307</v>
      </c>
    </row>
    <row r="1807" spans="2:65" s="1" customFormat="1" ht="24.2" customHeight="1">
      <c r="B1807" s="145"/>
      <c r="C1807" s="146" t="s">
        <v>1790</v>
      </c>
      <c r="D1807" s="146" t="s">
        <v>309</v>
      </c>
      <c r="E1807" s="147" t="s">
        <v>1791</v>
      </c>
      <c r="F1807" s="148" t="s">
        <v>1792</v>
      </c>
      <c r="G1807" s="149" t="s">
        <v>517</v>
      </c>
      <c r="H1807" s="150">
        <v>58.365000000000002</v>
      </c>
      <c r="I1807" s="151"/>
      <c r="J1807" s="152">
        <f>ROUND(I1807*H1807,2)</f>
        <v>0</v>
      </c>
      <c r="K1807" s="153"/>
      <c r="L1807" s="32"/>
      <c r="M1807" s="154" t="s">
        <v>1</v>
      </c>
      <c r="N1807" s="155" t="s">
        <v>42</v>
      </c>
      <c r="P1807" s="156">
        <f>O1807*H1807</f>
        <v>0</v>
      </c>
      <c r="Q1807" s="156">
        <v>0</v>
      </c>
      <c r="R1807" s="156">
        <f>Q1807*H1807</f>
        <v>0</v>
      </c>
      <c r="S1807" s="156">
        <v>0</v>
      </c>
      <c r="T1807" s="157">
        <f>S1807*H1807</f>
        <v>0</v>
      </c>
      <c r="AR1807" s="158" t="s">
        <v>587</v>
      </c>
      <c r="AT1807" s="158" t="s">
        <v>309</v>
      </c>
      <c r="AU1807" s="158" t="s">
        <v>89</v>
      </c>
      <c r="AY1807" s="17" t="s">
        <v>307</v>
      </c>
      <c r="BE1807" s="159">
        <f>IF(N1807="základná",J1807,0)</f>
        <v>0</v>
      </c>
      <c r="BF1807" s="159">
        <f>IF(N1807="znížená",J1807,0)</f>
        <v>0</v>
      </c>
      <c r="BG1807" s="159">
        <f>IF(N1807="zákl. prenesená",J1807,0)</f>
        <v>0</v>
      </c>
      <c r="BH1807" s="159">
        <f>IF(N1807="zníž. prenesená",J1807,0)</f>
        <v>0</v>
      </c>
      <c r="BI1807" s="159">
        <f>IF(N1807="nulová",J1807,0)</f>
        <v>0</v>
      </c>
      <c r="BJ1807" s="17" t="s">
        <v>89</v>
      </c>
      <c r="BK1807" s="159">
        <f>ROUND(I1807*H1807,2)</f>
        <v>0</v>
      </c>
      <c r="BL1807" s="17" t="s">
        <v>587</v>
      </c>
      <c r="BM1807" s="158" t="s">
        <v>1793</v>
      </c>
    </row>
    <row r="1808" spans="2:65" s="13" customFormat="1">
      <c r="B1808" s="167"/>
      <c r="D1808" s="161" t="s">
        <v>315</v>
      </c>
      <c r="E1808" s="168" t="s">
        <v>1</v>
      </c>
      <c r="F1808" s="169" t="s">
        <v>1794</v>
      </c>
      <c r="H1808" s="170">
        <v>58.365000000000002</v>
      </c>
      <c r="I1808" s="171"/>
      <c r="L1808" s="167"/>
      <c r="M1808" s="172"/>
      <c r="T1808" s="173"/>
      <c r="AT1808" s="168" t="s">
        <v>315</v>
      </c>
      <c r="AU1808" s="168" t="s">
        <v>89</v>
      </c>
      <c r="AV1808" s="13" t="s">
        <v>89</v>
      </c>
      <c r="AW1808" s="13" t="s">
        <v>31</v>
      </c>
      <c r="AX1808" s="13" t="s">
        <v>76</v>
      </c>
      <c r="AY1808" s="168" t="s">
        <v>307</v>
      </c>
    </row>
    <row r="1809" spans="2:65" s="15" customFormat="1">
      <c r="B1809" s="181"/>
      <c r="D1809" s="161" t="s">
        <v>315</v>
      </c>
      <c r="E1809" s="182" t="s">
        <v>185</v>
      </c>
      <c r="F1809" s="183" t="s">
        <v>478</v>
      </c>
      <c r="H1809" s="184">
        <v>58.365000000000002</v>
      </c>
      <c r="I1809" s="185"/>
      <c r="L1809" s="181"/>
      <c r="M1809" s="186"/>
      <c r="T1809" s="187"/>
      <c r="AT1809" s="182" t="s">
        <v>315</v>
      </c>
      <c r="AU1809" s="182" t="s">
        <v>89</v>
      </c>
      <c r="AV1809" s="15" t="s">
        <v>107</v>
      </c>
      <c r="AW1809" s="15" t="s">
        <v>31</v>
      </c>
      <c r="AX1809" s="15" t="s">
        <v>83</v>
      </c>
      <c r="AY1809" s="182" t="s">
        <v>307</v>
      </c>
    </row>
    <row r="1810" spans="2:65" s="1" customFormat="1" ht="24.2" customHeight="1">
      <c r="B1810" s="145"/>
      <c r="C1810" s="188" t="s">
        <v>1795</v>
      </c>
      <c r="D1810" s="188" t="s">
        <v>507</v>
      </c>
      <c r="E1810" s="189" t="s">
        <v>1796</v>
      </c>
      <c r="F1810" s="190" t="s">
        <v>1797</v>
      </c>
      <c r="G1810" s="191" t="s">
        <v>1798</v>
      </c>
      <c r="H1810" s="192">
        <v>340.59300000000002</v>
      </c>
      <c r="I1810" s="193"/>
      <c r="J1810" s="194">
        <f>ROUND(I1810*H1810,2)</f>
        <v>0</v>
      </c>
      <c r="K1810" s="195"/>
      <c r="L1810" s="196"/>
      <c r="M1810" s="197" t="s">
        <v>1</v>
      </c>
      <c r="N1810" s="198" t="s">
        <v>42</v>
      </c>
      <c r="P1810" s="156">
        <f>O1810*H1810</f>
        <v>0</v>
      </c>
      <c r="Q1810" s="156">
        <v>1E-3</v>
      </c>
      <c r="R1810" s="156">
        <f>Q1810*H1810</f>
        <v>0.34059300000000003</v>
      </c>
      <c r="S1810" s="156">
        <v>0</v>
      </c>
      <c r="T1810" s="157">
        <f>S1810*H1810</f>
        <v>0</v>
      </c>
      <c r="AR1810" s="158" t="s">
        <v>732</v>
      </c>
      <c r="AT1810" s="158" t="s">
        <v>507</v>
      </c>
      <c r="AU1810" s="158" t="s">
        <v>89</v>
      </c>
      <c r="AY1810" s="17" t="s">
        <v>307</v>
      </c>
      <c r="BE1810" s="159">
        <f>IF(N1810="základná",J1810,0)</f>
        <v>0</v>
      </c>
      <c r="BF1810" s="159">
        <f>IF(N1810="znížená",J1810,0)</f>
        <v>0</v>
      </c>
      <c r="BG1810" s="159">
        <f>IF(N1810="zákl. prenesená",J1810,0)</f>
        <v>0</v>
      </c>
      <c r="BH1810" s="159">
        <f>IF(N1810="zníž. prenesená",J1810,0)</f>
        <v>0</v>
      </c>
      <c r="BI1810" s="159">
        <f>IF(N1810="nulová",J1810,0)</f>
        <v>0</v>
      </c>
      <c r="BJ1810" s="17" t="s">
        <v>89</v>
      </c>
      <c r="BK1810" s="159">
        <f>ROUND(I1810*H1810,2)</f>
        <v>0</v>
      </c>
      <c r="BL1810" s="17" t="s">
        <v>587</v>
      </c>
      <c r="BM1810" s="158" t="s">
        <v>1799</v>
      </c>
    </row>
    <row r="1811" spans="2:65" s="13" customFormat="1">
      <c r="B1811" s="167"/>
      <c r="D1811" s="161" t="s">
        <v>315</v>
      </c>
      <c r="E1811" s="168" t="s">
        <v>1</v>
      </c>
      <c r="F1811" s="169" t="s">
        <v>1800</v>
      </c>
      <c r="H1811" s="170">
        <v>320.16500000000002</v>
      </c>
      <c r="I1811" s="171"/>
      <c r="L1811" s="167"/>
      <c r="M1811" s="172"/>
      <c r="T1811" s="173"/>
      <c r="AT1811" s="168" t="s">
        <v>315</v>
      </c>
      <c r="AU1811" s="168" t="s">
        <v>89</v>
      </c>
      <c r="AV1811" s="13" t="s">
        <v>89</v>
      </c>
      <c r="AW1811" s="13" t="s">
        <v>31</v>
      </c>
      <c r="AX1811" s="13" t="s">
        <v>76</v>
      </c>
      <c r="AY1811" s="168" t="s">
        <v>307</v>
      </c>
    </row>
    <row r="1812" spans="2:65" s="13" customFormat="1">
      <c r="B1812" s="167"/>
      <c r="D1812" s="161" t="s">
        <v>315</v>
      </c>
      <c r="E1812" s="168" t="s">
        <v>1</v>
      </c>
      <c r="F1812" s="169" t="s">
        <v>1801</v>
      </c>
      <c r="H1812" s="170">
        <v>20.428000000000001</v>
      </c>
      <c r="I1812" s="171"/>
      <c r="L1812" s="167"/>
      <c r="M1812" s="172"/>
      <c r="T1812" s="173"/>
      <c r="AT1812" s="168" t="s">
        <v>315</v>
      </c>
      <c r="AU1812" s="168" t="s">
        <v>89</v>
      </c>
      <c r="AV1812" s="13" t="s">
        <v>89</v>
      </c>
      <c r="AW1812" s="13" t="s">
        <v>31</v>
      </c>
      <c r="AX1812" s="13" t="s">
        <v>76</v>
      </c>
      <c r="AY1812" s="168" t="s">
        <v>307</v>
      </c>
    </row>
    <row r="1813" spans="2:65" s="14" customFormat="1">
      <c r="B1813" s="174"/>
      <c r="D1813" s="161" t="s">
        <v>315</v>
      </c>
      <c r="E1813" s="175" t="s">
        <v>1</v>
      </c>
      <c r="F1813" s="176" t="s">
        <v>415</v>
      </c>
      <c r="H1813" s="177">
        <v>340.59300000000002</v>
      </c>
      <c r="I1813" s="178"/>
      <c r="L1813" s="174"/>
      <c r="M1813" s="179"/>
      <c r="T1813" s="180"/>
      <c r="AT1813" s="175" t="s">
        <v>315</v>
      </c>
      <c r="AU1813" s="175" t="s">
        <v>89</v>
      </c>
      <c r="AV1813" s="14" t="s">
        <v>313</v>
      </c>
      <c r="AW1813" s="14" t="s">
        <v>31</v>
      </c>
      <c r="AX1813" s="14" t="s">
        <v>83</v>
      </c>
      <c r="AY1813" s="175" t="s">
        <v>307</v>
      </c>
    </row>
    <row r="1814" spans="2:65" s="1" customFormat="1" ht="24.2" customHeight="1">
      <c r="B1814" s="145"/>
      <c r="C1814" s="146" t="s">
        <v>1802</v>
      </c>
      <c r="D1814" s="146" t="s">
        <v>309</v>
      </c>
      <c r="E1814" s="147" t="s">
        <v>1803</v>
      </c>
      <c r="F1814" s="148" t="s">
        <v>1804</v>
      </c>
      <c r="G1814" s="149" t="s">
        <v>517</v>
      </c>
      <c r="H1814" s="150">
        <v>1067.2159999999999</v>
      </c>
      <c r="I1814" s="151"/>
      <c r="J1814" s="152">
        <f>ROUND(I1814*H1814,2)</f>
        <v>0</v>
      </c>
      <c r="K1814" s="153"/>
      <c r="L1814" s="32"/>
      <c r="M1814" s="154" t="s">
        <v>1</v>
      </c>
      <c r="N1814" s="155" t="s">
        <v>42</v>
      </c>
      <c r="P1814" s="156">
        <f>O1814*H1814</f>
        <v>0</v>
      </c>
      <c r="Q1814" s="156">
        <v>5.4226000000000003E-4</v>
      </c>
      <c r="R1814" s="156">
        <f>Q1814*H1814</f>
        <v>0.57870854815999995</v>
      </c>
      <c r="S1814" s="156">
        <v>0</v>
      </c>
      <c r="T1814" s="157">
        <f>S1814*H1814</f>
        <v>0</v>
      </c>
      <c r="AR1814" s="158" t="s">
        <v>587</v>
      </c>
      <c r="AT1814" s="158" t="s">
        <v>309</v>
      </c>
      <c r="AU1814" s="158" t="s">
        <v>89</v>
      </c>
      <c r="AY1814" s="17" t="s">
        <v>307</v>
      </c>
      <c r="BE1814" s="159">
        <f>IF(N1814="základná",J1814,0)</f>
        <v>0</v>
      </c>
      <c r="BF1814" s="159">
        <f>IF(N1814="znížená",J1814,0)</f>
        <v>0</v>
      </c>
      <c r="BG1814" s="159">
        <f>IF(N1814="zákl. prenesená",J1814,0)</f>
        <v>0</v>
      </c>
      <c r="BH1814" s="159">
        <f>IF(N1814="zníž. prenesená",J1814,0)</f>
        <v>0</v>
      </c>
      <c r="BI1814" s="159">
        <f>IF(N1814="nulová",J1814,0)</f>
        <v>0</v>
      </c>
      <c r="BJ1814" s="17" t="s">
        <v>89</v>
      </c>
      <c r="BK1814" s="159">
        <f>ROUND(I1814*H1814,2)</f>
        <v>0</v>
      </c>
      <c r="BL1814" s="17" t="s">
        <v>587</v>
      </c>
      <c r="BM1814" s="158" t="s">
        <v>1805</v>
      </c>
    </row>
    <row r="1815" spans="2:65" s="13" customFormat="1">
      <c r="B1815" s="167"/>
      <c r="D1815" s="161" t="s">
        <v>315</v>
      </c>
      <c r="E1815" s="168" t="s">
        <v>1</v>
      </c>
      <c r="F1815" s="169" t="s">
        <v>183</v>
      </c>
      <c r="H1815" s="170">
        <v>1067.2159999999999</v>
      </c>
      <c r="I1815" s="171"/>
      <c r="L1815" s="167"/>
      <c r="M1815" s="172"/>
      <c r="T1815" s="173"/>
      <c r="AT1815" s="168" t="s">
        <v>315</v>
      </c>
      <c r="AU1815" s="168" t="s">
        <v>89</v>
      </c>
      <c r="AV1815" s="13" t="s">
        <v>89</v>
      </c>
      <c r="AW1815" s="13" t="s">
        <v>31</v>
      </c>
      <c r="AX1815" s="13" t="s">
        <v>83</v>
      </c>
      <c r="AY1815" s="168" t="s">
        <v>307</v>
      </c>
    </row>
    <row r="1816" spans="2:65" s="1" customFormat="1" ht="24.2" customHeight="1">
      <c r="B1816" s="145"/>
      <c r="C1816" s="146" t="s">
        <v>1806</v>
      </c>
      <c r="D1816" s="146" t="s">
        <v>309</v>
      </c>
      <c r="E1816" s="147" t="s">
        <v>1807</v>
      </c>
      <c r="F1816" s="148" t="s">
        <v>1808</v>
      </c>
      <c r="G1816" s="149" t="s">
        <v>517</v>
      </c>
      <c r="H1816" s="150">
        <v>58.365000000000002</v>
      </c>
      <c r="I1816" s="151"/>
      <c r="J1816" s="152">
        <f>ROUND(I1816*H1816,2)</f>
        <v>0</v>
      </c>
      <c r="K1816" s="153"/>
      <c r="L1816" s="32"/>
      <c r="M1816" s="154" t="s">
        <v>1</v>
      </c>
      <c r="N1816" s="155" t="s">
        <v>42</v>
      </c>
      <c r="P1816" s="156">
        <f>O1816*H1816</f>
        <v>0</v>
      </c>
      <c r="Q1816" s="156">
        <v>5.4226000000000003E-4</v>
      </c>
      <c r="R1816" s="156">
        <f>Q1816*H1816</f>
        <v>3.16490049E-2</v>
      </c>
      <c r="S1816" s="156">
        <v>0</v>
      </c>
      <c r="T1816" s="157">
        <f>S1816*H1816</f>
        <v>0</v>
      </c>
      <c r="AR1816" s="158" t="s">
        <v>587</v>
      </c>
      <c r="AT1816" s="158" t="s">
        <v>309</v>
      </c>
      <c r="AU1816" s="158" t="s">
        <v>89</v>
      </c>
      <c r="AY1816" s="17" t="s">
        <v>307</v>
      </c>
      <c r="BE1816" s="159">
        <f>IF(N1816="základná",J1816,0)</f>
        <v>0</v>
      </c>
      <c r="BF1816" s="159">
        <f>IF(N1816="znížená",J1816,0)</f>
        <v>0</v>
      </c>
      <c r="BG1816" s="159">
        <f>IF(N1816="zákl. prenesená",J1816,0)</f>
        <v>0</v>
      </c>
      <c r="BH1816" s="159">
        <f>IF(N1816="zníž. prenesená",J1816,0)</f>
        <v>0</v>
      </c>
      <c r="BI1816" s="159">
        <f>IF(N1816="nulová",J1816,0)</f>
        <v>0</v>
      </c>
      <c r="BJ1816" s="17" t="s">
        <v>89</v>
      </c>
      <c r="BK1816" s="159">
        <f>ROUND(I1816*H1816,2)</f>
        <v>0</v>
      </c>
      <c r="BL1816" s="17" t="s">
        <v>587</v>
      </c>
      <c r="BM1816" s="158" t="s">
        <v>1809</v>
      </c>
    </row>
    <row r="1817" spans="2:65" s="13" customFormat="1">
      <c r="B1817" s="167"/>
      <c r="D1817" s="161" t="s">
        <v>315</v>
      </c>
      <c r="E1817" s="168" t="s">
        <v>1</v>
      </c>
      <c r="F1817" s="169" t="s">
        <v>185</v>
      </c>
      <c r="H1817" s="170">
        <v>58.365000000000002</v>
      </c>
      <c r="I1817" s="171"/>
      <c r="L1817" s="167"/>
      <c r="M1817" s="172"/>
      <c r="T1817" s="173"/>
      <c r="AT1817" s="168" t="s">
        <v>315</v>
      </c>
      <c r="AU1817" s="168" t="s">
        <v>89</v>
      </c>
      <c r="AV1817" s="13" t="s">
        <v>89</v>
      </c>
      <c r="AW1817" s="13" t="s">
        <v>31</v>
      </c>
      <c r="AX1817" s="13" t="s">
        <v>83</v>
      </c>
      <c r="AY1817" s="168" t="s">
        <v>307</v>
      </c>
    </row>
    <row r="1818" spans="2:65" s="1" customFormat="1" ht="37.9" customHeight="1">
      <c r="B1818" s="145"/>
      <c r="C1818" s="188" t="s">
        <v>1810</v>
      </c>
      <c r="D1818" s="188" t="s">
        <v>507</v>
      </c>
      <c r="E1818" s="189" t="s">
        <v>1811</v>
      </c>
      <c r="F1818" s="190" t="s">
        <v>1812</v>
      </c>
      <c r="G1818" s="191" t="s">
        <v>517</v>
      </c>
      <c r="H1818" s="192">
        <v>1297.336</v>
      </c>
      <c r="I1818" s="193"/>
      <c r="J1818" s="194">
        <f>ROUND(I1818*H1818,2)</f>
        <v>0</v>
      </c>
      <c r="K1818" s="195"/>
      <c r="L1818" s="196"/>
      <c r="M1818" s="197" t="s">
        <v>1</v>
      </c>
      <c r="N1818" s="198" t="s">
        <v>42</v>
      </c>
      <c r="P1818" s="156">
        <f>O1818*H1818</f>
        <v>0</v>
      </c>
      <c r="Q1818" s="156">
        <v>7.4400000000000004E-3</v>
      </c>
      <c r="R1818" s="156">
        <f>Q1818*H1818</f>
        <v>9.6521798400000005</v>
      </c>
      <c r="S1818" s="156">
        <v>0</v>
      </c>
      <c r="T1818" s="157">
        <f>S1818*H1818</f>
        <v>0</v>
      </c>
      <c r="AR1818" s="158" t="s">
        <v>732</v>
      </c>
      <c r="AT1818" s="158" t="s">
        <v>507</v>
      </c>
      <c r="AU1818" s="158" t="s">
        <v>89</v>
      </c>
      <c r="AY1818" s="17" t="s">
        <v>307</v>
      </c>
      <c r="BE1818" s="159">
        <f>IF(N1818="základná",J1818,0)</f>
        <v>0</v>
      </c>
      <c r="BF1818" s="159">
        <f>IF(N1818="znížená",J1818,0)</f>
        <v>0</v>
      </c>
      <c r="BG1818" s="159">
        <f>IF(N1818="zákl. prenesená",J1818,0)</f>
        <v>0</v>
      </c>
      <c r="BH1818" s="159">
        <f>IF(N1818="zníž. prenesená",J1818,0)</f>
        <v>0</v>
      </c>
      <c r="BI1818" s="159">
        <f>IF(N1818="nulová",J1818,0)</f>
        <v>0</v>
      </c>
      <c r="BJ1818" s="17" t="s">
        <v>89</v>
      </c>
      <c r="BK1818" s="159">
        <f>ROUND(I1818*H1818,2)</f>
        <v>0</v>
      </c>
      <c r="BL1818" s="17" t="s">
        <v>587</v>
      </c>
      <c r="BM1818" s="158" t="s">
        <v>1813</v>
      </c>
    </row>
    <row r="1819" spans="2:65" s="13" customFormat="1">
      <c r="B1819" s="167"/>
      <c r="D1819" s="161" t="s">
        <v>315</v>
      </c>
      <c r="E1819" s="168" t="s">
        <v>1</v>
      </c>
      <c r="F1819" s="169" t="s">
        <v>1814</v>
      </c>
      <c r="H1819" s="170">
        <v>1227.298</v>
      </c>
      <c r="I1819" s="171"/>
      <c r="L1819" s="167"/>
      <c r="M1819" s="172"/>
      <c r="T1819" s="173"/>
      <c r="AT1819" s="168" t="s">
        <v>315</v>
      </c>
      <c r="AU1819" s="168" t="s">
        <v>89</v>
      </c>
      <c r="AV1819" s="13" t="s">
        <v>89</v>
      </c>
      <c r="AW1819" s="13" t="s">
        <v>31</v>
      </c>
      <c r="AX1819" s="13" t="s">
        <v>76</v>
      </c>
      <c r="AY1819" s="168" t="s">
        <v>307</v>
      </c>
    </row>
    <row r="1820" spans="2:65" s="13" customFormat="1">
      <c r="B1820" s="167"/>
      <c r="D1820" s="161" t="s">
        <v>315</v>
      </c>
      <c r="E1820" s="168" t="s">
        <v>1</v>
      </c>
      <c r="F1820" s="169" t="s">
        <v>1815</v>
      </c>
      <c r="H1820" s="170">
        <v>70.037999999999997</v>
      </c>
      <c r="I1820" s="171"/>
      <c r="L1820" s="167"/>
      <c r="M1820" s="172"/>
      <c r="T1820" s="173"/>
      <c r="AT1820" s="168" t="s">
        <v>315</v>
      </c>
      <c r="AU1820" s="168" t="s">
        <v>89</v>
      </c>
      <c r="AV1820" s="13" t="s">
        <v>89</v>
      </c>
      <c r="AW1820" s="13" t="s">
        <v>31</v>
      </c>
      <c r="AX1820" s="13" t="s">
        <v>76</v>
      </c>
      <c r="AY1820" s="168" t="s">
        <v>307</v>
      </c>
    </row>
    <row r="1821" spans="2:65" s="14" customFormat="1">
      <c r="B1821" s="174"/>
      <c r="D1821" s="161" t="s">
        <v>315</v>
      </c>
      <c r="E1821" s="175" t="s">
        <v>1</v>
      </c>
      <c r="F1821" s="176" t="s">
        <v>415</v>
      </c>
      <c r="H1821" s="177">
        <v>1297.336</v>
      </c>
      <c r="I1821" s="178"/>
      <c r="L1821" s="174"/>
      <c r="M1821" s="179"/>
      <c r="T1821" s="180"/>
      <c r="AT1821" s="175" t="s">
        <v>315</v>
      </c>
      <c r="AU1821" s="175" t="s">
        <v>89</v>
      </c>
      <c r="AV1821" s="14" t="s">
        <v>313</v>
      </c>
      <c r="AW1821" s="14" t="s">
        <v>31</v>
      </c>
      <c r="AX1821" s="14" t="s">
        <v>83</v>
      </c>
      <c r="AY1821" s="175" t="s">
        <v>307</v>
      </c>
    </row>
    <row r="1822" spans="2:65" s="1" customFormat="1" ht="24.2" customHeight="1">
      <c r="B1822" s="145"/>
      <c r="C1822" s="146" t="s">
        <v>1816</v>
      </c>
      <c r="D1822" s="146" t="s">
        <v>309</v>
      </c>
      <c r="E1822" s="147" t="s">
        <v>1817</v>
      </c>
      <c r="F1822" s="148" t="s">
        <v>1818</v>
      </c>
      <c r="G1822" s="149" t="s">
        <v>517</v>
      </c>
      <c r="H1822" s="150">
        <v>187.12</v>
      </c>
      <c r="I1822" s="151"/>
      <c r="J1822" s="152">
        <f>ROUND(I1822*H1822,2)</f>
        <v>0</v>
      </c>
      <c r="K1822" s="153"/>
      <c r="L1822" s="32"/>
      <c r="M1822" s="154" t="s">
        <v>1</v>
      </c>
      <c r="N1822" s="155" t="s">
        <v>42</v>
      </c>
      <c r="P1822" s="156">
        <f>O1822*H1822</f>
        <v>0</v>
      </c>
      <c r="Q1822" s="156">
        <v>2.0999999999999999E-3</v>
      </c>
      <c r="R1822" s="156">
        <f>Q1822*H1822</f>
        <v>0.39295199999999997</v>
      </c>
      <c r="S1822" s="156">
        <v>0</v>
      </c>
      <c r="T1822" s="157">
        <f>S1822*H1822</f>
        <v>0</v>
      </c>
      <c r="AR1822" s="158" t="s">
        <v>587</v>
      </c>
      <c r="AT1822" s="158" t="s">
        <v>309</v>
      </c>
      <c r="AU1822" s="158" t="s">
        <v>89</v>
      </c>
      <c r="AY1822" s="17" t="s">
        <v>307</v>
      </c>
      <c r="BE1822" s="159">
        <f>IF(N1822="základná",J1822,0)</f>
        <v>0</v>
      </c>
      <c r="BF1822" s="159">
        <f>IF(N1822="znížená",J1822,0)</f>
        <v>0</v>
      </c>
      <c r="BG1822" s="159">
        <f>IF(N1822="zákl. prenesená",J1822,0)</f>
        <v>0</v>
      </c>
      <c r="BH1822" s="159">
        <f>IF(N1822="zníž. prenesená",J1822,0)</f>
        <v>0</v>
      </c>
      <c r="BI1822" s="159">
        <f>IF(N1822="nulová",J1822,0)</f>
        <v>0</v>
      </c>
      <c r="BJ1822" s="17" t="s">
        <v>89</v>
      </c>
      <c r="BK1822" s="159">
        <f>ROUND(I1822*H1822,2)</f>
        <v>0</v>
      </c>
      <c r="BL1822" s="17" t="s">
        <v>587</v>
      </c>
      <c r="BM1822" s="158" t="s">
        <v>1819</v>
      </c>
    </row>
    <row r="1823" spans="2:65" s="13" customFormat="1">
      <c r="B1823" s="167"/>
      <c r="D1823" s="161" t="s">
        <v>315</v>
      </c>
      <c r="E1823" s="168" t="s">
        <v>1</v>
      </c>
      <c r="F1823" s="169" t="s">
        <v>1820</v>
      </c>
      <c r="H1823" s="170">
        <v>187.12</v>
      </c>
      <c r="I1823" s="171"/>
      <c r="L1823" s="167"/>
      <c r="M1823" s="172"/>
      <c r="T1823" s="173"/>
      <c r="AT1823" s="168" t="s">
        <v>315</v>
      </c>
      <c r="AU1823" s="168" t="s">
        <v>89</v>
      </c>
      <c r="AV1823" s="13" t="s">
        <v>89</v>
      </c>
      <c r="AW1823" s="13" t="s">
        <v>31</v>
      </c>
      <c r="AX1823" s="13" t="s">
        <v>83</v>
      </c>
      <c r="AY1823" s="168" t="s">
        <v>307</v>
      </c>
    </row>
    <row r="1824" spans="2:65" s="1" customFormat="1" ht="24.2" customHeight="1">
      <c r="B1824" s="145"/>
      <c r="C1824" s="188" t="s">
        <v>1821</v>
      </c>
      <c r="D1824" s="188" t="s">
        <v>507</v>
      </c>
      <c r="E1824" s="189" t="s">
        <v>1822</v>
      </c>
      <c r="F1824" s="190" t="s">
        <v>1823</v>
      </c>
      <c r="G1824" s="191" t="s">
        <v>1071</v>
      </c>
      <c r="H1824" s="192">
        <v>322.95699999999999</v>
      </c>
      <c r="I1824" s="193"/>
      <c r="J1824" s="194">
        <f>ROUND(I1824*H1824,2)</f>
        <v>0</v>
      </c>
      <c r="K1824" s="195"/>
      <c r="L1824" s="196"/>
      <c r="M1824" s="197" t="s">
        <v>1</v>
      </c>
      <c r="N1824" s="198" t="s">
        <v>42</v>
      </c>
      <c r="P1824" s="156">
        <f>O1824*H1824</f>
        <v>0</v>
      </c>
      <c r="Q1824" s="156">
        <v>5.0000000000000002E-5</v>
      </c>
      <c r="R1824" s="156">
        <f>Q1824*H1824</f>
        <v>1.6147850000000002E-2</v>
      </c>
      <c r="S1824" s="156">
        <v>0</v>
      </c>
      <c r="T1824" s="157">
        <f>S1824*H1824</f>
        <v>0</v>
      </c>
      <c r="AR1824" s="158" t="s">
        <v>732</v>
      </c>
      <c r="AT1824" s="158" t="s">
        <v>507</v>
      </c>
      <c r="AU1824" s="158" t="s">
        <v>89</v>
      </c>
      <c r="AY1824" s="17" t="s">
        <v>307</v>
      </c>
      <c r="BE1824" s="159">
        <f>IF(N1824="základná",J1824,0)</f>
        <v>0</v>
      </c>
      <c r="BF1824" s="159">
        <f>IF(N1824="znížená",J1824,0)</f>
        <v>0</v>
      </c>
      <c r="BG1824" s="159">
        <f>IF(N1824="zákl. prenesená",J1824,0)</f>
        <v>0</v>
      </c>
      <c r="BH1824" s="159">
        <f>IF(N1824="zníž. prenesená",J1824,0)</f>
        <v>0</v>
      </c>
      <c r="BI1824" s="159">
        <f>IF(N1824="nulová",J1824,0)</f>
        <v>0</v>
      </c>
      <c r="BJ1824" s="17" t="s">
        <v>89</v>
      </c>
      <c r="BK1824" s="159">
        <f>ROUND(I1824*H1824,2)</f>
        <v>0</v>
      </c>
      <c r="BL1824" s="17" t="s">
        <v>587</v>
      </c>
      <c r="BM1824" s="158" t="s">
        <v>1824</v>
      </c>
    </row>
    <row r="1825" spans="2:65" s="13" customFormat="1">
      <c r="B1825" s="167"/>
      <c r="D1825" s="161" t="s">
        <v>315</v>
      </c>
      <c r="E1825" s="168" t="s">
        <v>1</v>
      </c>
      <c r="F1825" s="169" t="s">
        <v>1820</v>
      </c>
      <c r="H1825" s="170">
        <v>187.12</v>
      </c>
      <c r="I1825" s="171"/>
      <c r="L1825" s="167"/>
      <c r="M1825" s="172"/>
      <c r="T1825" s="173"/>
      <c r="AT1825" s="168" t="s">
        <v>315</v>
      </c>
      <c r="AU1825" s="168" t="s">
        <v>89</v>
      </c>
      <c r="AV1825" s="13" t="s">
        <v>89</v>
      </c>
      <c r="AW1825" s="13" t="s">
        <v>31</v>
      </c>
      <c r="AX1825" s="13" t="s">
        <v>76</v>
      </c>
      <c r="AY1825" s="168" t="s">
        <v>307</v>
      </c>
    </row>
    <row r="1826" spans="2:65" s="12" customFormat="1">
      <c r="B1826" s="160"/>
      <c r="D1826" s="161" t="s">
        <v>315</v>
      </c>
      <c r="E1826" s="162" t="s">
        <v>1</v>
      </c>
      <c r="F1826" s="163" t="s">
        <v>1825</v>
      </c>
      <c r="H1826" s="162" t="s">
        <v>1</v>
      </c>
      <c r="I1826" s="164"/>
      <c r="L1826" s="160"/>
      <c r="M1826" s="165"/>
      <c r="T1826" s="166"/>
      <c r="AT1826" s="162" t="s">
        <v>315</v>
      </c>
      <c r="AU1826" s="162" t="s">
        <v>89</v>
      </c>
      <c r="AV1826" s="12" t="s">
        <v>83</v>
      </c>
      <c r="AW1826" s="12" t="s">
        <v>31</v>
      </c>
      <c r="AX1826" s="12" t="s">
        <v>76</v>
      </c>
      <c r="AY1826" s="162" t="s">
        <v>307</v>
      </c>
    </row>
    <row r="1827" spans="2:65" s="13" customFormat="1" ht="22.5">
      <c r="B1827" s="167"/>
      <c r="D1827" s="161" t="s">
        <v>315</v>
      </c>
      <c r="E1827" s="168" t="s">
        <v>1</v>
      </c>
      <c r="F1827" s="169" t="s">
        <v>1826</v>
      </c>
      <c r="H1827" s="170">
        <v>126.43</v>
      </c>
      <c r="I1827" s="171"/>
      <c r="L1827" s="167"/>
      <c r="M1827" s="172"/>
      <c r="T1827" s="173"/>
      <c r="AT1827" s="168" t="s">
        <v>315</v>
      </c>
      <c r="AU1827" s="168" t="s">
        <v>89</v>
      </c>
      <c r="AV1827" s="13" t="s">
        <v>89</v>
      </c>
      <c r="AW1827" s="13" t="s">
        <v>31</v>
      </c>
      <c r="AX1827" s="13" t="s">
        <v>76</v>
      </c>
      <c r="AY1827" s="168" t="s">
        <v>307</v>
      </c>
    </row>
    <row r="1828" spans="2:65" s="14" customFormat="1">
      <c r="B1828" s="174"/>
      <c r="D1828" s="161" t="s">
        <v>315</v>
      </c>
      <c r="E1828" s="175" t="s">
        <v>1</v>
      </c>
      <c r="F1828" s="176" t="s">
        <v>415</v>
      </c>
      <c r="H1828" s="177">
        <v>313.55</v>
      </c>
      <c r="I1828" s="178"/>
      <c r="L1828" s="174"/>
      <c r="M1828" s="179"/>
      <c r="T1828" s="180"/>
      <c r="AT1828" s="175" t="s">
        <v>315</v>
      </c>
      <c r="AU1828" s="175" t="s">
        <v>89</v>
      </c>
      <c r="AV1828" s="14" t="s">
        <v>313</v>
      </c>
      <c r="AW1828" s="14" t="s">
        <v>31</v>
      </c>
      <c r="AX1828" s="14" t="s">
        <v>83</v>
      </c>
      <c r="AY1828" s="175" t="s">
        <v>307</v>
      </c>
    </row>
    <row r="1829" spans="2:65" s="13" customFormat="1">
      <c r="B1829" s="167"/>
      <c r="D1829" s="161" t="s">
        <v>315</v>
      </c>
      <c r="F1829" s="169" t="s">
        <v>1827</v>
      </c>
      <c r="H1829" s="170">
        <v>322.95699999999999</v>
      </c>
      <c r="I1829" s="171"/>
      <c r="L1829" s="167"/>
      <c r="M1829" s="172"/>
      <c r="T1829" s="173"/>
      <c r="AT1829" s="168" t="s">
        <v>315</v>
      </c>
      <c r="AU1829" s="168" t="s">
        <v>89</v>
      </c>
      <c r="AV1829" s="13" t="s">
        <v>89</v>
      </c>
      <c r="AW1829" s="13" t="s">
        <v>3</v>
      </c>
      <c r="AX1829" s="13" t="s">
        <v>83</v>
      </c>
      <c r="AY1829" s="168" t="s">
        <v>307</v>
      </c>
    </row>
    <row r="1830" spans="2:65" s="1" customFormat="1" ht="24.2" customHeight="1">
      <c r="B1830" s="145"/>
      <c r="C1830" s="146" t="s">
        <v>1828</v>
      </c>
      <c r="D1830" s="146" t="s">
        <v>309</v>
      </c>
      <c r="E1830" s="147" t="s">
        <v>1829</v>
      </c>
      <c r="F1830" s="148" t="s">
        <v>1830</v>
      </c>
      <c r="G1830" s="149" t="s">
        <v>517</v>
      </c>
      <c r="H1830" s="150">
        <v>23.15</v>
      </c>
      <c r="I1830" s="151"/>
      <c r="J1830" s="152">
        <f>ROUND(I1830*H1830,2)</f>
        <v>0</v>
      </c>
      <c r="K1830" s="153"/>
      <c r="L1830" s="32"/>
      <c r="M1830" s="154" t="s">
        <v>1</v>
      </c>
      <c r="N1830" s="155" t="s">
        <v>42</v>
      </c>
      <c r="P1830" s="156">
        <f>O1830*H1830</f>
        <v>0</v>
      </c>
      <c r="Q1830" s="156">
        <v>2.0999999999999999E-3</v>
      </c>
      <c r="R1830" s="156">
        <f>Q1830*H1830</f>
        <v>4.8614999999999992E-2</v>
      </c>
      <c r="S1830" s="156">
        <v>0</v>
      </c>
      <c r="T1830" s="157">
        <f>S1830*H1830</f>
        <v>0</v>
      </c>
      <c r="AR1830" s="158" t="s">
        <v>587</v>
      </c>
      <c r="AT1830" s="158" t="s">
        <v>309</v>
      </c>
      <c r="AU1830" s="158" t="s">
        <v>89</v>
      </c>
      <c r="AY1830" s="17" t="s">
        <v>307</v>
      </c>
      <c r="BE1830" s="159">
        <f>IF(N1830="základná",J1830,0)</f>
        <v>0</v>
      </c>
      <c r="BF1830" s="159">
        <f>IF(N1830="znížená",J1830,0)</f>
        <v>0</v>
      </c>
      <c r="BG1830" s="159">
        <f>IF(N1830="zákl. prenesená",J1830,0)</f>
        <v>0</v>
      </c>
      <c r="BH1830" s="159">
        <f>IF(N1830="zníž. prenesená",J1830,0)</f>
        <v>0</v>
      </c>
      <c r="BI1830" s="159">
        <f>IF(N1830="nulová",J1830,0)</f>
        <v>0</v>
      </c>
      <c r="BJ1830" s="17" t="s">
        <v>89</v>
      </c>
      <c r="BK1830" s="159">
        <f>ROUND(I1830*H1830,2)</f>
        <v>0</v>
      </c>
      <c r="BL1830" s="17" t="s">
        <v>587</v>
      </c>
      <c r="BM1830" s="158" t="s">
        <v>1831</v>
      </c>
    </row>
    <row r="1831" spans="2:65" s="13" customFormat="1">
      <c r="B1831" s="167"/>
      <c r="D1831" s="161" t="s">
        <v>315</v>
      </c>
      <c r="E1831" s="168" t="s">
        <v>1</v>
      </c>
      <c r="F1831" s="169" t="s">
        <v>201</v>
      </c>
      <c r="H1831" s="170">
        <v>23.15</v>
      </c>
      <c r="I1831" s="171"/>
      <c r="L1831" s="167"/>
      <c r="M1831" s="172"/>
      <c r="T1831" s="173"/>
      <c r="AT1831" s="168" t="s">
        <v>315</v>
      </c>
      <c r="AU1831" s="168" t="s">
        <v>89</v>
      </c>
      <c r="AV1831" s="13" t="s">
        <v>89</v>
      </c>
      <c r="AW1831" s="13" t="s">
        <v>31</v>
      </c>
      <c r="AX1831" s="13" t="s">
        <v>83</v>
      </c>
      <c r="AY1831" s="168" t="s">
        <v>307</v>
      </c>
    </row>
    <row r="1832" spans="2:65" s="1" customFormat="1" ht="37.9" customHeight="1">
      <c r="B1832" s="145"/>
      <c r="C1832" s="146" t="s">
        <v>1832</v>
      </c>
      <c r="D1832" s="146" t="s">
        <v>309</v>
      </c>
      <c r="E1832" s="147" t="s">
        <v>1833</v>
      </c>
      <c r="F1832" s="148" t="s">
        <v>1834</v>
      </c>
      <c r="G1832" s="149" t="s">
        <v>517</v>
      </c>
      <c r="H1832" s="150">
        <v>235.66499999999999</v>
      </c>
      <c r="I1832" s="151"/>
      <c r="J1832" s="152">
        <f>ROUND(I1832*H1832,2)</f>
        <v>0</v>
      </c>
      <c r="K1832" s="153"/>
      <c r="L1832" s="32"/>
      <c r="M1832" s="154" t="s">
        <v>1</v>
      </c>
      <c r="N1832" s="155" t="s">
        <v>42</v>
      </c>
      <c r="P1832" s="156">
        <f>O1832*H1832</f>
        <v>0</v>
      </c>
      <c r="Q1832" s="156">
        <v>2.3E-3</v>
      </c>
      <c r="R1832" s="156">
        <f>Q1832*H1832</f>
        <v>0.54202949999999994</v>
      </c>
      <c r="S1832" s="156">
        <v>0</v>
      </c>
      <c r="T1832" s="157">
        <f>S1832*H1832</f>
        <v>0</v>
      </c>
      <c r="AR1832" s="158" t="s">
        <v>587</v>
      </c>
      <c r="AT1832" s="158" t="s">
        <v>309</v>
      </c>
      <c r="AU1832" s="158" t="s">
        <v>89</v>
      </c>
      <c r="AY1832" s="17" t="s">
        <v>307</v>
      </c>
      <c r="BE1832" s="159">
        <f>IF(N1832="základná",J1832,0)</f>
        <v>0</v>
      </c>
      <c r="BF1832" s="159">
        <f>IF(N1832="znížená",J1832,0)</f>
        <v>0</v>
      </c>
      <c r="BG1832" s="159">
        <f>IF(N1832="zákl. prenesená",J1832,0)</f>
        <v>0</v>
      </c>
      <c r="BH1832" s="159">
        <f>IF(N1832="zníž. prenesená",J1832,0)</f>
        <v>0</v>
      </c>
      <c r="BI1832" s="159">
        <f>IF(N1832="nulová",J1832,0)</f>
        <v>0</v>
      </c>
      <c r="BJ1832" s="17" t="s">
        <v>89</v>
      </c>
      <c r="BK1832" s="159">
        <f>ROUND(I1832*H1832,2)</f>
        <v>0</v>
      </c>
      <c r="BL1832" s="17" t="s">
        <v>587</v>
      </c>
      <c r="BM1832" s="158" t="s">
        <v>1835</v>
      </c>
    </row>
    <row r="1833" spans="2:65" s="13" customFormat="1">
      <c r="B1833" s="167"/>
      <c r="D1833" s="161" t="s">
        <v>315</v>
      </c>
      <c r="E1833" s="168" t="s">
        <v>1</v>
      </c>
      <c r="F1833" s="169" t="s">
        <v>1336</v>
      </c>
      <c r="H1833" s="170">
        <v>216.7</v>
      </c>
      <c r="I1833" s="171"/>
      <c r="L1833" s="167"/>
      <c r="M1833" s="172"/>
      <c r="T1833" s="173"/>
      <c r="AT1833" s="168" t="s">
        <v>315</v>
      </c>
      <c r="AU1833" s="168" t="s">
        <v>89</v>
      </c>
      <c r="AV1833" s="13" t="s">
        <v>89</v>
      </c>
      <c r="AW1833" s="13" t="s">
        <v>31</v>
      </c>
      <c r="AX1833" s="13" t="s">
        <v>76</v>
      </c>
      <c r="AY1833" s="168" t="s">
        <v>307</v>
      </c>
    </row>
    <row r="1834" spans="2:65" s="13" customFormat="1">
      <c r="B1834" s="167"/>
      <c r="D1834" s="161" t="s">
        <v>315</v>
      </c>
      <c r="E1834" s="168" t="s">
        <v>1</v>
      </c>
      <c r="F1834" s="169" t="s">
        <v>1337</v>
      </c>
      <c r="H1834" s="170">
        <v>18.965</v>
      </c>
      <c r="I1834" s="171"/>
      <c r="L1834" s="167"/>
      <c r="M1834" s="172"/>
      <c r="T1834" s="173"/>
      <c r="AT1834" s="168" t="s">
        <v>315</v>
      </c>
      <c r="AU1834" s="168" t="s">
        <v>89</v>
      </c>
      <c r="AV1834" s="13" t="s">
        <v>89</v>
      </c>
      <c r="AW1834" s="13" t="s">
        <v>31</v>
      </c>
      <c r="AX1834" s="13" t="s">
        <v>76</v>
      </c>
      <c r="AY1834" s="168" t="s">
        <v>307</v>
      </c>
    </row>
    <row r="1835" spans="2:65" s="14" customFormat="1">
      <c r="B1835" s="174"/>
      <c r="D1835" s="161" t="s">
        <v>315</v>
      </c>
      <c r="E1835" s="175" t="s">
        <v>1</v>
      </c>
      <c r="F1835" s="176" t="s">
        <v>415</v>
      </c>
      <c r="H1835" s="177">
        <v>235.66499999999999</v>
      </c>
      <c r="I1835" s="178"/>
      <c r="L1835" s="174"/>
      <c r="M1835" s="179"/>
      <c r="T1835" s="180"/>
      <c r="AT1835" s="175" t="s">
        <v>315</v>
      </c>
      <c r="AU1835" s="175" t="s">
        <v>89</v>
      </c>
      <c r="AV1835" s="14" t="s">
        <v>313</v>
      </c>
      <c r="AW1835" s="14" t="s">
        <v>31</v>
      </c>
      <c r="AX1835" s="14" t="s">
        <v>83</v>
      </c>
      <c r="AY1835" s="175" t="s">
        <v>307</v>
      </c>
    </row>
    <row r="1836" spans="2:65" s="1" customFormat="1" ht="37.9" customHeight="1">
      <c r="B1836" s="145"/>
      <c r="C1836" s="146" t="s">
        <v>1836</v>
      </c>
      <c r="D1836" s="146" t="s">
        <v>309</v>
      </c>
      <c r="E1836" s="147" t="s">
        <v>1837</v>
      </c>
      <c r="F1836" s="148" t="s">
        <v>1838</v>
      </c>
      <c r="G1836" s="149" t="s">
        <v>517</v>
      </c>
      <c r="H1836" s="150">
        <v>933.51800000000003</v>
      </c>
      <c r="I1836" s="151"/>
      <c r="J1836" s="152">
        <f>ROUND(I1836*H1836,2)</f>
        <v>0</v>
      </c>
      <c r="K1836" s="153"/>
      <c r="L1836" s="32"/>
      <c r="M1836" s="154" t="s">
        <v>1</v>
      </c>
      <c r="N1836" s="155" t="s">
        <v>42</v>
      </c>
      <c r="P1836" s="156">
        <f>O1836*H1836</f>
        <v>0</v>
      </c>
      <c r="Q1836" s="156">
        <v>0</v>
      </c>
      <c r="R1836" s="156">
        <f>Q1836*H1836</f>
        <v>0</v>
      </c>
      <c r="S1836" s="156">
        <v>0</v>
      </c>
      <c r="T1836" s="157">
        <f>S1836*H1836</f>
        <v>0</v>
      </c>
      <c r="AR1836" s="158" t="s">
        <v>587</v>
      </c>
      <c r="AT1836" s="158" t="s">
        <v>309</v>
      </c>
      <c r="AU1836" s="158" t="s">
        <v>89</v>
      </c>
      <c r="AY1836" s="17" t="s">
        <v>307</v>
      </c>
      <c r="BE1836" s="159">
        <f>IF(N1836="základná",J1836,0)</f>
        <v>0</v>
      </c>
      <c r="BF1836" s="159">
        <f>IF(N1836="znížená",J1836,0)</f>
        <v>0</v>
      </c>
      <c r="BG1836" s="159">
        <f>IF(N1836="zákl. prenesená",J1836,0)</f>
        <v>0</v>
      </c>
      <c r="BH1836" s="159">
        <f>IF(N1836="zníž. prenesená",J1836,0)</f>
        <v>0</v>
      </c>
      <c r="BI1836" s="159">
        <f>IF(N1836="nulová",J1836,0)</f>
        <v>0</v>
      </c>
      <c r="BJ1836" s="17" t="s">
        <v>89</v>
      </c>
      <c r="BK1836" s="159">
        <f>ROUND(I1836*H1836,2)</f>
        <v>0</v>
      </c>
      <c r="BL1836" s="17" t="s">
        <v>587</v>
      </c>
      <c r="BM1836" s="158" t="s">
        <v>1839</v>
      </c>
    </row>
    <row r="1837" spans="2:65" s="13" customFormat="1">
      <c r="B1837" s="167"/>
      <c r="D1837" s="161" t="s">
        <v>315</v>
      </c>
      <c r="E1837" s="168" t="s">
        <v>1</v>
      </c>
      <c r="F1837" s="169" t="s">
        <v>1840</v>
      </c>
      <c r="H1837" s="170">
        <v>933.51800000000003</v>
      </c>
      <c r="I1837" s="171"/>
      <c r="L1837" s="167"/>
      <c r="M1837" s="172"/>
      <c r="T1837" s="173"/>
      <c r="AT1837" s="168" t="s">
        <v>315</v>
      </c>
      <c r="AU1837" s="168" t="s">
        <v>89</v>
      </c>
      <c r="AV1837" s="13" t="s">
        <v>89</v>
      </c>
      <c r="AW1837" s="13" t="s">
        <v>31</v>
      </c>
      <c r="AX1837" s="13" t="s">
        <v>83</v>
      </c>
      <c r="AY1837" s="168" t="s">
        <v>307</v>
      </c>
    </row>
    <row r="1838" spans="2:65" s="1" customFormat="1" ht="16.5" customHeight="1">
      <c r="B1838" s="145"/>
      <c r="C1838" s="188" t="s">
        <v>1841</v>
      </c>
      <c r="D1838" s="188" t="s">
        <v>507</v>
      </c>
      <c r="E1838" s="189" t="s">
        <v>1842</v>
      </c>
      <c r="F1838" s="190" t="s">
        <v>1843</v>
      </c>
      <c r="G1838" s="191" t="s">
        <v>517</v>
      </c>
      <c r="H1838" s="192">
        <v>1073.546</v>
      </c>
      <c r="I1838" s="193"/>
      <c r="J1838" s="194">
        <f>ROUND(I1838*H1838,2)</f>
        <v>0</v>
      </c>
      <c r="K1838" s="195"/>
      <c r="L1838" s="196"/>
      <c r="M1838" s="197" t="s">
        <v>1</v>
      </c>
      <c r="N1838" s="198" t="s">
        <v>42</v>
      </c>
      <c r="P1838" s="156">
        <f>O1838*H1838</f>
        <v>0</v>
      </c>
      <c r="Q1838" s="156">
        <v>2.9999999999999997E-4</v>
      </c>
      <c r="R1838" s="156">
        <f>Q1838*H1838</f>
        <v>0.32206380000000001</v>
      </c>
      <c r="S1838" s="156">
        <v>0</v>
      </c>
      <c r="T1838" s="157">
        <f>S1838*H1838</f>
        <v>0</v>
      </c>
      <c r="AR1838" s="158" t="s">
        <v>732</v>
      </c>
      <c r="AT1838" s="158" t="s">
        <v>507</v>
      </c>
      <c r="AU1838" s="158" t="s">
        <v>89</v>
      </c>
      <c r="AY1838" s="17" t="s">
        <v>307</v>
      </c>
      <c r="BE1838" s="159">
        <f>IF(N1838="základná",J1838,0)</f>
        <v>0</v>
      </c>
      <c r="BF1838" s="159">
        <f>IF(N1838="znížená",J1838,0)</f>
        <v>0</v>
      </c>
      <c r="BG1838" s="159">
        <f>IF(N1838="zákl. prenesená",J1838,0)</f>
        <v>0</v>
      </c>
      <c r="BH1838" s="159">
        <f>IF(N1838="zníž. prenesená",J1838,0)</f>
        <v>0</v>
      </c>
      <c r="BI1838" s="159">
        <f>IF(N1838="nulová",J1838,0)</f>
        <v>0</v>
      </c>
      <c r="BJ1838" s="17" t="s">
        <v>89</v>
      </c>
      <c r="BK1838" s="159">
        <f>ROUND(I1838*H1838,2)</f>
        <v>0</v>
      </c>
      <c r="BL1838" s="17" t="s">
        <v>587</v>
      </c>
      <c r="BM1838" s="158" t="s">
        <v>1844</v>
      </c>
    </row>
    <row r="1839" spans="2:65" s="13" customFormat="1">
      <c r="B1839" s="167"/>
      <c r="D1839" s="161" t="s">
        <v>315</v>
      </c>
      <c r="E1839" s="168" t="s">
        <v>1</v>
      </c>
      <c r="F1839" s="169" t="s">
        <v>1840</v>
      </c>
      <c r="H1839" s="170">
        <v>933.51800000000003</v>
      </c>
      <c r="I1839" s="171"/>
      <c r="L1839" s="167"/>
      <c r="M1839" s="172"/>
      <c r="T1839" s="173"/>
      <c r="AT1839" s="168" t="s">
        <v>315</v>
      </c>
      <c r="AU1839" s="168" t="s">
        <v>89</v>
      </c>
      <c r="AV1839" s="13" t="s">
        <v>89</v>
      </c>
      <c r="AW1839" s="13" t="s">
        <v>31</v>
      </c>
      <c r="AX1839" s="13" t="s">
        <v>83</v>
      </c>
      <c r="AY1839" s="168" t="s">
        <v>307</v>
      </c>
    </row>
    <row r="1840" spans="2:65" s="13" customFormat="1">
      <c r="B1840" s="167"/>
      <c r="D1840" s="161" t="s">
        <v>315</v>
      </c>
      <c r="F1840" s="169" t="s">
        <v>1845</v>
      </c>
      <c r="H1840" s="170">
        <v>1073.546</v>
      </c>
      <c r="I1840" s="171"/>
      <c r="L1840" s="167"/>
      <c r="M1840" s="172"/>
      <c r="T1840" s="173"/>
      <c r="AT1840" s="168" t="s">
        <v>315</v>
      </c>
      <c r="AU1840" s="168" t="s">
        <v>89</v>
      </c>
      <c r="AV1840" s="13" t="s">
        <v>89</v>
      </c>
      <c r="AW1840" s="13" t="s">
        <v>3</v>
      </c>
      <c r="AX1840" s="13" t="s">
        <v>83</v>
      </c>
      <c r="AY1840" s="168" t="s">
        <v>307</v>
      </c>
    </row>
    <row r="1841" spans="2:65" s="1" customFormat="1" ht="24.2" customHeight="1">
      <c r="B1841" s="145"/>
      <c r="C1841" s="146" t="s">
        <v>1846</v>
      </c>
      <c r="D1841" s="146" t="s">
        <v>309</v>
      </c>
      <c r="E1841" s="147" t="s">
        <v>1847</v>
      </c>
      <c r="F1841" s="148" t="s">
        <v>1848</v>
      </c>
      <c r="G1841" s="149" t="s">
        <v>1849</v>
      </c>
      <c r="H1841" s="199"/>
      <c r="I1841" s="151"/>
      <c r="J1841" s="152">
        <f>ROUND(I1841*H1841,2)</f>
        <v>0</v>
      </c>
      <c r="K1841" s="153"/>
      <c r="L1841" s="32"/>
      <c r="M1841" s="154" t="s">
        <v>1</v>
      </c>
      <c r="N1841" s="155" t="s">
        <v>42</v>
      </c>
      <c r="P1841" s="156">
        <f>O1841*H1841</f>
        <v>0</v>
      </c>
      <c r="Q1841" s="156">
        <v>0</v>
      </c>
      <c r="R1841" s="156">
        <f>Q1841*H1841</f>
        <v>0</v>
      </c>
      <c r="S1841" s="156">
        <v>0</v>
      </c>
      <c r="T1841" s="157">
        <f>S1841*H1841</f>
        <v>0</v>
      </c>
      <c r="AR1841" s="158" t="s">
        <v>587</v>
      </c>
      <c r="AT1841" s="158" t="s">
        <v>309</v>
      </c>
      <c r="AU1841" s="158" t="s">
        <v>89</v>
      </c>
      <c r="AY1841" s="17" t="s">
        <v>307</v>
      </c>
      <c r="BE1841" s="159">
        <f>IF(N1841="základná",J1841,0)</f>
        <v>0</v>
      </c>
      <c r="BF1841" s="159">
        <f>IF(N1841="znížená",J1841,0)</f>
        <v>0</v>
      </c>
      <c r="BG1841" s="159">
        <f>IF(N1841="zákl. prenesená",J1841,0)</f>
        <v>0</v>
      </c>
      <c r="BH1841" s="159">
        <f>IF(N1841="zníž. prenesená",J1841,0)</f>
        <v>0</v>
      </c>
      <c r="BI1841" s="159">
        <f>IF(N1841="nulová",J1841,0)</f>
        <v>0</v>
      </c>
      <c r="BJ1841" s="17" t="s">
        <v>89</v>
      </c>
      <c r="BK1841" s="159">
        <f>ROUND(I1841*H1841,2)</f>
        <v>0</v>
      </c>
      <c r="BL1841" s="17" t="s">
        <v>587</v>
      </c>
      <c r="BM1841" s="158" t="s">
        <v>1850</v>
      </c>
    </row>
    <row r="1842" spans="2:65" s="11" customFormat="1" ht="22.9" customHeight="1">
      <c r="B1842" s="133"/>
      <c r="D1842" s="134" t="s">
        <v>75</v>
      </c>
      <c r="E1842" s="143" t="s">
        <v>1851</v>
      </c>
      <c r="F1842" s="143" t="s">
        <v>1852</v>
      </c>
      <c r="I1842" s="136"/>
      <c r="J1842" s="144">
        <f>BK1842</f>
        <v>0</v>
      </c>
      <c r="L1842" s="133"/>
      <c r="M1842" s="138"/>
      <c r="P1842" s="139">
        <f>SUM(P1843:P1895)</f>
        <v>0</v>
      </c>
      <c r="R1842" s="139">
        <f>SUM(R1843:R1895)</f>
        <v>12.544536905999999</v>
      </c>
      <c r="T1842" s="140">
        <f>SUM(T1843:T1895)</f>
        <v>0</v>
      </c>
      <c r="AR1842" s="134" t="s">
        <v>89</v>
      </c>
      <c r="AT1842" s="141" t="s">
        <v>75</v>
      </c>
      <c r="AU1842" s="141" t="s">
        <v>83</v>
      </c>
      <c r="AY1842" s="134" t="s">
        <v>307</v>
      </c>
      <c r="BK1842" s="142">
        <f>SUM(BK1843:BK1895)</f>
        <v>0</v>
      </c>
    </row>
    <row r="1843" spans="2:65" s="1" customFormat="1" ht="24.2" customHeight="1">
      <c r="B1843" s="145"/>
      <c r="C1843" s="146" t="s">
        <v>1853</v>
      </c>
      <c r="D1843" s="146" t="s">
        <v>309</v>
      </c>
      <c r="E1843" s="147" t="s">
        <v>1854</v>
      </c>
      <c r="F1843" s="148" t="s">
        <v>1855</v>
      </c>
      <c r="G1843" s="149" t="s">
        <v>517</v>
      </c>
      <c r="H1843" s="150">
        <v>1154.6579999999999</v>
      </c>
      <c r="I1843" s="151"/>
      <c r="J1843" s="152">
        <f>ROUND(I1843*H1843,2)</f>
        <v>0</v>
      </c>
      <c r="K1843" s="153"/>
      <c r="L1843" s="32"/>
      <c r="M1843" s="154" t="s">
        <v>1</v>
      </c>
      <c r="N1843" s="155" t="s">
        <v>42</v>
      </c>
      <c r="P1843" s="156">
        <f>O1843*H1843</f>
        <v>0</v>
      </c>
      <c r="Q1843" s="156">
        <v>0</v>
      </c>
      <c r="R1843" s="156">
        <f>Q1843*H1843</f>
        <v>0</v>
      </c>
      <c r="S1843" s="156">
        <v>0</v>
      </c>
      <c r="T1843" s="157">
        <f>S1843*H1843</f>
        <v>0</v>
      </c>
      <c r="AR1843" s="158" t="s">
        <v>587</v>
      </c>
      <c r="AT1843" s="158" t="s">
        <v>309</v>
      </c>
      <c r="AU1843" s="158" t="s">
        <v>89</v>
      </c>
      <c r="AY1843" s="17" t="s">
        <v>307</v>
      </c>
      <c r="BE1843" s="159">
        <f>IF(N1843="základná",J1843,0)</f>
        <v>0</v>
      </c>
      <c r="BF1843" s="159">
        <f>IF(N1843="znížená",J1843,0)</f>
        <v>0</v>
      </c>
      <c r="BG1843" s="159">
        <f>IF(N1843="zákl. prenesená",J1843,0)</f>
        <v>0</v>
      </c>
      <c r="BH1843" s="159">
        <f>IF(N1843="zníž. prenesená",J1843,0)</f>
        <v>0</v>
      </c>
      <c r="BI1843" s="159">
        <f>IF(N1843="nulová",J1843,0)</f>
        <v>0</v>
      </c>
      <c r="BJ1843" s="17" t="s">
        <v>89</v>
      </c>
      <c r="BK1843" s="159">
        <f>ROUND(I1843*H1843,2)</f>
        <v>0</v>
      </c>
      <c r="BL1843" s="17" t="s">
        <v>587</v>
      </c>
      <c r="BM1843" s="158" t="s">
        <v>1856</v>
      </c>
    </row>
    <row r="1844" spans="2:65" s="12" customFormat="1">
      <c r="B1844" s="160"/>
      <c r="D1844" s="161" t="s">
        <v>315</v>
      </c>
      <c r="E1844" s="162" t="s">
        <v>1</v>
      </c>
      <c r="F1844" s="163" t="s">
        <v>1857</v>
      </c>
      <c r="H1844" s="162" t="s">
        <v>1</v>
      </c>
      <c r="I1844" s="164"/>
      <c r="L1844" s="160"/>
      <c r="M1844" s="165"/>
      <c r="T1844" s="166"/>
      <c r="AT1844" s="162" t="s">
        <v>315</v>
      </c>
      <c r="AU1844" s="162" t="s">
        <v>89</v>
      </c>
      <c r="AV1844" s="12" t="s">
        <v>83</v>
      </c>
      <c r="AW1844" s="12" t="s">
        <v>31</v>
      </c>
      <c r="AX1844" s="12" t="s">
        <v>76</v>
      </c>
      <c r="AY1844" s="162" t="s">
        <v>307</v>
      </c>
    </row>
    <row r="1845" spans="2:65" s="13" customFormat="1">
      <c r="B1845" s="167"/>
      <c r="D1845" s="161" t="s">
        <v>315</v>
      </c>
      <c r="E1845" s="168" t="s">
        <v>1</v>
      </c>
      <c r="F1845" s="169" t="s">
        <v>1858</v>
      </c>
      <c r="H1845" s="170">
        <v>1401.3309999999999</v>
      </c>
      <c r="I1845" s="171"/>
      <c r="L1845" s="167"/>
      <c r="M1845" s="172"/>
      <c r="T1845" s="173"/>
      <c r="AT1845" s="168" t="s">
        <v>315</v>
      </c>
      <c r="AU1845" s="168" t="s">
        <v>89</v>
      </c>
      <c r="AV1845" s="13" t="s">
        <v>89</v>
      </c>
      <c r="AW1845" s="13" t="s">
        <v>31</v>
      </c>
      <c r="AX1845" s="13" t="s">
        <v>76</v>
      </c>
      <c r="AY1845" s="168" t="s">
        <v>307</v>
      </c>
    </row>
    <row r="1846" spans="2:65" s="13" customFormat="1">
      <c r="B1846" s="167"/>
      <c r="D1846" s="161" t="s">
        <v>315</v>
      </c>
      <c r="E1846" s="168" t="s">
        <v>1</v>
      </c>
      <c r="F1846" s="169" t="s">
        <v>1859</v>
      </c>
      <c r="H1846" s="170">
        <v>-257.88099999999997</v>
      </c>
      <c r="I1846" s="171"/>
      <c r="L1846" s="167"/>
      <c r="M1846" s="172"/>
      <c r="T1846" s="173"/>
      <c r="AT1846" s="168" t="s">
        <v>315</v>
      </c>
      <c r="AU1846" s="168" t="s">
        <v>89</v>
      </c>
      <c r="AV1846" s="13" t="s">
        <v>89</v>
      </c>
      <c r="AW1846" s="13" t="s">
        <v>31</v>
      </c>
      <c r="AX1846" s="13" t="s">
        <v>76</v>
      </c>
      <c r="AY1846" s="168" t="s">
        <v>307</v>
      </c>
    </row>
    <row r="1847" spans="2:65" s="13" customFormat="1">
      <c r="B1847" s="167"/>
      <c r="D1847" s="161" t="s">
        <v>315</v>
      </c>
      <c r="E1847" s="168" t="s">
        <v>1</v>
      </c>
      <c r="F1847" s="169" t="s">
        <v>1860</v>
      </c>
      <c r="H1847" s="170">
        <v>11.208</v>
      </c>
      <c r="I1847" s="171"/>
      <c r="L1847" s="167"/>
      <c r="M1847" s="172"/>
      <c r="T1847" s="173"/>
      <c r="AT1847" s="168" t="s">
        <v>315</v>
      </c>
      <c r="AU1847" s="168" t="s">
        <v>89</v>
      </c>
      <c r="AV1847" s="13" t="s">
        <v>89</v>
      </c>
      <c r="AW1847" s="13" t="s">
        <v>31</v>
      </c>
      <c r="AX1847" s="13" t="s">
        <v>76</v>
      </c>
      <c r="AY1847" s="168" t="s">
        <v>307</v>
      </c>
    </row>
    <row r="1848" spans="2:65" s="15" customFormat="1">
      <c r="B1848" s="181"/>
      <c r="D1848" s="161" t="s">
        <v>315</v>
      </c>
      <c r="E1848" s="182" t="s">
        <v>255</v>
      </c>
      <c r="F1848" s="183" t="s">
        <v>478</v>
      </c>
      <c r="H1848" s="184">
        <v>1154.6579999999999</v>
      </c>
      <c r="I1848" s="185"/>
      <c r="L1848" s="181"/>
      <c r="M1848" s="186"/>
      <c r="T1848" s="187"/>
      <c r="AT1848" s="182" t="s">
        <v>315</v>
      </c>
      <c r="AU1848" s="182" t="s">
        <v>89</v>
      </c>
      <c r="AV1848" s="15" t="s">
        <v>107</v>
      </c>
      <c r="AW1848" s="15" t="s">
        <v>31</v>
      </c>
      <c r="AX1848" s="15" t="s">
        <v>83</v>
      </c>
      <c r="AY1848" s="182" t="s">
        <v>307</v>
      </c>
    </row>
    <row r="1849" spans="2:65" s="1" customFormat="1" ht="33" customHeight="1">
      <c r="B1849" s="145"/>
      <c r="C1849" s="188" t="s">
        <v>1861</v>
      </c>
      <c r="D1849" s="188" t="s">
        <v>507</v>
      </c>
      <c r="E1849" s="189" t="s">
        <v>1862</v>
      </c>
      <c r="F1849" s="190" t="s">
        <v>1863</v>
      </c>
      <c r="G1849" s="191" t="s">
        <v>517</v>
      </c>
      <c r="H1849" s="192">
        <v>1177.751</v>
      </c>
      <c r="I1849" s="193"/>
      <c r="J1849" s="194">
        <f>ROUND(I1849*H1849,2)</f>
        <v>0</v>
      </c>
      <c r="K1849" s="195"/>
      <c r="L1849" s="196"/>
      <c r="M1849" s="197" t="s">
        <v>1</v>
      </c>
      <c r="N1849" s="198" t="s">
        <v>42</v>
      </c>
      <c r="P1849" s="156">
        <f>O1849*H1849</f>
        <v>0</v>
      </c>
      <c r="Q1849" s="156">
        <v>2.3999999999999998E-3</v>
      </c>
      <c r="R1849" s="156">
        <f>Q1849*H1849</f>
        <v>2.8266023999999996</v>
      </c>
      <c r="S1849" s="156">
        <v>0</v>
      </c>
      <c r="T1849" s="157">
        <f>S1849*H1849</f>
        <v>0</v>
      </c>
      <c r="AR1849" s="158" t="s">
        <v>732</v>
      </c>
      <c r="AT1849" s="158" t="s">
        <v>507</v>
      </c>
      <c r="AU1849" s="158" t="s">
        <v>89</v>
      </c>
      <c r="AY1849" s="17" t="s">
        <v>307</v>
      </c>
      <c r="BE1849" s="159">
        <f>IF(N1849="základná",J1849,0)</f>
        <v>0</v>
      </c>
      <c r="BF1849" s="159">
        <f>IF(N1849="znížená",J1849,0)</f>
        <v>0</v>
      </c>
      <c r="BG1849" s="159">
        <f>IF(N1849="zákl. prenesená",J1849,0)</f>
        <v>0</v>
      </c>
      <c r="BH1849" s="159">
        <f>IF(N1849="zníž. prenesená",J1849,0)</f>
        <v>0</v>
      </c>
      <c r="BI1849" s="159">
        <f>IF(N1849="nulová",J1849,0)</f>
        <v>0</v>
      </c>
      <c r="BJ1849" s="17" t="s">
        <v>89</v>
      </c>
      <c r="BK1849" s="159">
        <f>ROUND(I1849*H1849,2)</f>
        <v>0</v>
      </c>
      <c r="BL1849" s="17" t="s">
        <v>587</v>
      </c>
      <c r="BM1849" s="158" t="s">
        <v>1864</v>
      </c>
    </row>
    <row r="1850" spans="2:65" s="13" customFormat="1">
      <c r="B1850" s="167"/>
      <c r="D1850" s="161" t="s">
        <v>315</v>
      </c>
      <c r="E1850" s="168" t="s">
        <v>1</v>
      </c>
      <c r="F1850" s="169" t="s">
        <v>255</v>
      </c>
      <c r="H1850" s="170">
        <v>1154.6579999999999</v>
      </c>
      <c r="I1850" s="171"/>
      <c r="L1850" s="167"/>
      <c r="M1850" s="172"/>
      <c r="T1850" s="173"/>
      <c r="AT1850" s="168" t="s">
        <v>315</v>
      </c>
      <c r="AU1850" s="168" t="s">
        <v>89</v>
      </c>
      <c r="AV1850" s="13" t="s">
        <v>89</v>
      </c>
      <c r="AW1850" s="13" t="s">
        <v>31</v>
      </c>
      <c r="AX1850" s="13" t="s">
        <v>83</v>
      </c>
      <c r="AY1850" s="168" t="s">
        <v>307</v>
      </c>
    </row>
    <row r="1851" spans="2:65" s="13" customFormat="1">
      <c r="B1851" s="167"/>
      <c r="D1851" s="161" t="s">
        <v>315</v>
      </c>
      <c r="F1851" s="169" t="s">
        <v>1865</v>
      </c>
      <c r="H1851" s="170">
        <v>1177.751</v>
      </c>
      <c r="I1851" s="171"/>
      <c r="L1851" s="167"/>
      <c r="M1851" s="172"/>
      <c r="T1851" s="173"/>
      <c r="AT1851" s="168" t="s">
        <v>315</v>
      </c>
      <c r="AU1851" s="168" t="s">
        <v>89</v>
      </c>
      <c r="AV1851" s="13" t="s">
        <v>89</v>
      </c>
      <c r="AW1851" s="13" t="s">
        <v>3</v>
      </c>
      <c r="AX1851" s="13" t="s">
        <v>83</v>
      </c>
      <c r="AY1851" s="168" t="s">
        <v>307</v>
      </c>
    </row>
    <row r="1852" spans="2:65" s="1" customFormat="1" ht="33" customHeight="1">
      <c r="B1852" s="145"/>
      <c r="C1852" s="188" t="s">
        <v>1866</v>
      </c>
      <c r="D1852" s="188" t="s">
        <v>507</v>
      </c>
      <c r="E1852" s="189" t="s">
        <v>1867</v>
      </c>
      <c r="F1852" s="190" t="s">
        <v>1868</v>
      </c>
      <c r="G1852" s="191" t="s">
        <v>517</v>
      </c>
      <c r="H1852" s="192">
        <v>1177.751</v>
      </c>
      <c r="I1852" s="193"/>
      <c r="J1852" s="194">
        <f>ROUND(I1852*H1852,2)</f>
        <v>0</v>
      </c>
      <c r="K1852" s="195"/>
      <c r="L1852" s="196"/>
      <c r="M1852" s="197" t="s">
        <v>1</v>
      </c>
      <c r="N1852" s="198" t="s">
        <v>42</v>
      </c>
      <c r="P1852" s="156">
        <f>O1852*H1852</f>
        <v>0</v>
      </c>
      <c r="Q1852" s="156">
        <v>3.5999999999999999E-3</v>
      </c>
      <c r="R1852" s="156">
        <f>Q1852*H1852</f>
        <v>4.2399035999999999</v>
      </c>
      <c r="S1852" s="156">
        <v>0</v>
      </c>
      <c r="T1852" s="157">
        <f>S1852*H1852</f>
        <v>0</v>
      </c>
      <c r="AR1852" s="158" t="s">
        <v>732</v>
      </c>
      <c r="AT1852" s="158" t="s">
        <v>507</v>
      </c>
      <c r="AU1852" s="158" t="s">
        <v>89</v>
      </c>
      <c r="AY1852" s="17" t="s">
        <v>307</v>
      </c>
      <c r="BE1852" s="159">
        <f>IF(N1852="základná",J1852,0)</f>
        <v>0</v>
      </c>
      <c r="BF1852" s="159">
        <f>IF(N1852="znížená",J1852,0)</f>
        <v>0</v>
      </c>
      <c r="BG1852" s="159">
        <f>IF(N1852="zákl. prenesená",J1852,0)</f>
        <v>0</v>
      </c>
      <c r="BH1852" s="159">
        <f>IF(N1852="zníž. prenesená",J1852,0)</f>
        <v>0</v>
      </c>
      <c r="BI1852" s="159">
        <f>IF(N1852="nulová",J1852,0)</f>
        <v>0</v>
      </c>
      <c r="BJ1852" s="17" t="s">
        <v>89</v>
      </c>
      <c r="BK1852" s="159">
        <f>ROUND(I1852*H1852,2)</f>
        <v>0</v>
      </c>
      <c r="BL1852" s="17" t="s">
        <v>587</v>
      </c>
      <c r="BM1852" s="158" t="s">
        <v>1869</v>
      </c>
    </row>
    <row r="1853" spans="2:65" s="13" customFormat="1">
      <c r="B1853" s="167"/>
      <c r="D1853" s="161" t="s">
        <v>315</v>
      </c>
      <c r="E1853" s="168" t="s">
        <v>1</v>
      </c>
      <c r="F1853" s="169" t="s">
        <v>255</v>
      </c>
      <c r="H1853" s="170">
        <v>1154.6579999999999</v>
      </c>
      <c r="I1853" s="171"/>
      <c r="L1853" s="167"/>
      <c r="M1853" s="172"/>
      <c r="T1853" s="173"/>
      <c r="AT1853" s="168" t="s">
        <v>315</v>
      </c>
      <c r="AU1853" s="168" t="s">
        <v>89</v>
      </c>
      <c r="AV1853" s="13" t="s">
        <v>89</v>
      </c>
      <c r="AW1853" s="13" t="s">
        <v>31</v>
      </c>
      <c r="AX1853" s="13" t="s">
        <v>83</v>
      </c>
      <c r="AY1853" s="168" t="s">
        <v>307</v>
      </c>
    </row>
    <row r="1854" spans="2:65" s="13" customFormat="1">
      <c r="B1854" s="167"/>
      <c r="D1854" s="161" t="s">
        <v>315</v>
      </c>
      <c r="F1854" s="169" t="s">
        <v>1865</v>
      </c>
      <c r="H1854" s="170">
        <v>1177.751</v>
      </c>
      <c r="I1854" s="171"/>
      <c r="L1854" s="167"/>
      <c r="M1854" s="172"/>
      <c r="T1854" s="173"/>
      <c r="AT1854" s="168" t="s">
        <v>315</v>
      </c>
      <c r="AU1854" s="168" t="s">
        <v>89</v>
      </c>
      <c r="AV1854" s="13" t="s">
        <v>89</v>
      </c>
      <c r="AW1854" s="13" t="s">
        <v>3</v>
      </c>
      <c r="AX1854" s="13" t="s">
        <v>83</v>
      </c>
      <c r="AY1854" s="168" t="s">
        <v>307</v>
      </c>
    </row>
    <row r="1855" spans="2:65" s="1" customFormat="1" ht="16.5" customHeight="1">
      <c r="B1855" s="145"/>
      <c r="C1855" s="146" t="s">
        <v>1870</v>
      </c>
      <c r="D1855" s="146" t="s">
        <v>309</v>
      </c>
      <c r="E1855" s="147" t="s">
        <v>1871</v>
      </c>
      <c r="F1855" s="148" t="s">
        <v>1872</v>
      </c>
      <c r="G1855" s="149" t="s">
        <v>517</v>
      </c>
      <c r="H1855" s="150">
        <v>1154.6579999999999</v>
      </c>
      <c r="I1855" s="151"/>
      <c r="J1855" s="152">
        <f>ROUND(I1855*H1855,2)</f>
        <v>0</v>
      </c>
      <c r="K1855" s="153"/>
      <c r="L1855" s="32"/>
      <c r="M1855" s="154" t="s">
        <v>1</v>
      </c>
      <c r="N1855" s="155" t="s">
        <v>42</v>
      </c>
      <c r="P1855" s="156">
        <f>O1855*H1855</f>
        <v>0</v>
      </c>
      <c r="Q1855" s="156">
        <v>1.9999999999999999E-6</v>
      </c>
      <c r="R1855" s="156">
        <f>Q1855*H1855</f>
        <v>2.3093159999999996E-3</v>
      </c>
      <c r="S1855" s="156">
        <v>0</v>
      </c>
      <c r="T1855" s="157">
        <f>S1855*H1855</f>
        <v>0</v>
      </c>
      <c r="AR1855" s="158" t="s">
        <v>587</v>
      </c>
      <c r="AT1855" s="158" t="s">
        <v>309</v>
      </c>
      <c r="AU1855" s="158" t="s">
        <v>89</v>
      </c>
      <c r="AY1855" s="17" t="s">
        <v>307</v>
      </c>
      <c r="BE1855" s="159">
        <f>IF(N1855="základná",J1855,0)</f>
        <v>0</v>
      </c>
      <c r="BF1855" s="159">
        <f>IF(N1855="znížená",J1855,0)</f>
        <v>0</v>
      </c>
      <c r="BG1855" s="159">
        <f>IF(N1855="zákl. prenesená",J1855,0)</f>
        <v>0</v>
      </c>
      <c r="BH1855" s="159">
        <f>IF(N1855="zníž. prenesená",J1855,0)</f>
        <v>0</v>
      </c>
      <c r="BI1855" s="159">
        <f>IF(N1855="nulová",J1855,0)</f>
        <v>0</v>
      </c>
      <c r="BJ1855" s="17" t="s">
        <v>89</v>
      </c>
      <c r="BK1855" s="159">
        <f>ROUND(I1855*H1855,2)</f>
        <v>0</v>
      </c>
      <c r="BL1855" s="17" t="s">
        <v>587</v>
      </c>
      <c r="BM1855" s="158" t="s">
        <v>1873</v>
      </c>
    </row>
    <row r="1856" spans="2:65" s="13" customFormat="1">
      <c r="B1856" s="167"/>
      <c r="D1856" s="161" t="s">
        <v>315</v>
      </c>
      <c r="E1856" s="168" t="s">
        <v>1</v>
      </c>
      <c r="F1856" s="169" t="s">
        <v>255</v>
      </c>
      <c r="H1856" s="170">
        <v>1154.6579999999999</v>
      </c>
      <c r="I1856" s="171"/>
      <c r="L1856" s="167"/>
      <c r="M1856" s="172"/>
      <c r="T1856" s="173"/>
      <c r="AT1856" s="168" t="s">
        <v>315</v>
      </c>
      <c r="AU1856" s="168" t="s">
        <v>89</v>
      </c>
      <c r="AV1856" s="13" t="s">
        <v>89</v>
      </c>
      <c r="AW1856" s="13" t="s">
        <v>31</v>
      </c>
      <c r="AX1856" s="13" t="s">
        <v>83</v>
      </c>
      <c r="AY1856" s="168" t="s">
        <v>307</v>
      </c>
    </row>
    <row r="1857" spans="2:65" s="1" customFormat="1" ht="24.2" customHeight="1">
      <c r="B1857" s="145"/>
      <c r="C1857" s="188" t="s">
        <v>1874</v>
      </c>
      <c r="D1857" s="188" t="s">
        <v>507</v>
      </c>
      <c r="E1857" s="189" t="s">
        <v>1875</v>
      </c>
      <c r="F1857" s="190" t="s">
        <v>1876</v>
      </c>
      <c r="G1857" s="191" t="s">
        <v>517</v>
      </c>
      <c r="H1857" s="192">
        <v>1327.857</v>
      </c>
      <c r="I1857" s="193"/>
      <c r="J1857" s="194">
        <f>ROUND(I1857*H1857,2)</f>
        <v>0</v>
      </c>
      <c r="K1857" s="195"/>
      <c r="L1857" s="196"/>
      <c r="M1857" s="197" t="s">
        <v>1</v>
      </c>
      <c r="N1857" s="198" t="s">
        <v>42</v>
      </c>
      <c r="P1857" s="156">
        <f>O1857*H1857</f>
        <v>0</v>
      </c>
      <c r="Q1857" s="156">
        <v>1.1E-4</v>
      </c>
      <c r="R1857" s="156">
        <f>Q1857*H1857</f>
        <v>0.14606427</v>
      </c>
      <c r="S1857" s="156">
        <v>0</v>
      </c>
      <c r="T1857" s="157">
        <f>S1857*H1857</f>
        <v>0</v>
      </c>
      <c r="AR1857" s="158" t="s">
        <v>732</v>
      </c>
      <c r="AT1857" s="158" t="s">
        <v>507</v>
      </c>
      <c r="AU1857" s="158" t="s">
        <v>89</v>
      </c>
      <c r="AY1857" s="17" t="s">
        <v>307</v>
      </c>
      <c r="BE1857" s="159">
        <f>IF(N1857="základná",J1857,0)</f>
        <v>0</v>
      </c>
      <c r="BF1857" s="159">
        <f>IF(N1857="znížená",J1857,0)</f>
        <v>0</v>
      </c>
      <c r="BG1857" s="159">
        <f>IF(N1857="zákl. prenesená",J1857,0)</f>
        <v>0</v>
      </c>
      <c r="BH1857" s="159">
        <f>IF(N1857="zníž. prenesená",J1857,0)</f>
        <v>0</v>
      </c>
      <c r="BI1857" s="159">
        <f>IF(N1857="nulová",J1857,0)</f>
        <v>0</v>
      </c>
      <c r="BJ1857" s="17" t="s">
        <v>89</v>
      </c>
      <c r="BK1857" s="159">
        <f>ROUND(I1857*H1857,2)</f>
        <v>0</v>
      </c>
      <c r="BL1857" s="17" t="s">
        <v>587</v>
      </c>
      <c r="BM1857" s="158" t="s">
        <v>1877</v>
      </c>
    </row>
    <row r="1858" spans="2:65" s="13" customFormat="1">
      <c r="B1858" s="167"/>
      <c r="D1858" s="161" t="s">
        <v>315</v>
      </c>
      <c r="E1858" s="168" t="s">
        <v>1</v>
      </c>
      <c r="F1858" s="169" t="s">
        <v>255</v>
      </c>
      <c r="H1858" s="170">
        <v>1154.6579999999999</v>
      </c>
      <c r="I1858" s="171"/>
      <c r="L1858" s="167"/>
      <c r="M1858" s="172"/>
      <c r="T1858" s="173"/>
      <c r="AT1858" s="168" t="s">
        <v>315</v>
      </c>
      <c r="AU1858" s="168" t="s">
        <v>89</v>
      </c>
      <c r="AV1858" s="13" t="s">
        <v>89</v>
      </c>
      <c r="AW1858" s="13" t="s">
        <v>31</v>
      </c>
      <c r="AX1858" s="13" t="s">
        <v>83</v>
      </c>
      <c r="AY1858" s="168" t="s">
        <v>307</v>
      </c>
    </row>
    <row r="1859" spans="2:65" s="13" customFormat="1">
      <c r="B1859" s="167"/>
      <c r="D1859" s="161" t="s">
        <v>315</v>
      </c>
      <c r="F1859" s="169" t="s">
        <v>1878</v>
      </c>
      <c r="H1859" s="170">
        <v>1327.857</v>
      </c>
      <c r="I1859" s="171"/>
      <c r="L1859" s="167"/>
      <c r="M1859" s="172"/>
      <c r="T1859" s="173"/>
      <c r="AT1859" s="168" t="s">
        <v>315</v>
      </c>
      <c r="AU1859" s="168" t="s">
        <v>89</v>
      </c>
      <c r="AV1859" s="13" t="s">
        <v>89</v>
      </c>
      <c r="AW1859" s="13" t="s">
        <v>3</v>
      </c>
      <c r="AX1859" s="13" t="s">
        <v>83</v>
      </c>
      <c r="AY1859" s="168" t="s">
        <v>307</v>
      </c>
    </row>
    <row r="1860" spans="2:65" s="1" customFormat="1" ht="24.2" customHeight="1">
      <c r="B1860" s="145"/>
      <c r="C1860" s="146" t="s">
        <v>1879</v>
      </c>
      <c r="D1860" s="146" t="s">
        <v>309</v>
      </c>
      <c r="E1860" s="147" t="s">
        <v>1880</v>
      </c>
      <c r="F1860" s="148" t="s">
        <v>1881</v>
      </c>
      <c r="G1860" s="149" t="s">
        <v>517</v>
      </c>
      <c r="H1860" s="150">
        <v>933.51800000000003</v>
      </c>
      <c r="I1860" s="151"/>
      <c r="J1860" s="152">
        <f>ROUND(I1860*H1860,2)</f>
        <v>0</v>
      </c>
      <c r="K1860" s="153"/>
      <c r="L1860" s="32"/>
      <c r="M1860" s="154" t="s">
        <v>1</v>
      </c>
      <c r="N1860" s="155" t="s">
        <v>42</v>
      </c>
      <c r="P1860" s="156">
        <f>O1860*H1860</f>
        <v>0</v>
      </c>
      <c r="Q1860" s="156">
        <v>0</v>
      </c>
      <c r="R1860" s="156">
        <f>Q1860*H1860</f>
        <v>0</v>
      </c>
      <c r="S1860" s="156">
        <v>0</v>
      </c>
      <c r="T1860" s="157">
        <f>S1860*H1860</f>
        <v>0</v>
      </c>
      <c r="AR1860" s="158" t="s">
        <v>587</v>
      </c>
      <c r="AT1860" s="158" t="s">
        <v>309</v>
      </c>
      <c r="AU1860" s="158" t="s">
        <v>89</v>
      </c>
      <c r="AY1860" s="17" t="s">
        <v>307</v>
      </c>
      <c r="BE1860" s="159">
        <f>IF(N1860="základná",J1860,0)</f>
        <v>0</v>
      </c>
      <c r="BF1860" s="159">
        <f>IF(N1860="znížená",J1860,0)</f>
        <v>0</v>
      </c>
      <c r="BG1860" s="159">
        <f>IF(N1860="zákl. prenesená",J1860,0)</f>
        <v>0</v>
      </c>
      <c r="BH1860" s="159">
        <f>IF(N1860="zníž. prenesená",J1860,0)</f>
        <v>0</v>
      </c>
      <c r="BI1860" s="159">
        <f>IF(N1860="nulová",J1860,0)</f>
        <v>0</v>
      </c>
      <c r="BJ1860" s="17" t="s">
        <v>89</v>
      </c>
      <c r="BK1860" s="159">
        <f>ROUND(I1860*H1860,2)</f>
        <v>0</v>
      </c>
      <c r="BL1860" s="17" t="s">
        <v>587</v>
      </c>
      <c r="BM1860" s="158" t="s">
        <v>1882</v>
      </c>
    </row>
    <row r="1861" spans="2:65" s="13" customFormat="1">
      <c r="B1861" s="167"/>
      <c r="D1861" s="161" t="s">
        <v>315</v>
      </c>
      <c r="E1861" s="168" t="s">
        <v>1</v>
      </c>
      <c r="F1861" s="169" t="s">
        <v>1840</v>
      </c>
      <c r="H1861" s="170">
        <v>933.51800000000003</v>
      </c>
      <c r="I1861" s="171"/>
      <c r="L1861" s="167"/>
      <c r="M1861" s="172"/>
      <c r="T1861" s="173"/>
      <c r="AT1861" s="168" t="s">
        <v>315</v>
      </c>
      <c r="AU1861" s="168" t="s">
        <v>89</v>
      </c>
      <c r="AV1861" s="13" t="s">
        <v>89</v>
      </c>
      <c r="AW1861" s="13" t="s">
        <v>31</v>
      </c>
      <c r="AX1861" s="13" t="s">
        <v>83</v>
      </c>
      <c r="AY1861" s="168" t="s">
        <v>307</v>
      </c>
    </row>
    <row r="1862" spans="2:65" s="1" customFormat="1" ht="24.2" customHeight="1">
      <c r="B1862" s="145"/>
      <c r="C1862" s="188" t="s">
        <v>1883</v>
      </c>
      <c r="D1862" s="188" t="s">
        <v>507</v>
      </c>
      <c r="E1862" s="189" t="s">
        <v>1884</v>
      </c>
      <c r="F1862" s="190" t="s">
        <v>1885</v>
      </c>
      <c r="G1862" s="191" t="s">
        <v>517</v>
      </c>
      <c r="H1862" s="192">
        <v>952.18799999999999</v>
      </c>
      <c r="I1862" s="193"/>
      <c r="J1862" s="194">
        <f>ROUND(I1862*H1862,2)</f>
        <v>0</v>
      </c>
      <c r="K1862" s="195"/>
      <c r="L1862" s="196"/>
      <c r="M1862" s="197" t="s">
        <v>1</v>
      </c>
      <c r="N1862" s="198" t="s">
        <v>42</v>
      </c>
      <c r="P1862" s="156">
        <f>O1862*H1862</f>
        <v>0</v>
      </c>
      <c r="Q1862" s="156">
        <v>1.5100000000000001E-3</v>
      </c>
      <c r="R1862" s="156">
        <f>Q1862*H1862</f>
        <v>1.4378038800000001</v>
      </c>
      <c r="S1862" s="156">
        <v>0</v>
      </c>
      <c r="T1862" s="157">
        <f>S1862*H1862</f>
        <v>0</v>
      </c>
      <c r="AR1862" s="158" t="s">
        <v>732</v>
      </c>
      <c r="AT1862" s="158" t="s">
        <v>507</v>
      </c>
      <c r="AU1862" s="158" t="s">
        <v>89</v>
      </c>
      <c r="AY1862" s="17" t="s">
        <v>307</v>
      </c>
      <c r="BE1862" s="159">
        <f>IF(N1862="základná",J1862,0)</f>
        <v>0</v>
      </c>
      <c r="BF1862" s="159">
        <f>IF(N1862="znížená",J1862,0)</f>
        <v>0</v>
      </c>
      <c r="BG1862" s="159">
        <f>IF(N1862="zákl. prenesená",J1862,0)</f>
        <v>0</v>
      </c>
      <c r="BH1862" s="159">
        <f>IF(N1862="zníž. prenesená",J1862,0)</f>
        <v>0</v>
      </c>
      <c r="BI1862" s="159">
        <f>IF(N1862="nulová",J1862,0)</f>
        <v>0</v>
      </c>
      <c r="BJ1862" s="17" t="s">
        <v>89</v>
      </c>
      <c r="BK1862" s="159">
        <f>ROUND(I1862*H1862,2)</f>
        <v>0</v>
      </c>
      <c r="BL1862" s="17" t="s">
        <v>587</v>
      </c>
      <c r="BM1862" s="158" t="s">
        <v>1886</v>
      </c>
    </row>
    <row r="1863" spans="2:65" s="13" customFormat="1">
      <c r="B1863" s="167"/>
      <c r="D1863" s="161" t="s">
        <v>315</v>
      </c>
      <c r="E1863" s="168" t="s">
        <v>1</v>
      </c>
      <c r="F1863" s="169" t="s">
        <v>1840</v>
      </c>
      <c r="H1863" s="170">
        <v>933.51800000000003</v>
      </c>
      <c r="I1863" s="171"/>
      <c r="L1863" s="167"/>
      <c r="M1863" s="172"/>
      <c r="T1863" s="173"/>
      <c r="AT1863" s="168" t="s">
        <v>315</v>
      </c>
      <c r="AU1863" s="168" t="s">
        <v>89</v>
      </c>
      <c r="AV1863" s="13" t="s">
        <v>89</v>
      </c>
      <c r="AW1863" s="13" t="s">
        <v>31</v>
      </c>
      <c r="AX1863" s="13" t="s">
        <v>83</v>
      </c>
      <c r="AY1863" s="168" t="s">
        <v>307</v>
      </c>
    </row>
    <row r="1864" spans="2:65" s="13" customFormat="1">
      <c r="B1864" s="167"/>
      <c r="D1864" s="161" t="s">
        <v>315</v>
      </c>
      <c r="F1864" s="169" t="s">
        <v>1887</v>
      </c>
      <c r="H1864" s="170">
        <v>952.18799999999999</v>
      </c>
      <c r="I1864" s="171"/>
      <c r="L1864" s="167"/>
      <c r="M1864" s="172"/>
      <c r="T1864" s="173"/>
      <c r="AT1864" s="168" t="s">
        <v>315</v>
      </c>
      <c r="AU1864" s="168" t="s">
        <v>89</v>
      </c>
      <c r="AV1864" s="13" t="s">
        <v>89</v>
      </c>
      <c r="AW1864" s="13" t="s">
        <v>3</v>
      </c>
      <c r="AX1864" s="13" t="s">
        <v>83</v>
      </c>
      <c r="AY1864" s="168" t="s">
        <v>307</v>
      </c>
    </row>
    <row r="1865" spans="2:65" s="1" customFormat="1" ht="24.2" customHeight="1">
      <c r="B1865" s="145"/>
      <c r="C1865" s="188" t="s">
        <v>1888</v>
      </c>
      <c r="D1865" s="188" t="s">
        <v>507</v>
      </c>
      <c r="E1865" s="189" t="s">
        <v>1889</v>
      </c>
      <c r="F1865" s="190" t="s">
        <v>1890</v>
      </c>
      <c r="G1865" s="191" t="s">
        <v>517</v>
      </c>
      <c r="H1865" s="192">
        <v>952.18799999999999</v>
      </c>
      <c r="I1865" s="193"/>
      <c r="J1865" s="194">
        <f>ROUND(I1865*H1865,2)</f>
        <v>0</v>
      </c>
      <c r="K1865" s="195"/>
      <c r="L1865" s="196"/>
      <c r="M1865" s="197" t="s">
        <v>1</v>
      </c>
      <c r="N1865" s="198" t="s">
        <v>42</v>
      </c>
      <c r="P1865" s="156">
        <f>O1865*H1865</f>
        <v>0</v>
      </c>
      <c r="Q1865" s="156">
        <v>1.56E-3</v>
      </c>
      <c r="R1865" s="156">
        <f>Q1865*H1865</f>
        <v>1.4854132799999999</v>
      </c>
      <c r="S1865" s="156">
        <v>0</v>
      </c>
      <c r="T1865" s="157">
        <f>S1865*H1865</f>
        <v>0</v>
      </c>
      <c r="AR1865" s="158" t="s">
        <v>732</v>
      </c>
      <c r="AT1865" s="158" t="s">
        <v>507</v>
      </c>
      <c r="AU1865" s="158" t="s">
        <v>89</v>
      </c>
      <c r="AY1865" s="17" t="s">
        <v>307</v>
      </c>
      <c r="BE1865" s="159">
        <f>IF(N1865="základná",J1865,0)</f>
        <v>0</v>
      </c>
      <c r="BF1865" s="159">
        <f>IF(N1865="znížená",J1865,0)</f>
        <v>0</v>
      </c>
      <c r="BG1865" s="159">
        <f>IF(N1865="zákl. prenesená",J1865,0)</f>
        <v>0</v>
      </c>
      <c r="BH1865" s="159">
        <f>IF(N1865="zníž. prenesená",J1865,0)</f>
        <v>0</v>
      </c>
      <c r="BI1865" s="159">
        <f>IF(N1865="nulová",J1865,0)</f>
        <v>0</v>
      </c>
      <c r="BJ1865" s="17" t="s">
        <v>89</v>
      </c>
      <c r="BK1865" s="159">
        <f>ROUND(I1865*H1865,2)</f>
        <v>0</v>
      </c>
      <c r="BL1865" s="17" t="s">
        <v>587</v>
      </c>
      <c r="BM1865" s="158" t="s">
        <v>1891</v>
      </c>
    </row>
    <row r="1866" spans="2:65" s="13" customFormat="1">
      <c r="B1866" s="167"/>
      <c r="D1866" s="161" t="s">
        <v>315</v>
      </c>
      <c r="E1866" s="168" t="s">
        <v>1</v>
      </c>
      <c r="F1866" s="169" t="s">
        <v>1840</v>
      </c>
      <c r="H1866" s="170">
        <v>933.51800000000003</v>
      </c>
      <c r="I1866" s="171"/>
      <c r="L1866" s="167"/>
      <c r="M1866" s="172"/>
      <c r="T1866" s="173"/>
      <c r="AT1866" s="168" t="s">
        <v>315</v>
      </c>
      <c r="AU1866" s="168" t="s">
        <v>89</v>
      </c>
      <c r="AV1866" s="13" t="s">
        <v>89</v>
      </c>
      <c r="AW1866" s="13" t="s">
        <v>31</v>
      </c>
      <c r="AX1866" s="13" t="s">
        <v>83</v>
      </c>
      <c r="AY1866" s="168" t="s">
        <v>307</v>
      </c>
    </row>
    <row r="1867" spans="2:65" s="13" customFormat="1">
      <c r="B1867" s="167"/>
      <c r="D1867" s="161" t="s">
        <v>315</v>
      </c>
      <c r="F1867" s="169" t="s">
        <v>1887</v>
      </c>
      <c r="H1867" s="170">
        <v>952.18799999999999</v>
      </c>
      <c r="I1867" s="171"/>
      <c r="L1867" s="167"/>
      <c r="M1867" s="172"/>
      <c r="T1867" s="173"/>
      <c r="AT1867" s="168" t="s">
        <v>315</v>
      </c>
      <c r="AU1867" s="168" t="s">
        <v>89</v>
      </c>
      <c r="AV1867" s="13" t="s">
        <v>89</v>
      </c>
      <c r="AW1867" s="13" t="s">
        <v>3</v>
      </c>
      <c r="AX1867" s="13" t="s">
        <v>83</v>
      </c>
      <c r="AY1867" s="168" t="s">
        <v>307</v>
      </c>
    </row>
    <row r="1868" spans="2:65" s="1" customFormat="1" ht="33" customHeight="1">
      <c r="B1868" s="145"/>
      <c r="C1868" s="146" t="s">
        <v>1892</v>
      </c>
      <c r="D1868" s="146" t="s">
        <v>309</v>
      </c>
      <c r="E1868" s="147" t="s">
        <v>1893</v>
      </c>
      <c r="F1868" s="148" t="s">
        <v>1894</v>
      </c>
      <c r="G1868" s="149" t="s">
        <v>517</v>
      </c>
      <c r="H1868" s="150">
        <v>215.233</v>
      </c>
      <c r="I1868" s="151"/>
      <c r="J1868" s="152">
        <f>ROUND(I1868*H1868,2)</f>
        <v>0</v>
      </c>
      <c r="K1868" s="153"/>
      <c r="L1868" s="32"/>
      <c r="M1868" s="154" t="s">
        <v>1</v>
      </c>
      <c r="N1868" s="155" t="s">
        <v>42</v>
      </c>
      <c r="P1868" s="156">
        <f>O1868*H1868</f>
        <v>0</v>
      </c>
      <c r="Q1868" s="156">
        <v>3.62E-3</v>
      </c>
      <c r="R1868" s="156">
        <f>Q1868*H1868</f>
        <v>0.77914346000000001</v>
      </c>
      <c r="S1868" s="156">
        <v>0</v>
      </c>
      <c r="T1868" s="157">
        <f>S1868*H1868</f>
        <v>0</v>
      </c>
      <c r="AR1868" s="158" t="s">
        <v>587</v>
      </c>
      <c r="AT1868" s="158" t="s">
        <v>309</v>
      </c>
      <c r="AU1868" s="158" t="s">
        <v>89</v>
      </c>
      <c r="AY1868" s="17" t="s">
        <v>307</v>
      </c>
      <c r="BE1868" s="159">
        <f>IF(N1868="základná",J1868,0)</f>
        <v>0</v>
      </c>
      <c r="BF1868" s="159">
        <f>IF(N1868="znížená",J1868,0)</f>
        <v>0</v>
      </c>
      <c r="BG1868" s="159">
        <f>IF(N1868="zákl. prenesená",J1868,0)</f>
        <v>0</v>
      </c>
      <c r="BH1868" s="159">
        <f>IF(N1868="zníž. prenesená",J1868,0)</f>
        <v>0</v>
      </c>
      <c r="BI1868" s="159">
        <f>IF(N1868="nulová",J1868,0)</f>
        <v>0</v>
      </c>
      <c r="BJ1868" s="17" t="s">
        <v>89</v>
      </c>
      <c r="BK1868" s="159">
        <f>ROUND(I1868*H1868,2)</f>
        <v>0</v>
      </c>
      <c r="BL1868" s="17" t="s">
        <v>587</v>
      </c>
      <c r="BM1868" s="158" t="s">
        <v>1895</v>
      </c>
    </row>
    <row r="1869" spans="2:65" s="12" customFormat="1">
      <c r="B1869" s="160"/>
      <c r="D1869" s="161" t="s">
        <v>315</v>
      </c>
      <c r="E1869" s="162" t="s">
        <v>1</v>
      </c>
      <c r="F1869" s="163" t="s">
        <v>1896</v>
      </c>
      <c r="H1869" s="162" t="s">
        <v>1</v>
      </c>
      <c r="I1869" s="164"/>
      <c r="L1869" s="160"/>
      <c r="M1869" s="165"/>
      <c r="T1869" s="166"/>
      <c r="AT1869" s="162" t="s">
        <v>315</v>
      </c>
      <c r="AU1869" s="162" t="s">
        <v>89</v>
      </c>
      <c r="AV1869" s="12" t="s">
        <v>83</v>
      </c>
      <c r="AW1869" s="12" t="s">
        <v>31</v>
      </c>
      <c r="AX1869" s="12" t="s">
        <v>76</v>
      </c>
      <c r="AY1869" s="162" t="s">
        <v>307</v>
      </c>
    </row>
    <row r="1870" spans="2:65" s="12" customFormat="1">
      <c r="B1870" s="160"/>
      <c r="D1870" s="161" t="s">
        <v>315</v>
      </c>
      <c r="E1870" s="162" t="s">
        <v>1</v>
      </c>
      <c r="F1870" s="163" t="s">
        <v>1403</v>
      </c>
      <c r="H1870" s="162" t="s">
        <v>1</v>
      </c>
      <c r="I1870" s="164"/>
      <c r="L1870" s="160"/>
      <c r="M1870" s="165"/>
      <c r="T1870" s="166"/>
      <c r="AT1870" s="162" t="s">
        <v>315</v>
      </c>
      <c r="AU1870" s="162" t="s">
        <v>89</v>
      </c>
      <c r="AV1870" s="12" t="s">
        <v>83</v>
      </c>
      <c r="AW1870" s="12" t="s">
        <v>31</v>
      </c>
      <c r="AX1870" s="12" t="s">
        <v>76</v>
      </c>
      <c r="AY1870" s="162" t="s">
        <v>307</v>
      </c>
    </row>
    <row r="1871" spans="2:65" s="13" customFormat="1">
      <c r="B1871" s="167"/>
      <c r="D1871" s="161" t="s">
        <v>315</v>
      </c>
      <c r="E1871" s="168" t="s">
        <v>1</v>
      </c>
      <c r="F1871" s="169" t="s">
        <v>1897</v>
      </c>
      <c r="H1871" s="170">
        <v>27.847999999999999</v>
      </c>
      <c r="I1871" s="171"/>
      <c r="L1871" s="167"/>
      <c r="M1871" s="172"/>
      <c r="T1871" s="173"/>
      <c r="AT1871" s="168" t="s">
        <v>315</v>
      </c>
      <c r="AU1871" s="168" t="s">
        <v>89</v>
      </c>
      <c r="AV1871" s="13" t="s">
        <v>89</v>
      </c>
      <c r="AW1871" s="13" t="s">
        <v>31</v>
      </c>
      <c r="AX1871" s="13" t="s">
        <v>76</v>
      </c>
      <c r="AY1871" s="168" t="s">
        <v>307</v>
      </c>
    </row>
    <row r="1872" spans="2:65" s="12" customFormat="1">
      <c r="B1872" s="160"/>
      <c r="D1872" s="161" t="s">
        <v>315</v>
      </c>
      <c r="E1872" s="162" t="s">
        <v>1</v>
      </c>
      <c r="F1872" s="163" t="s">
        <v>1386</v>
      </c>
      <c r="H1872" s="162" t="s">
        <v>1</v>
      </c>
      <c r="I1872" s="164"/>
      <c r="L1872" s="160"/>
      <c r="M1872" s="165"/>
      <c r="T1872" s="166"/>
      <c r="AT1872" s="162" t="s">
        <v>315</v>
      </c>
      <c r="AU1872" s="162" t="s">
        <v>89</v>
      </c>
      <c r="AV1872" s="12" t="s">
        <v>83</v>
      </c>
      <c r="AW1872" s="12" t="s">
        <v>31</v>
      </c>
      <c r="AX1872" s="12" t="s">
        <v>76</v>
      </c>
      <c r="AY1872" s="162" t="s">
        <v>307</v>
      </c>
    </row>
    <row r="1873" spans="2:65" s="13" customFormat="1">
      <c r="B1873" s="167"/>
      <c r="D1873" s="161" t="s">
        <v>315</v>
      </c>
      <c r="E1873" s="168" t="s">
        <v>1</v>
      </c>
      <c r="F1873" s="169" t="s">
        <v>1898</v>
      </c>
      <c r="H1873" s="170">
        <v>58.71</v>
      </c>
      <c r="I1873" s="171"/>
      <c r="L1873" s="167"/>
      <c r="M1873" s="172"/>
      <c r="T1873" s="173"/>
      <c r="AT1873" s="168" t="s">
        <v>315</v>
      </c>
      <c r="AU1873" s="168" t="s">
        <v>89</v>
      </c>
      <c r="AV1873" s="13" t="s">
        <v>89</v>
      </c>
      <c r="AW1873" s="13" t="s">
        <v>31</v>
      </c>
      <c r="AX1873" s="13" t="s">
        <v>76</v>
      </c>
      <c r="AY1873" s="168" t="s">
        <v>307</v>
      </c>
    </row>
    <row r="1874" spans="2:65" s="12" customFormat="1">
      <c r="B1874" s="160"/>
      <c r="D1874" s="161" t="s">
        <v>315</v>
      </c>
      <c r="E1874" s="162" t="s">
        <v>1</v>
      </c>
      <c r="F1874" s="163" t="s">
        <v>1388</v>
      </c>
      <c r="H1874" s="162" t="s">
        <v>1</v>
      </c>
      <c r="I1874" s="164"/>
      <c r="L1874" s="160"/>
      <c r="M1874" s="165"/>
      <c r="T1874" s="166"/>
      <c r="AT1874" s="162" t="s">
        <v>315</v>
      </c>
      <c r="AU1874" s="162" t="s">
        <v>89</v>
      </c>
      <c r="AV1874" s="12" t="s">
        <v>83</v>
      </c>
      <c r="AW1874" s="12" t="s">
        <v>31</v>
      </c>
      <c r="AX1874" s="12" t="s">
        <v>76</v>
      </c>
      <c r="AY1874" s="162" t="s">
        <v>307</v>
      </c>
    </row>
    <row r="1875" spans="2:65" s="13" customFormat="1">
      <c r="B1875" s="167"/>
      <c r="D1875" s="161" t="s">
        <v>315</v>
      </c>
      <c r="E1875" s="168" t="s">
        <v>1</v>
      </c>
      <c r="F1875" s="169" t="s">
        <v>1899</v>
      </c>
      <c r="H1875" s="170">
        <v>25.2</v>
      </c>
      <c r="I1875" s="171"/>
      <c r="L1875" s="167"/>
      <c r="M1875" s="172"/>
      <c r="T1875" s="173"/>
      <c r="AT1875" s="168" t="s">
        <v>315</v>
      </c>
      <c r="AU1875" s="168" t="s">
        <v>89</v>
      </c>
      <c r="AV1875" s="13" t="s">
        <v>89</v>
      </c>
      <c r="AW1875" s="13" t="s">
        <v>31</v>
      </c>
      <c r="AX1875" s="13" t="s">
        <v>76</v>
      </c>
      <c r="AY1875" s="168" t="s">
        <v>307</v>
      </c>
    </row>
    <row r="1876" spans="2:65" s="13" customFormat="1">
      <c r="B1876" s="167"/>
      <c r="D1876" s="161" t="s">
        <v>315</v>
      </c>
      <c r="E1876" s="168" t="s">
        <v>1</v>
      </c>
      <c r="F1876" s="169" t="s">
        <v>1900</v>
      </c>
      <c r="H1876" s="170">
        <v>18.445</v>
      </c>
      <c r="I1876" s="171"/>
      <c r="L1876" s="167"/>
      <c r="M1876" s="172"/>
      <c r="T1876" s="173"/>
      <c r="AT1876" s="168" t="s">
        <v>315</v>
      </c>
      <c r="AU1876" s="168" t="s">
        <v>89</v>
      </c>
      <c r="AV1876" s="13" t="s">
        <v>89</v>
      </c>
      <c r="AW1876" s="13" t="s">
        <v>31</v>
      </c>
      <c r="AX1876" s="13" t="s">
        <v>76</v>
      </c>
      <c r="AY1876" s="168" t="s">
        <v>307</v>
      </c>
    </row>
    <row r="1877" spans="2:65" s="12" customFormat="1">
      <c r="B1877" s="160"/>
      <c r="D1877" s="161" t="s">
        <v>315</v>
      </c>
      <c r="E1877" s="162" t="s">
        <v>1</v>
      </c>
      <c r="F1877" s="163" t="s">
        <v>1392</v>
      </c>
      <c r="H1877" s="162" t="s">
        <v>1</v>
      </c>
      <c r="I1877" s="164"/>
      <c r="L1877" s="160"/>
      <c r="M1877" s="165"/>
      <c r="T1877" s="166"/>
      <c r="AT1877" s="162" t="s">
        <v>315</v>
      </c>
      <c r="AU1877" s="162" t="s">
        <v>89</v>
      </c>
      <c r="AV1877" s="12" t="s">
        <v>83</v>
      </c>
      <c r="AW1877" s="12" t="s">
        <v>31</v>
      </c>
      <c r="AX1877" s="12" t="s">
        <v>76</v>
      </c>
      <c r="AY1877" s="162" t="s">
        <v>307</v>
      </c>
    </row>
    <row r="1878" spans="2:65" s="13" customFormat="1">
      <c r="B1878" s="167"/>
      <c r="D1878" s="161" t="s">
        <v>315</v>
      </c>
      <c r="E1878" s="168" t="s">
        <v>1</v>
      </c>
      <c r="F1878" s="169" t="s">
        <v>1901</v>
      </c>
      <c r="H1878" s="170">
        <v>16.350000000000001</v>
      </c>
      <c r="I1878" s="171"/>
      <c r="L1878" s="167"/>
      <c r="M1878" s="172"/>
      <c r="T1878" s="173"/>
      <c r="AT1878" s="168" t="s">
        <v>315</v>
      </c>
      <c r="AU1878" s="168" t="s">
        <v>89</v>
      </c>
      <c r="AV1878" s="13" t="s">
        <v>89</v>
      </c>
      <c r="AW1878" s="13" t="s">
        <v>31</v>
      </c>
      <c r="AX1878" s="13" t="s">
        <v>76</v>
      </c>
      <c r="AY1878" s="168" t="s">
        <v>307</v>
      </c>
    </row>
    <row r="1879" spans="2:65" s="12" customFormat="1">
      <c r="B1879" s="160"/>
      <c r="D1879" s="161" t="s">
        <v>315</v>
      </c>
      <c r="E1879" s="162" t="s">
        <v>1</v>
      </c>
      <c r="F1879" s="163" t="s">
        <v>1394</v>
      </c>
      <c r="H1879" s="162" t="s">
        <v>1</v>
      </c>
      <c r="I1879" s="164"/>
      <c r="L1879" s="160"/>
      <c r="M1879" s="165"/>
      <c r="T1879" s="166"/>
      <c r="AT1879" s="162" t="s">
        <v>315</v>
      </c>
      <c r="AU1879" s="162" t="s">
        <v>89</v>
      </c>
      <c r="AV1879" s="12" t="s">
        <v>83</v>
      </c>
      <c r="AW1879" s="12" t="s">
        <v>31</v>
      </c>
      <c r="AX1879" s="12" t="s">
        <v>76</v>
      </c>
      <c r="AY1879" s="162" t="s">
        <v>307</v>
      </c>
    </row>
    <row r="1880" spans="2:65" s="13" customFormat="1">
      <c r="B1880" s="167"/>
      <c r="D1880" s="161" t="s">
        <v>315</v>
      </c>
      <c r="E1880" s="168" t="s">
        <v>1</v>
      </c>
      <c r="F1880" s="169" t="s">
        <v>1902</v>
      </c>
      <c r="H1880" s="170">
        <v>28.9</v>
      </c>
      <c r="I1880" s="171"/>
      <c r="L1880" s="167"/>
      <c r="M1880" s="172"/>
      <c r="T1880" s="173"/>
      <c r="AT1880" s="168" t="s">
        <v>315</v>
      </c>
      <c r="AU1880" s="168" t="s">
        <v>89</v>
      </c>
      <c r="AV1880" s="13" t="s">
        <v>89</v>
      </c>
      <c r="AW1880" s="13" t="s">
        <v>31</v>
      </c>
      <c r="AX1880" s="13" t="s">
        <v>76</v>
      </c>
      <c r="AY1880" s="168" t="s">
        <v>307</v>
      </c>
    </row>
    <row r="1881" spans="2:65" s="12" customFormat="1">
      <c r="B1881" s="160"/>
      <c r="D1881" s="161" t="s">
        <v>315</v>
      </c>
      <c r="E1881" s="162" t="s">
        <v>1</v>
      </c>
      <c r="F1881" s="163" t="s">
        <v>1396</v>
      </c>
      <c r="H1881" s="162" t="s">
        <v>1</v>
      </c>
      <c r="I1881" s="164"/>
      <c r="L1881" s="160"/>
      <c r="M1881" s="165"/>
      <c r="T1881" s="166"/>
      <c r="AT1881" s="162" t="s">
        <v>315</v>
      </c>
      <c r="AU1881" s="162" t="s">
        <v>89</v>
      </c>
      <c r="AV1881" s="12" t="s">
        <v>83</v>
      </c>
      <c r="AW1881" s="12" t="s">
        <v>31</v>
      </c>
      <c r="AX1881" s="12" t="s">
        <v>76</v>
      </c>
      <c r="AY1881" s="162" t="s">
        <v>307</v>
      </c>
    </row>
    <row r="1882" spans="2:65" s="13" customFormat="1">
      <c r="B1882" s="167"/>
      <c r="D1882" s="161" t="s">
        <v>315</v>
      </c>
      <c r="E1882" s="168" t="s">
        <v>1</v>
      </c>
      <c r="F1882" s="169" t="s">
        <v>1903</v>
      </c>
      <c r="H1882" s="170">
        <v>39.78</v>
      </c>
      <c r="I1882" s="171"/>
      <c r="L1882" s="167"/>
      <c r="M1882" s="172"/>
      <c r="T1882" s="173"/>
      <c r="AT1882" s="168" t="s">
        <v>315</v>
      </c>
      <c r="AU1882" s="168" t="s">
        <v>89</v>
      </c>
      <c r="AV1882" s="13" t="s">
        <v>89</v>
      </c>
      <c r="AW1882" s="13" t="s">
        <v>31</v>
      </c>
      <c r="AX1882" s="13" t="s">
        <v>76</v>
      </c>
      <c r="AY1882" s="168" t="s">
        <v>307</v>
      </c>
    </row>
    <row r="1883" spans="2:65" s="14" customFormat="1">
      <c r="B1883" s="174"/>
      <c r="D1883" s="161" t="s">
        <v>315</v>
      </c>
      <c r="E1883" s="175" t="s">
        <v>227</v>
      </c>
      <c r="F1883" s="176" t="s">
        <v>415</v>
      </c>
      <c r="H1883" s="177">
        <v>215.233</v>
      </c>
      <c r="I1883" s="178"/>
      <c r="L1883" s="174"/>
      <c r="M1883" s="179"/>
      <c r="T1883" s="180"/>
      <c r="AT1883" s="175" t="s">
        <v>315</v>
      </c>
      <c r="AU1883" s="175" t="s">
        <v>89</v>
      </c>
      <c r="AV1883" s="14" t="s">
        <v>313</v>
      </c>
      <c r="AW1883" s="14" t="s">
        <v>31</v>
      </c>
      <c r="AX1883" s="14" t="s">
        <v>83</v>
      </c>
      <c r="AY1883" s="175" t="s">
        <v>307</v>
      </c>
    </row>
    <row r="1884" spans="2:65" s="1" customFormat="1" ht="24.2" customHeight="1">
      <c r="B1884" s="145"/>
      <c r="C1884" s="188" t="s">
        <v>1904</v>
      </c>
      <c r="D1884" s="188" t="s">
        <v>507</v>
      </c>
      <c r="E1884" s="189" t="s">
        <v>1905</v>
      </c>
      <c r="F1884" s="190" t="s">
        <v>1906</v>
      </c>
      <c r="G1884" s="191" t="s">
        <v>517</v>
      </c>
      <c r="H1884" s="192">
        <v>219.53800000000001</v>
      </c>
      <c r="I1884" s="193"/>
      <c r="J1884" s="194">
        <f>ROUND(I1884*H1884,2)</f>
        <v>0</v>
      </c>
      <c r="K1884" s="195"/>
      <c r="L1884" s="196"/>
      <c r="M1884" s="197" t="s">
        <v>1</v>
      </c>
      <c r="N1884" s="198" t="s">
        <v>42</v>
      </c>
      <c r="P1884" s="156">
        <f>O1884*H1884</f>
        <v>0</v>
      </c>
      <c r="Q1884" s="156">
        <v>7.4000000000000003E-3</v>
      </c>
      <c r="R1884" s="156">
        <f>Q1884*H1884</f>
        <v>1.6245812000000002</v>
      </c>
      <c r="S1884" s="156">
        <v>0</v>
      </c>
      <c r="T1884" s="157">
        <f>S1884*H1884</f>
        <v>0</v>
      </c>
      <c r="AR1884" s="158" t="s">
        <v>732</v>
      </c>
      <c r="AT1884" s="158" t="s">
        <v>507</v>
      </c>
      <c r="AU1884" s="158" t="s">
        <v>89</v>
      </c>
      <c r="AY1884" s="17" t="s">
        <v>307</v>
      </c>
      <c r="BE1884" s="159">
        <f>IF(N1884="základná",J1884,0)</f>
        <v>0</v>
      </c>
      <c r="BF1884" s="159">
        <f>IF(N1884="znížená",J1884,0)</f>
        <v>0</v>
      </c>
      <c r="BG1884" s="159">
        <f>IF(N1884="zákl. prenesená",J1884,0)</f>
        <v>0</v>
      </c>
      <c r="BH1884" s="159">
        <f>IF(N1884="zníž. prenesená",J1884,0)</f>
        <v>0</v>
      </c>
      <c r="BI1884" s="159">
        <f>IF(N1884="nulová",J1884,0)</f>
        <v>0</v>
      </c>
      <c r="BJ1884" s="17" t="s">
        <v>89</v>
      </c>
      <c r="BK1884" s="159">
        <f>ROUND(I1884*H1884,2)</f>
        <v>0</v>
      </c>
      <c r="BL1884" s="17" t="s">
        <v>587</v>
      </c>
      <c r="BM1884" s="158" t="s">
        <v>1907</v>
      </c>
    </row>
    <row r="1885" spans="2:65" s="13" customFormat="1">
      <c r="B1885" s="167"/>
      <c r="D1885" s="161" t="s">
        <v>315</v>
      </c>
      <c r="E1885" s="168" t="s">
        <v>1</v>
      </c>
      <c r="F1885" s="169" t="s">
        <v>227</v>
      </c>
      <c r="H1885" s="170">
        <v>215.233</v>
      </c>
      <c r="I1885" s="171"/>
      <c r="L1885" s="167"/>
      <c r="M1885" s="172"/>
      <c r="T1885" s="173"/>
      <c r="AT1885" s="168" t="s">
        <v>315</v>
      </c>
      <c r="AU1885" s="168" t="s">
        <v>89</v>
      </c>
      <c r="AV1885" s="13" t="s">
        <v>89</v>
      </c>
      <c r="AW1885" s="13" t="s">
        <v>31</v>
      </c>
      <c r="AX1885" s="13" t="s">
        <v>83</v>
      </c>
      <c r="AY1885" s="168" t="s">
        <v>307</v>
      </c>
    </row>
    <row r="1886" spans="2:65" s="13" customFormat="1">
      <c r="B1886" s="167"/>
      <c r="D1886" s="161" t="s">
        <v>315</v>
      </c>
      <c r="F1886" s="169" t="s">
        <v>1908</v>
      </c>
      <c r="H1886" s="170">
        <v>219.53800000000001</v>
      </c>
      <c r="I1886" s="171"/>
      <c r="L1886" s="167"/>
      <c r="M1886" s="172"/>
      <c r="T1886" s="173"/>
      <c r="AT1886" s="168" t="s">
        <v>315</v>
      </c>
      <c r="AU1886" s="168" t="s">
        <v>89</v>
      </c>
      <c r="AV1886" s="13" t="s">
        <v>89</v>
      </c>
      <c r="AW1886" s="13" t="s">
        <v>3</v>
      </c>
      <c r="AX1886" s="13" t="s">
        <v>83</v>
      </c>
      <c r="AY1886" s="168" t="s">
        <v>307</v>
      </c>
    </row>
    <row r="1887" spans="2:65" s="1" customFormat="1" ht="24.2" customHeight="1">
      <c r="B1887" s="145"/>
      <c r="C1887" s="146" t="s">
        <v>1909</v>
      </c>
      <c r="D1887" s="146" t="s">
        <v>309</v>
      </c>
      <c r="E1887" s="147" t="s">
        <v>1910</v>
      </c>
      <c r="F1887" s="148" t="s">
        <v>1911</v>
      </c>
      <c r="G1887" s="149" t="s">
        <v>1071</v>
      </c>
      <c r="H1887" s="150">
        <v>27.155000000000001</v>
      </c>
      <c r="I1887" s="151"/>
      <c r="J1887" s="152">
        <f>ROUND(I1887*H1887,2)</f>
        <v>0</v>
      </c>
      <c r="K1887" s="153"/>
      <c r="L1887" s="32"/>
      <c r="M1887" s="154" t="s">
        <v>1</v>
      </c>
      <c r="N1887" s="155" t="s">
        <v>42</v>
      </c>
      <c r="P1887" s="156">
        <f>O1887*H1887</f>
        <v>0</v>
      </c>
      <c r="Q1887" s="156">
        <v>1E-4</v>
      </c>
      <c r="R1887" s="156">
        <f>Q1887*H1887</f>
        <v>2.7155E-3</v>
      </c>
      <c r="S1887" s="156">
        <v>0</v>
      </c>
      <c r="T1887" s="157">
        <f>S1887*H1887</f>
        <v>0</v>
      </c>
      <c r="AR1887" s="158" t="s">
        <v>587</v>
      </c>
      <c r="AT1887" s="158" t="s">
        <v>309</v>
      </c>
      <c r="AU1887" s="158" t="s">
        <v>89</v>
      </c>
      <c r="AY1887" s="17" t="s">
        <v>307</v>
      </c>
      <c r="BE1887" s="159">
        <f>IF(N1887="základná",J1887,0)</f>
        <v>0</v>
      </c>
      <c r="BF1887" s="159">
        <f>IF(N1887="znížená",J1887,0)</f>
        <v>0</v>
      </c>
      <c r="BG1887" s="159">
        <f>IF(N1887="zákl. prenesená",J1887,0)</f>
        <v>0</v>
      </c>
      <c r="BH1887" s="159">
        <f>IF(N1887="zníž. prenesená",J1887,0)</f>
        <v>0</v>
      </c>
      <c r="BI1887" s="159">
        <f>IF(N1887="nulová",J1887,0)</f>
        <v>0</v>
      </c>
      <c r="BJ1887" s="17" t="s">
        <v>89</v>
      </c>
      <c r="BK1887" s="159">
        <f>ROUND(I1887*H1887,2)</f>
        <v>0</v>
      </c>
      <c r="BL1887" s="17" t="s">
        <v>587</v>
      </c>
      <c r="BM1887" s="158" t="s">
        <v>1912</v>
      </c>
    </row>
    <row r="1888" spans="2:65" s="13" customFormat="1">
      <c r="B1888" s="167"/>
      <c r="D1888" s="161" t="s">
        <v>315</v>
      </c>
      <c r="E1888" s="168" t="s">
        <v>1</v>
      </c>
      <c r="F1888" s="169" t="s">
        <v>1913</v>
      </c>
      <c r="H1888" s="170">
        <v>16.704999999999998</v>
      </c>
      <c r="I1888" s="171"/>
      <c r="L1888" s="167"/>
      <c r="M1888" s="172"/>
      <c r="T1888" s="173"/>
      <c r="AT1888" s="168" t="s">
        <v>315</v>
      </c>
      <c r="AU1888" s="168" t="s">
        <v>89</v>
      </c>
      <c r="AV1888" s="13" t="s">
        <v>89</v>
      </c>
      <c r="AW1888" s="13" t="s">
        <v>31</v>
      </c>
      <c r="AX1888" s="13" t="s">
        <v>76</v>
      </c>
      <c r="AY1888" s="168" t="s">
        <v>307</v>
      </c>
    </row>
    <row r="1889" spans="2:65" s="13" customFormat="1">
      <c r="B1889" s="167"/>
      <c r="D1889" s="161" t="s">
        <v>315</v>
      </c>
      <c r="E1889" s="168" t="s">
        <v>1</v>
      </c>
      <c r="F1889" s="169" t="s">
        <v>1914</v>
      </c>
      <c r="H1889" s="170">
        <v>3.956</v>
      </c>
      <c r="I1889" s="171"/>
      <c r="L1889" s="167"/>
      <c r="M1889" s="172"/>
      <c r="T1889" s="173"/>
      <c r="AT1889" s="168" t="s">
        <v>315</v>
      </c>
      <c r="AU1889" s="168" t="s">
        <v>89</v>
      </c>
      <c r="AV1889" s="13" t="s">
        <v>89</v>
      </c>
      <c r="AW1889" s="13" t="s">
        <v>31</v>
      </c>
      <c r="AX1889" s="13" t="s">
        <v>76</v>
      </c>
      <c r="AY1889" s="168" t="s">
        <v>307</v>
      </c>
    </row>
    <row r="1890" spans="2:65" s="13" customFormat="1">
      <c r="B1890" s="167"/>
      <c r="D1890" s="161" t="s">
        <v>315</v>
      </c>
      <c r="E1890" s="168" t="s">
        <v>1</v>
      </c>
      <c r="F1890" s="169" t="s">
        <v>1915</v>
      </c>
      <c r="H1890" s="170">
        <v>1.696</v>
      </c>
      <c r="I1890" s="171"/>
      <c r="L1890" s="167"/>
      <c r="M1890" s="172"/>
      <c r="T1890" s="173"/>
      <c r="AT1890" s="168" t="s">
        <v>315</v>
      </c>
      <c r="AU1890" s="168" t="s">
        <v>89</v>
      </c>
      <c r="AV1890" s="13" t="s">
        <v>89</v>
      </c>
      <c r="AW1890" s="13" t="s">
        <v>31</v>
      </c>
      <c r="AX1890" s="13" t="s">
        <v>76</v>
      </c>
      <c r="AY1890" s="168" t="s">
        <v>307</v>
      </c>
    </row>
    <row r="1891" spans="2:65" s="13" customFormat="1">
      <c r="B1891" s="167"/>
      <c r="D1891" s="161" t="s">
        <v>315</v>
      </c>
      <c r="E1891" s="168" t="s">
        <v>1</v>
      </c>
      <c r="F1891" s="169" t="s">
        <v>1916</v>
      </c>
      <c r="H1891" s="170">
        <v>2.0979999999999999</v>
      </c>
      <c r="I1891" s="171"/>
      <c r="L1891" s="167"/>
      <c r="M1891" s="172"/>
      <c r="T1891" s="173"/>
      <c r="AT1891" s="168" t="s">
        <v>315</v>
      </c>
      <c r="AU1891" s="168" t="s">
        <v>89</v>
      </c>
      <c r="AV1891" s="13" t="s">
        <v>89</v>
      </c>
      <c r="AW1891" s="13" t="s">
        <v>31</v>
      </c>
      <c r="AX1891" s="13" t="s">
        <v>76</v>
      </c>
      <c r="AY1891" s="168" t="s">
        <v>307</v>
      </c>
    </row>
    <row r="1892" spans="2:65" s="13" customFormat="1">
      <c r="B1892" s="167"/>
      <c r="D1892" s="161" t="s">
        <v>315</v>
      </c>
      <c r="E1892" s="168" t="s">
        <v>1</v>
      </c>
      <c r="F1892" s="169" t="s">
        <v>1917</v>
      </c>
      <c r="H1892" s="170">
        <v>1.4</v>
      </c>
      <c r="I1892" s="171"/>
      <c r="L1892" s="167"/>
      <c r="M1892" s="172"/>
      <c r="T1892" s="173"/>
      <c r="AT1892" s="168" t="s">
        <v>315</v>
      </c>
      <c r="AU1892" s="168" t="s">
        <v>89</v>
      </c>
      <c r="AV1892" s="13" t="s">
        <v>89</v>
      </c>
      <c r="AW1892" s="13" t="s">
        <v>31</v>
      </c>
      <c r="AX1892" s="13" t="s">
        <v>76</v>
      </c>
      <c r="AY1892" s="168" t="s">
        <v>307</v>
      </c>
    </row>
    <row r="1893" spans="2:65" s="13" customFormat="1">
      <c r="B1893" s="167"/>
      <c r="D1893" s="161" t="s">
        <v>315</v>
      </c>
      <c r="E1893" s="168" t="s">
        <v>1</v>
      </c>
      <c r="F1893" s="169" t="s">
        <v>1918</v>
      </c>
      <c r="H1893" s="170">
        <v>1.3</v>
      </c>
      <c r="I1893" s="171"/>
      <c r="L1893" s="167"/>
      <c r="M1893" s="172"/>
      <c r="T1893" s="173"/>
      <c r="AT1893" s="168" t="s">
        <v>315</v>
      </c>
      <c r="AU1893" s="168" t="s">
        <v>89</v>
      </c>
      <c r="AV1893" s="13" t="s">
        <v>89</v>
      </c>
      <c r="AW1893" s="13" t="s">
        <v>31</v>
      </c>
      <c r="AX1893" s="13" t="s">
        <v>76</v>
      </c>
      <c r="AY1893" s="168" t="s">
        <v>307</v>
      </c>
    </row>
    <row r="1894" spans="2:65" s="14" customFormat="1">
      <c r="B1894" s="174"/>
      <c r="D1894" s="161" t="s">
        <v>315</v>
      </c>
      <c r="E1894" s="175" t="s">
        <v>1</v>
      </c>
      <c r="F1894" s="176" t="s">
        <v>415</v>
      </c>
      <c r="H1894" s="177">
        <v>27.155000000000001</v>
      </c>
      <c r="I1894" s="178"/>
      <c r="L1894" s="174"/>
      <c r="M1894" s="179"/>
      <c r="T1894" s="180"/>
      <c r="AT1894" s="175" t="s">
        <v>315</v>
      </c>
      <c r="AU1894" s="175" t="s">
        <v>89</v>
      </c>
      <c r="AV1894" s="14" t="s">
        <v>313</v>
      </c>
      <c r="AW1894" s="14" t="s">
        <v>31</v>
      </c>
      <c r="AX1894" s="14" t="s">
        <v>83</v>
      </c>
      <c r="AY1894" s="175" t="s">
        <v>307</v>
      </c>
    </row>
    <row r="1895" spans="2:65" s="1" customFormat="1" ht="24.2" customHeight="1">
      <c r="B1895" s="145"/>
      <c r="C1895" s="146" t="s">
        <v>1919</v>
      </c>
      <c r="D1895" s="146" t="s">
        <v>309</v>
      </c>
      <c r="E1895" s="147" t="s">
        <v>1920</v>
      </c>
      <c r="F1895" s="148" t="s">
        <v>1921</v>
      </c>
      <c r="G1895" s="149" t="s">
        <v>1849</v>
      </c>
      <c r="H1895" s="199"/>
      <c r="I1895" s="151"/>
      <c r="J1895" s="152">
        <f>ROUND(I1895*H1895,2)</f>
        <v>0</v>
      </c>
      <c r="K1895" s="153"/>
      <c r="L1895" s="32"/>
      <c r="M1895" s="154" t="s">
        <v>1</v>
      </c>
      <c r="N1895" s="155" t="s">
        <v>42</v>
      </c>
      <c r="P1895" s="156">
        <f>O1895*H1895</f>
        <v>0</v>
      </c>
      <c r="Q1895" s="156">
        <v>0</v>
      </c>
      <c r="R1895" s="156">
        <f>Q1895*H1895</f>
        <v>0</v>
      </c>
      <c r="S1895" s="156">
        <v>0</v>
      </c>
      <c r="T1895" s="157">
        <f>S1895*H1895</f>
        <v>0</v>
      </c>
      <c r="AR1895" s="158" t="s">
        <v>587</v>
      </c>
      <c r="AT1895" s="158" t="s">
        <v>309</v>
      </c>
      <c r="AU1895" s="158" t="s">
        <v>89</v>
      </c>
      <c r="AY1895" s="17" t="s">
        <v>307</v>
      </c>
      <c r="BE1895" s="159">
        <f>IF(N1895="základná",J1895,0)</f>
        <v>0</v>
      </c>
      <c r="BF1895" s="159">
        <f>IF(N1895="znížená",J1895,0)</f>
        <v>0</v>
      </c>
      <c r="BG1895" s="159">
        <f>IF(N1895="zákl. prenesená",J1895,0)</f>
        <v>0</v>
      </c>
      <c r="BH1895" s="159">
        <f>IF(N1895="zníž. prenesená",J1895,0)</f>
        <v>0</v>
      </c>
      <c r="BI1895" s="159">
        <f>IF(N1895="nulová",J1895,0)</f>
        <v>0</v>
      </c>
      <c r="BJ1895" s="17" t="s">
        <v>89</v>
      </c>
      <c r="BK1895" s="159">
        <f>ROUND(I1895*H1895,2)</f>
        <v>0</v>
      </c>
      <c r="BL1895" s="17" t="s">
        <v>587</v>
      </c>
      <c r="BM1895" s="158" t="s">
        <v>1922</v>
      </c>
    </row>
    <row r="1896" spans="2:65" s="11" customFormat="1" ht="22.9" customHeight="1">
      <c r="B1896" s="133"/>
      <c r="D1896" s="134" t="s">
        <v>75</v>
      </c>
      <c r="E1896" s="143" t="s">
        <v>1923</v>
      </c>
      <c r="F1896" s="143" t="s">
        <v>1924</v>
      </c>
      <c r="I1896" s="136"/>
      <c r="J1896" s="144">
        <f>BK1896</f>
        <v>0</v>
      </c>
      <c r="L1896" s="133"/>
      <c r="M1896" s="138"/>
      <c r="P1896" s="139">
        <f>SUM(P1897:P1899)</f>
        <v>0</v>
      </c>
      <c r="R1896" s="139">
        <f>SUM(R1897:R1899)</f>
        <v>0.12791999999999998</v>
      </c>
      <c r="T1896" s="140">
        <f>SUM(T1897:T1899)</f>
        <v>0</v>
      </c>
      <c r="AR1896" s="134" t="s">
        <v>89</v>
      </c>
      <c r="AT1896" s="141" t="s">
        <v>75</v>
      </c>
      <c r="AU1896" s="141" t="s">
        <v>83</v>
      </c>
      <c r="AY1896" s="134" t="s">
        <v>307</v>
      </c>
      <c r="BK1896" s="142">
        <f>SUM(BK1897:BK1899)</f>
        <v>0</v>
      </c>
    </row>
    <row r="1897" spans="2:65" s="1" customFormat="1" ht="16.5" customHeight="1">
      <c r="B1897" s="145"/>
      <c r="C1897" s="146" t="s">
        <v>1925</v>
      </c>
      <c r="D1897" s="146" t="s">
        <v>309</v>
      </c>
      <c r="E1897" s="147" t="s">
        <v>1926</v>
      </c>
      <c r="F1897" s="148" t="s">
        <v>1927</v>
      </c>
      <c r="G1897" s="149" t="s">
        <v>693</v>
      </c>
      <c r="H1897" s="150">
        <v>6</v>
      </c>
      <c r="I1897" s="151"/>
      <c r="J1897" s="152">
        <f>ROUND(I1897*H1897,2)</f>
        <v>0</v>
      </c>
      <c r="K1897" s="153"/>
      <c r="L1897" s="32"/>
      <c r="M1897" s="154" t="s">
        <v>1</v>
      </c>
      <c r="N1897" s="155" t="s">
        <v>42</v>
      </c>
      <c r="P1897" s="156">
        <f>O1897*H1897</f>
        <v>0</v>
      </c>
      <c r="Q1897" s="156">
        <v>0</v>
      </c>
      <c r="R1897" s="156">
        <f>Q1897*H1897</f>
        <v>0</v>
      </c>
      <c r="S1897" s="156">
        <v>0</v>
      </c>
      <c r="T1897" s="157">
        <f>S1897*H1897</f>
        <v>0</v>
      </c>
      <c r="AR1897" s="158" t="s">
        <v>587</v>
      </c>
      <c r="AT1897" s="158" t="s">
        <v>309</v>
      </c>
      <c r="AU1897" s="158" t="s">
        <v>89</v>
      </c>
      <c r="AY1897" s="17" t="s">
        <v>307</v>
      </c>
      <c r="BE1897" s="159">
        <f>IF(N1897="základná",J1897,0)</f>
        <v>0</v>
      </c>
      <c r="BF1897" s="159">
        <f>IF(N1897="znížená",J1897,0)</f>
        <v>0</v>
      </c>
      <c r="BG1897" s="159">
        <f>IF(N1897="zákl. prenesená",J1897,0)</f>
        <v>0</v>
      </c>
      <c r="BH1897" s="159">
        <f>IF(N1897="zníž. prenesená",J1897,0)</f>
        <v>0</v>
      </c>
      <c r="BI1897" s="159">
        <f>IF(N1897="nulová",J1897,0)</f>
        <v>0</v>
      </c>
      <c r="BJ1897" s="17" t="s">
        <v>89</v>
      </c>
      <c r="BK1897" s="159">
        <f>ROUND(I1897*H1897,2)</f>
        <v>0</v>
      </c>
      <c r="BL1897" s="17" t="s">
        <v>587</v>
      </c>
      <c r="BM1897" s="158" t="s">
        <v>1928</v>
      </c>
    </row>
    <row r="1898" spans="2:65" s="1" customFormat="1" ht="24.2" customHeight="1">
      <c r="B1898" s="145"/>
      <c r="C1898" s="188" t="s">
        <v>1929</v>
      </c>
      <c r="D1898" s="188" t="s">
        <v>507</v>
      </c>
      <c r="E1898" s="189" t="s">
        <v>1930</v>
      </c>
      <c r="F1898" s="190" t="s">
        <v>1931</v>
      </c>
      <c r="G1898" s="191" t="s">
        <v>693</v>
      </c>
      <c r="H1898" s="192">
        <v>6</v>
      </c>
      <c r="I1898" s="193"/>
      <c r="J1898" s="194">
        <f>ROUND(I1898*H1898,2)</f>
        <v>0</v>
      </c>
      <c r="K1898" s="195"/>
      <c r="L1898" s="196"/>
      <c r="M1898" s="197" t="s">
        <v>1</v>
      </c>
      <c r="N1898" s="198" t="s">
        <v>42</v>
      </c>
      <c r="P1898" s="156">
        <f>O1898*H1898</f>
        <v>0</v>
      </c>
      <c r="Q1898" s="156">
        <v>2.1319999999999999E-2</v>
      </c>
      <c r="R1898" s="156">
        <f>Q1898*H1898</f>
        <v>0.12791999999999998</v>
      </c>
      <c r="S1898" s="156">
        <v>0</v>
      </c>
      <c r="T1898" s="157">
        <f>S1898*H1898</f>
        <v>0</v>
      </c>
      <c r="AR1898" s="158" t="s">
        <v>732</v>
      </c>
      <c r="AT1898" s="158" t="s">
        <v>507</v>
      </c>
      <c r="AU1898" s="158" t="s">
        <v>89</v>
      </c>
      <c r="AY1898" s="17" t="s">
        <v>307</v>
      </c>
      <c r="BE1898" s="159">
        <f>IF(N1898="základná",J1898,0)</f>
        <v>0</v>
      </c>
      <c r="BF1898" s="159">
        <f>IF(N1898="znížená",J1898,0)</f>
        <v>0</v>
      </c>
      <c r="BG1898" s="159">
        <f>IF(N1898="zákl. prenesená",J1898,0)</f>
        <v>0</v>
      </c>
      <c r="BH1898" s="159">
        <f>IF(N1898="zníž. prenesená",J1898,0)</f>
        <v>0</v>
      </c>
      <c r="BI1898" s="159">
        <f>IF(N1898="nulová",J1898,0)</f>
        <v>0</v>
      </c>
      <c r="BJ1898" s="17" t="s">
        <v>89</v>
      </c>
      <c r="BK1898" s="159">
        <f>ROUND(I1898*H1898,2)</f>
        <v>0</v>
      </c>
      <c r="BL1898" s="17" t="s">
        <v>587</v>
      </c>
      <c r="BM1898" s="158" t="s">
        <v>1932</v>
      </c>
    </row>
    <row r="1899" spans="2:65" s="1" customFormat="1" ht="24.2" customHeight="1">
      <c r="B1899" s="145"/>
      <c r="C1899" s="146" t="s">
        <v>1933</v>
      </c>
      <c r="D1899" s="146" t="s">
        <v>309</v>
      </c>
      <c r="E1899" s="147" t="s">
        <v>1934</v>
      </c>
      <c r="F1899" s="148" t="s">
        <v>1935</v>
      </c>
      <c r="G1899" s="149" t="s">
        <v>1849</v>
      </c>
      <c r="H1899" s="199"/>
      <c r="I1899" s="151"/>
      <c r="J1899" s="152">
        <f>ROUND(I1899*H1899,2)</f>
        <v>0</v>
      </c>
      <c r="K1899" s="153"/>
      <c r="L1899" s="32"/>
      <c r="M1899" s="154" t="s">
        <v>1</v>
      </c>
      <c r="N1899" s="155" t="s">
        <v>42</v>
      </c>
      <c r="P1899" s="156">
        <f>O1899*H1899</f>
        <v>0</v>
      </c>
      <c r="Q1899" s="156">
        <v>0</v>
      </c>
      <c r="R1899" s="156">
        <f>Q1899*H1899</f>
        <v>0</v>
      </c>
      <c r="S1899" s="156">
        <v>0</v>
      </c>
      <c r="T1899" s="157">
        <f>S1899*H1899</f>
        <v>0</v>
      </c>
      <c r="AR1899" s="158" t="s">
        <v>587</v>
      </c>
      <c r="AT1899" s="158" t="s">
        <v>309</v>
      </c>
      <c r="AU1899" s="158" t="s">
        <v>89</v>
      </c>
      <c r="AY1899" s="17" t="s">
        <v>307</v>
      </c>
      <c r="BE1899" s="159">
        <f>IF(N1899="základná",J1899,0)</f>
        <v>0</v>
      </c>
      <c r="BF1899" s="159">
        <f>IF(N1899="znížená",J1899,0)</f>
        <v>0</v>
      </c>
      <c r="BG1899" s="159">
        <f>IF(N1899="zákl. prenesená",J1899,0)</f>
        <v>0</v>
      </c>
      <c r="BH1899" s="159">
        <f>IF(N1899="zníž. prenesená",J1899,0)</f>
        <v>0</v>
      </c>
      <c r="BI1899" s="159">
        <f>IF(N1899="nulová",J1899,0)</f>
        <v>0</v>
      </c>
      <c r="BJ1899" s="17" t="s">
        <v>89</v>
      </c>
      <c r="BK1899" s="159">
        <f>ROUND(I1899*H1899,2)</f>
        <v>0</v>
      </c>
      <c r="BL1899" s="17" t="s">
        <v>587</v>
      </c>
      <c r="BM1899" s="158" t="s">
        <v>1936</v>
      </c>
    </row>
    <row r="1900" spans="2:65" s="11" customFormat="1" ht="22.9" customHeight="1">
      <c r="B1900" s="133"/>
      <c r="D1900" s="134" t="s">
        <v>75</v>
      </c>
      <c r="E1900" s="143" t="s">
        <v>1937</v>
      </c>
      <c r="F1900" s="143" t="s">
        <v>1938</v>
      </c>
      <c r="I1900" s="136"/>
      <c r="J1900" s="144">
        <f>BK1900</f>
        <v>0</v>
      </c>
      <c r="L1900" s="133"/>
      <c r="M1900" s="138"/>
      <c r="P1900" s="139">
        <f>SUM(P1901:P1923)</f>
        <v>0</v>
      </c>
      <c r="R1900" s="139">
        <f>SUM(R1901:R1923)</f>
        <v>0.16985</v>
      </c>
      <c r="T1900" s="140">
        <f>SUM(T1901:T1923)</f>
        <v>0</v>
      </c>
      <c r="AR1900" s="134" t="s">
        <v>89</v>
      </c>
      <c r="AT1900" s="141" t="s">
        <v>75</v>
      </c>
      <c r="AU1900" s="141" t="s">
        <v>83</v>
      </c>
      <c r="AY1900" s="134" t="s">
        <v>307</v>
      </c>
      <c r="BK1900" s="142">
        <f>SUM(BK1901:BK1923)</f>
        <v>0</v>
      </c>
    </row>
    <row r="1901" spans="2:65" s="1" customFormat="1" ht="24.2" customHeight="1">
      <c r="B1901" s="145"/>
      <c r="C1901" s="146" t="s">
        <v>1939</v>
      </c>
      <c r="D1901" s="146" t="s">
        <v>309</v>
      </c>
      <c r="E1901" s="147" t="s">
        <v>1940</v>
      </c>
      <c r="F1901" s="148" t="s">
        <v>1941</v>
      </c>
      <c r="G1901" s="149" t="s">
        <v>693</v>
      </c>
      <c r="H1901" s="150">
        <v>13</v>
      </c>
      <c r="I1901" s="151"/>
      <c r="J1901" s="152">
        <f>ROUND(I1901*H1901,2)</f>
        <v>0</v>
      </c>
      <c r="K1901" s="153"/>
      <c r="L1901" s="32"/>
      <c r="M1901" s="154" t="s">
        <v>1</v>
      </c>
      <c r="N1901" s="155" t="s">
        <v>42</v>
      </c>
      <c r="P1901" s="156">
        <f>O1901*H1901</f>
        <v>0</v>
      </c>
      <c r="Q1901" s="156">
        <v>0</v>
      </c>
      <c r="R1901" s="156">
        <f>Q1901*H1901</f>
        <v>0</v>
      </c>
      <c r="S1901" s="156">
        <v>0</v>
      </c>
      <c r="T1901" s="157">
        <f>S1901*H1901</f>
        <v>0</v>
      </c>
      <c r="AR1901" s="158" t="s">
        <v>587</v>
      </c>
      <c r="AT1901" s="158" t="s">
        <v>309</v>
      </c>
      <c r="AU1901" s="158" t="s">
        <v>89</v>
      </c>
      <c r="AY1901" s="17" t="s">
        <v>307</v>
      </c>
      <c r="BE1901" s="159">
        <f>IF(N1901="základná",J1901,0)</f>
        <v>0</v>
      </c>
      <c r="BF1901" s="159">
        <f>IF(N1901="znížená",J1901,0)</f>
        <v>0</v>
      </c>
      <c r="BG1901" s="159">
        <f>IF(N1901="zákl. prenesená",J1901,0)</f>
        <v>0</v>
      </c>
      <c r="BH1901" s="159">
        <f>IF(N1901="zníž. prenesená",J1901,0)</f>
        <v>0</v>
      </c>
      <c r="BI1901" s="159">
        <f>IF(N1901="nulová",J1901,0)</f>
        <v>0</v>
      </c>
      <c r="BJ1901" s="17" t="s">
        <v>89</v>
      </c>
      <c r="BK1901" s="159">
        <f>ROUND(I1901*H1901,2)</f>
        <v>0</v>
      </c>
      <c r="BL1901" s="17" t="s">
        <v>587</v>
      </c>
      <c r="BM1901" s="158" t="s">
        <v>1942</v>
      </c>
    </row>
    <row r="1902" spans="2:65" s="13" customFormat="1">
      <c r="B1902" s="167"/>
      <c r="D1902" s="161" t="s">
        <v>315</v>
      </c>
      <c r="E1902" s="168" t="s">
        <v>1</v>
      </c>
      <c r="F1902" s="169" t="s">
        <v>1943</v>
      </c>
      <c r="H1902" s="170">
        <v>13</v>
      </c>
      <c r="I1902" s="171"/>
      <c r="L1902" s="167"/>
      <c r="M1902" s="172"/>
      <c r="T1902" s="173"/>
      <c r="AT1902" s="168" t="s">
        <v>315</v>
      </c>
      <c r="AU1902" s="168" t="s">
        <v>89</v>
      </c>
      <c r="AV1902" s="13" t="s">
        <v>89</v>
      </c>
      <c r="AW1902" s="13" t="s">
        <v>31</v>
      </c>
      <c r="AX1902" s="13" t="s">
        <v>76</v>
      </c>
      <c r="AY1902" s="168" t="s">
        <v>307</v>
      </c>
    </row>
    <row r="1903" spans="2:65" s="14" customFormat="1">
      <c r="B1903" s="174"/>
      <c r="D1903" s="161" t="s">
        <v>315</v>
      </c>
      <c r="E1903" s="175" t="s">
        <v>1</v>
      </c>
      <c r="F1903" s="176" t="s">
        <v>415</v>
      </c>
      <c r="H1903" s="177">
        <v>13</v>
      </c>
      <c r="I1903" s="178"/>
      <c r="L1903" s="174"/>
      <c r="M1903" s="179"/>
      <c r="T1903" s="180"/>
      <c r="AT1903" s="175" t="s">
        <v>315</v>
      </c>
      <c r="AU1903" s="175" t="s">
        <v>89</v>
      </c>
      <c r="AV1903" s="14" t="s">
        <v>313</v>
      </c>
      <c r="AW1903" s="14" t="s">
        <v>31</v>
      </c>
      <c r="AX1903" s="14" t="s">
        <v>83</v>
      </c>
      <c r="AY1903" s="175" t="s">
        <v>307</v>
      </c>
    </row>
    <row r="1904" spans="2:65" s="1" customFormat="1" ht="16.5" customHeight="1">
      <c r="B1904" s="145"/>
      <c r="C1904" s="188" t="s">
        <v>1944</v>
      </c>
      <c r="D1904" s="188" t="s">
        <v>507</v>
      </c>
      <c r="E1904" s="189" t="s">
        <v>1945</v>
      </c>
      <c r="F1904" s="190" t="s">
        <v>1946</v>
      </c>
      <c r="G1904" s="191" t="s">
        <v>693</v>
      </c>
      <c r="H1904" s="192">
        <v>13</v>
      </c>
      <c r="I1904" s="193"/>
      <c r="J1904" s="194">
        <f>ROUND(I1904*H1904,2)</f>
        <v>0</v>
      </c>
      <c r="K1904" s="195"/>
      <c r="L1904" s="196"/>
      <c r="M1904" s="197" t="s">
        <v>1</v>
      </c>
      <c r="N1904" s="198" t="s">
        <v>42</v>
      </c>
      <c r="P1904" s="156">
        <f>O1904*H1904</f>
        <v>0</v>
      </c>
      <c r="Q1904" s="156">
        <v>5.0000000000000001E-4</v>
      </c>
      <c r="R1904" s="156">
        <f>Q1904*H1904</f>
        <v>6.5000000000000006E-3</v>
      </c>
      <c r="S1904" s="156">
        <v>0</v>
      </c>
      <c r="T1904" s="157">
        <f>S1904*H1904</f>
        <v>0</v>
      </c>
      <c r="AR1904" s="158" t="s">
        <v>732</v>
      </c>
      <c r="AT1904" s="158" t="s">
        <v>507</v>
      </c>
      <c r="AU1904" s="158" t="s">
        <v>89</v>
      </c>
      <c r="AY1904" s="17" t="s">
        <v>307</v>
      </c>
      <c r="BE1904" s="159">
        <f>IF(N1904="základná",J1904,0)</f>
        <v>0</v>
      </c>
      <c r="BF1904" s="159">
        <f>IF(N1904="znížená",J1904,0)</f>
        <v>0</v>
      </c>
      <c r="BG1904" s="159">
        <f>IF(N1904="zákl. prenesená",J1904,0)</f>
        <v>0</v>
      </c>
      <c r="BH1904" s="159">
        <f>IF(N1904="zníž. prenesená",J1904,0)</f>
        <v>0</v>
      </c>
      <c r="BI1904" s="159">
        <f>IF(N1904="nulová",J1904,0)</f>
        <v>0</v>
      </c>
      <c r="BJ1904" s="17" t="s">
        <v>89</v>
      </c>
      <c r="BK1904" s="159">
        <f>ROUND(I1904*H1904,2)</f>
        <v>0</v>
      </c>
      <c r="BL1904" s="17" t="s">
        <v>587</v>
      </c>
      <c r="BM1904" s="158" t="s">
        <v>1947</v>
      </c>
    </row>
    <row r="1905" spans="2:65" s="1" customFormat="1" ht="21.75" customHeight="1">
      <c r="B1905" s="145"/>
      <c r="C1905" s="146" t="s">
        <v>1948</v>
      </c>
      <c r="D1905" s="146" t="s">
        <v>309</v>
      </c>
      <c r="E1905" s="147" t="s">
        <v>1949</v>
      </c>
      <c r="F1905" s="148" t="s">
        <v>1950</v>
      </c>
      <c r="G1905" s="149" t="s">
        <v>693</v>
      </c>
      <c r="H1905" s="150">
        <v>51</v>
      </c>
      <c r="I1905" s="151"/>
      <c r="J1905" s="152">
        <f>ROUND(I1905*H1905,2)</f>
        <v>0</v>
      </c>
      <c r="K1905" s="153"/>
      <c r="L1905" s="32"/>
      <c r="M1905" s="154" t="s">
        <v>1</v>
      </c>
      <c r="N1905" s="155" t="s">
        <v>42</v>
      </c>
      <c r="P1905" s="156">
        <f>O1905*H1905</f>
        <v>0</v>
      </c>
      <c r="Q1905" s="156">
        <v>0</v>
      </c>
      <c r="R1905" s="156">
        <f>Q1905*H1905</f>
        <v>0</v>
      </c>
      <c r="S1905" s="156">
        <v>0</v>
      </c>
      <c r="T1905" s="157">
        <f>S1905*H1905</f>
        <v>0</v>
      </c>
      <c r="AR1905" s="158" t="s">
        <v>587</v>
      </c>
      <c r="AT1905" s="158" t="s">
        <v>309</v>
      </c>
      <c r="AU1905" s="158" t="s">
        <v>89</v>
      </c>
      <c r="AY1905" s="17" t="s">
        <v>307</v>
      </c>
      <c r="BE1905" s="159">
        <f>IF(N1905="základná",J1905,0)</f>
        <v>0</v>
      </c>
      <c r="BF1905" s="159">
        <f>IF(N1905="znížená",J1905,0)</f>
        <v>0</v>
      </c>
      <c r="BG1905" s="159">
        <f>IF(N1905="zákl. prenesená",J1905,0)</f>
        <v>0</v>
      </c>
      <c r="BH1905" s="159">
        <f>IF(N1905="zníž. prenesená",J1905,0)</f>
        <v>0</v>
      </c>
      <c r="BI1905" s="159">
        <f>IF(N1905="nulová",J1905,0)</f>
        <v>0</v>
      </c>
      <c r="BJ1905" s="17" t="s">
        <v>89</v>
      </c>
      <c r="BK1905" s="159">
        <f>ROUND(I1905*H1905,2)</f>
        <v>0</v>
      </c>
      <c r="BL1905" s="17" t="s">
        <v>587</v>
      </c>
      <c r="BM1905" s="158" t="s">
        <v>1951</v>
      </c>
    </row>
    <row r="1906" spans="2:65" s="13" customFormat="1">
      <c r="B1906" s="167"/>
      <c r="D1906" s="161" t="s">
        <v>315</v>
      </c>
      <c r="E1906" s="168" t="s">
        <v>1</v>
      </c>
      <c r="F1906" s="169" t="s">
        <v>1952</v>
      </c>
      <c r="H1906" s="170">
        <v>20</v>
      </c>
      <c r="I1906" s="171"/>
      <c r="L1906" s="167"/>
      <c r="M1906" s="172"/>
      <c r="T1906" s="173"/>
      <c r="AT1906" s="168" t="s">
        <v>315</v>
      </c>
      <c r="AU1906" s="168" t="s">
        <v>89</v>
      </c>
      <c r="AV1906" s="13" t="s">
        <v>89</v>
      </c>
      <c r="AW1906" s="13" t="s">
        <v>31</v>
      </c>
      <c r="AX1906" s="13" t="s">
        <v>76</v>
      </c>
      <c r="AY1906" s="168" t="s">
        <v>307</v>
      </c>
    </row>
    <row r="1907" spans="2:65" s="13" customFormat="1">
      <c r="B1907" s="167"/>
      <c r="D1907" s="161" t="s">
        <v>315</v>
      </c>
      <c r="E1907" s="168" t="s">
        <v>1</v>
      </c>
      <c r="F1907" s="169" t="s">
        <v>1953</v>
      </c>
      <c r="H1907" s="170">
        <v>22</v>
      </c>
      <c r="I1907" s="171"/>
      <c r="L1907" s="167"/>
      <c r="M1907" s="172"/>
      <c r="T1907" s="173"/>
      <c r="AT1907" s="168" t="s">
        <v>315</v>
      </c>
      <c r="AU1907" s="168" t="s">
        <v>89</v>
      </c>
      <c r="AV1907" s="13" t="s">
        <v>89</v>
      </c>
      <c r="AW1907" s="13" t="s">
        <v>31</v>
      </c>
      <c r="AX1907" s="13" t="s">
        <v>76</v>
      </c>
      <c r="AY1907" s="168" t="s">
        <v>307</v>
      </c>
    </row>
    <row r="1908" spans="2:65" s="13" customFormat="1">
      <c r="B1908" s="167"/>
      <c r="D1908" s="161" t="s">
        <v>315</v>
      </c>
      <c r="E1908" s="168" t="s">
        <v>1</v>
      </c>
      <c r="F1908" s="169" t="s">
        <v>1954</v>
      </c>
      <c r="H1908" s="170">
        <v>9</v>
      </c>
      <c r="I1908" s="171"/>
      <c r="L1908" s="167"/>
      <c r="M1908" s="172"/>
      <c r="T1908" s="173"/>
      <c r="AT1908" s="168" t="s">
        <v>315</v>
      </c>
      <c r="AU1908" s="168" t="s">
        <v>89</v>
      </c>
      <c r="AV1908" s="13" t="s">
        <v>89</v>
      </c>
      <c r="AW1908" s="13" t="s">
        <v>31</v>
      </c>
      <c r="AX1908" s="13" t="s">
        <v>76</v>
      </c>
      <c r="AY1908" s="168" t="s">
        <v>307</v>
      </c>
    </row>
    <row r="1909" spans="2:65" s="14" customFormat="1">
      <c r="B1909" s="174"/>
      <c r="D1909" s="161" t="s">
        <v>315</v>
      </c>
      <c r="E1909" s="175" t="s">
        <v>1</v>
      </c>
      <c r="F1909" s="176" t="s">
        <v>415</v>
      </c>
      <c r="H1909" s="177">
        <v>51</v>
      </c>
      <c r="I1909" s="178"/>
      <c r="L1909" s="174"/>
      <c r="M1909" s="179"/>
      <c r="T1909" s="180"/>
      <c r="AT1909" s="175" t="s">
        <v>315</v>
      </c>
      <c r="AU1909" s="175" t="s">
        <v>89</v>
      </c>
      <c r="AV1909" s="14" t="s">
        <v>313</v>
      </c>
      <c r="AW1909" s="14" t="s">
        <v>31</v>
      </c>
      <c r="AX1909" s="14" t="s">
        <v>83</v>
      </c>
      <c r="AY1909" s="175" t="s">
        <v>307</v>
      </c>
    </row>
    <row r="1910" spans="2:65" s="1" customFormat="1" ht="21.75" customHeight="1">
      <c r="B1910" s="145"/>
      <c r="C1910" s="188" t="s">
        <v>1955</v>
      </c>
      <c r="D1910" s="188" t="s">
        <v>507</v>
      </c>
      <c r="E1910" s="189" t="s">
        <v>1956</v>
      </c>
      <c r="F1910" s="190" t="s">
        <v>1957</v>
      </c>
      <c r="G1910" s="191" t="s">
        <v>693</v>
      </c>
      <c r="H1910" s="192">
        <v>20</v>
      </c>
      <c r="I1910" s="193"/>
      <c r="J1910" s="194">
        <f>ROUND(I1910*H1910,2)</f>
        <v>0</v>
      </c>
      <c r="K1910" s="195"/>
      <c r="L1910" s="196"/>
      <c r="M1910" s="197" t="s">
        <v>1</v>
      </c>
      <c r="N1910" s="198" t="s">
        <v>42</v>
      </c>
      <c r="P1910" s="156">
        <f>O1910*H1910</f>
        <v>0</v>
      </c>
      <c r="Q1910" s="156">
        <v>3.5E-4</v>
      </c>
      <c r="R1910" s="156">
        <f>Q1910*H1910</f>
        <v>7.0000000000000001E-3</v>
      </c>
      <c r="S1910" s="156">
        <v>0</v>
      </c>
      <c r="T1910" s="157">
        <f>S1910*H1910</f>
        <v>0</v>
      </c>
      <c r="AR1910" s="158" t="s">
        <v>732</v>
      </c>
      <c r="AT1910" s="158" t="s">
        <v>507</v>
      </c>
      <c r="AU1910" s="158" t="s">
        <v>89</v>
      </c>
      <c r="AY1910" s="17" t="s">
        <v>307</v>
      </c>
      <c r="BE1910" s="159">
        <f>IF(N1910="základná",J1910,0)</f>
        <v>0</v>
      </c>
      <c r="BF1910" s="159">
        <f>IF(N1910="znížená",J1910,0)</f>
        <v>0</v>
      </c>
      <c r="BG1910" s="159">
        <f>IF(N1910="zákl. prenesená",J1910,0)</f>
        <v>0</v>
      </c>
      <c r="BH1910" s="159">
        <f>IF(N1910="zníž. prenesená",J1910,0)</f>
        <v>0</v>
      </c>
      <c r="BI1910" s="159">
        <f>IF(N1910="nulová",J1910,0)</f>
        <v>0</v>
      </c>
      <c r="BJ1910" s="17" t="s">
        <v>89</v>
      </c>
      <c r="BK1910" s="159">
        <f>ROUND(I1910*H1910,2)</f>
        <v>0</v>
      </c>
      <c r="BL1910" s="17" t="s">
        <v>587</v>
      </c>
      <c r="BM1910" s="158" t="s">
        <v>1958</v>
      </c>
    </row>
    <row r="1911" spans="2:65" s="1" customFormat="1" ht="21.75" customHeight="1">
      <c r="B1911" s="145"/>
      <c r="C1911" s="188" t="s">
        <v>1959</v>
      </c>
      <c r="D1911" s="188" t="s">
        <v>507</v>
      </c>
      <c r="E1911" s="189" t="s">
        <v>1960</v>
      </c>
      <c r="F1911" s="190" t="s">
        <v>1961</v>
      </c>
      <c r="G1911" s="191" t="s">
        <v>693</v>
      </c>
      <c r="H1911" s="192">
        <v>22</v>
      </c>
      <c r="I1911" s="193"/>
      <c r="J1911" s="194">
        <f>ROUND(I1911*H1911,2)</f>
        <v>0</v>
      </c>
      <c r="K1911" s="195"/>
      <c r="L1911" s="196"/>
      <c r="M1911" s="197" t="s">
        <v>1</v>
      </c>
      <c r="N1911" s="198" t="s">
        <v>42</v>
      </c>
      <c r="P1911" s="156">
        <f>O1911*H1911</f>
        <v>0</v>
      </c>
      <c r="Q1911" s="156">
        <v>3.5E-4</v>
      </c>
      <c r="R1911" s="156">
        <f>Q1911*H1911</f>
        <v>7.7000000000000002E-3</v>
      </c>
      <c r="S1911" s="156">
        <v>0</v>
      </c>
      <c r="T1911" s="157">
        <f>S1911*H1911</f>
        <v>0</v>
      </c>
      <c r="AR1911" s="158" t="s">
        <v>732</v>
      </c>
      <c r="AT1911" s="158" t="s">
        <v>507</v>
      </c>
      <c r="AU1911" s="158" t="s">
        <v>89</v>
      </c>
      <c r="AY1911" s="17" t="s">
        <v>307</v>
      </c>
      <c r="BE1911" s="159">
        <f>IF(N1911="základná",J1911,0)</f>
        <v>0</v>
      </c>
      <c r="BF1911" s="159">
        <f>IF(N1911="znížená",J1911,0)</f>
        <v>0</v>
      </c>
      <c r="BG1911" s="159">
        <f>IF(N1911="zákl. prenesená",J1911,0)</f>
        <v>0</v>
      </c>
      <c r="BH1911" s="159">
        <f>IF(N1911="zníž. prenesená",J1911,0)</f>
        <v>0</v>
      </c>
      <c r="BI1911" s="159">
        <f>IF(N1911="nulová",J1911,0)</f>
        <v>0</v>
      </c>
      <c r="BJ1911" s="17" t="s">
        <v>89</v>
      </c>
      <c r="BK1911" s="159">
        <f>ROUND(I1911*H1911,2)</f>
        <v>0</v>
      </c>
      <c r="BL1911" s="17" t="s">
        <v>587</v>
      </c>
      <c r="BM1911" s="158" t="s">
        <v>1962</v>
      </c>
    </row>
    <row r="1912" spans="2:65" s="1" customFormat="1" ht="16.5" customHeight="1">
      <c r="B1912" s="145"/>
      <c r="C1912" s="188" t="s">
        <v>1963</v>
      </c>
      <c r="D1912" s="188" t="s">
        <v>507</v>
      </c>
      <c r="E1912" s="189" t="s">
        <v>1964</v>
      </c>
      <c r="F1912" s="190" t="s">
        <v>1965</v>
      </c>
      <c r="G1912" s="191" t="s">
        <v>693</v>
      </c>
      <c r="H1912" s="192">
        <v>9</v>
      </c>
      <c r="I1912" s="193"/>
      <c r="J1912" s="194">
        <f>ROUND(I1912*H1912,2)</f>
        <v>0</v>
      </c>
      <c r="K1912" s="195"/>
      <c r="L1912" s="196"/>
      <c r="M1912" s="197" t="s">
        <v>1</v>
      </c>
      <c r="N1912" s="198" t="s">
        <v>42</v>
      </c>
      <c r="P1912" s="156">
        <f>O1912*H1912</f>
        <v>0</v>
      </c>
      <c r="Q1912" s="156">
        <v>3.5E-4</v>
      </c>
      <c r="R1912" s="156">
        <f>Q1912*H1912</f>
        <v>3.15E-3</v>
      </c>
      <c r="S1912" s="156">
        <v>0</v>
      </c>
      <c r="T1912" s="157">
        <f>S1912*H1912</f>
        <v>0</v>
      </c>
      <c r="AR1912" s="158" t="s">
        <v>732</v>
      </c>
      <c r="AT1912" s="158" t="s">
        <v>507</v>
      </c>
      <c r="AU1912" s="158" t="s">
        <v>89</v>
      </c>
      <c r="AY1912" s="17" t="s">
        <v>307</v>
      </c>
      <c r="BE1912" s="159">
        <f>IF(N1912="základná",J1912,0)</f>
        <v>0</v>
      </c>
      <c r="BF1912" s="159">
        <f>IF(N1912="znížená",J1912,0)</f>
        <v>0</v>
      </c>
      <c r="BG1912" s="159">
        <f>IF(N1912="zákl. prenesená",J1912,0)</f>
        <v>0</v>
      </c>
      <c r="BH1912" s="159">
        <f>IF(N1912="zníž. prenesená",J1912,0)</f>
        <v>0</v>
      </c>
      <c r="BI1912" s="159">
        <f>IF(N1912="nulová",J1912,0)</f>
        <v>0</v>
      </c>
      <c r="BJ1912" s="17" t="s">
        <v>89</v>
      </c>
      <c r="BK1912" s="159">
        <f>ROUND(I1912*H1912,2)</f>
        <v>0</v>
      </c>
      <c r="BL1912" s="17" t="s">
        <v>587</v>
      </c>
      <c r="BM1912" s="158" t="s">
        <v>1966</v>
      </c>
    </row>
    <row r="1913" spans="2:65" s="1" customFormat="1" ht="24.2" customHeight="1">
      <c r="B1913" s="145"/>
      <c r="C1913" s="146" t="s">
        <v>1967</v>
      </c>
      <c r="D1913" s="146" t="s">
        <v>309</v>
      </c>
      <c r="E1913" s="147" t="s">
        <v>1968</v>
      </c>
      <c r="F1913" s="148" t="s">
        <v>1969</v>
      </c>
      <c r="G1913" s="149" t="s">
        <v>693</v>
      </c>
      <c r="H1913" s="150">
        <v>9</v>
      </c>
      <c r="I1913" s="151"/>
      <c r="J1913" s="152">
        <f>ROUND(I1913*H1913,2)</f>
        <v>0</v>
      </c>
      <c r="K1913" s="153"/>
      <c r="L1913" s="32"/>
      <c r="M1913" s="154" t="s">
        <v>1</v>
      </c>
      <c r="N1913" s="155" t="s">
        <v>42</v>
      </c>
      <c r="P1913" s="156">
        <f>O1913*H1913</f>
        <v>0</v>
      </c>
      <c r="Q1913" s="156">
        <v>0</v>
      </c>
      <c r="R1913" s="156">
        <f>Q1913*H1913</f>
        <v>0</v>
      </c>
      <c r="S1913" s="156">
        <v>0</v>
      </c>
      <c r="T1913" s="157">
        <f>S1913*H1913</f>
        <v>0</v>
      </c>
      <c r="AR1913" s="158" t="s">
        <v>587</v>
      </c>
      <c r="AT1913" s="158" t="s">
        <v>309</v>
      </c>
      <c r="AU1913" s="158" t="s">
        <v>89</v>
      </c>
      <c r="AY1913" s="17" t="s">
        <v>307</v>
      </c>
      <c r="BE1913" s="159">
        <f>IF(N1913="základná",J1913,0)</f>
        <v>0</v>
      </c>
      <c r="BF1913" s="159">
        <f>IF(N1913="znížená",J1913,0)</f>
        <v>0</v>
      </c>
      <c r="BG1913" s="159">
        <f>IF(N1913="zákl. prenesená",J1913,0)</f>
        <v>0</v>
      </c>
      <c r="BH1913" s="159">
        <f>IF(N1913="zníž. prenesená",J1913,0)</f>
        <v>0</v>
      </c>
      <c r="BI1913" s="159">
        <f>IF(N1913="nulová",J1913,0)</f>
        <v>0</v>
      </c>
      <c r="BJ1913" s="17" t="s">
        <v>89</v>
      </c>
      <c r="BK1913" s="159">
        <f>ROUND(I1913*H1913,2)</f>
        <v>0</v>
      </c>
      <c r="BL1913" s="17" t="s">
        <v>587</v>
      </c>
      <c r="BM1913" s="158" t="s">
        <v>1970</v>
      </c>
    </row>
    <row r="1914" spans="2:65" s="13" customFormat="1">
      <c r="B1914" s="167"/>
      <c r="D1914" s="161" t="s">
        <v>315</v>
      </c>
      <c r="E1914" s="168" t="s">
        <v>1</v>
      </c>
      <c r="F1914" s="169" t="s">
        <v>1971</v>
      </c>
      <c r="H1914" s="170">
        <v>9</v>
      </c>
      <c r="I1914" s="171"/>
      <c r="L1914" s="167"/>
      <c r="M1914" s="172"/>
      <c r="T1914" s="173"/>
      <c r="AT1914" s="168" t="s">
        <v>315</v>
      </c>
      <c r="AU1914" s="168" t="s">
        <v>89</v>
      </c>
      <c r="AV1914" s="13" t="s">
        <v>89</v>
      </c>
      <c r="AW1914" s="13" t="s">
        <v>31</v>
      </c>
      <c r="AX1914" s="13" t="s">
        <v>76</v>
      </c>
      <c r="AY1914" s="168" t="s">
        <v>307</v>
      </c>
    </row>
    <row r="1915" spans="2:65" s="14" customFormat="1">
      <c r="B1915" s="174"/>
      <c r="D1915" s="161" t="s">
        <v>315</v>
      </c>
      <c r="E1915" s="175" t="s">
        <v>1</v>
      </c>
      <c r="F1915" s="176" t="s">
        <v>415</v>
      </c>
      <c r="H1915" s="177">
        <v>9</v>
      </c>
      <c r="I1915" s="178"/>
      <c r="L1915" s="174"/>
      <c r="M1915" s="179"/>
      <c r="T1915" s="180"/>
      <c r="AT1915" s="175" t="s">
        <v>315</v>
      </c>
      <c r="AU1915" s="175" t="s">
        <v>89</v>
      </c>
      <c r="AV1915" s="14" t="s">
        <v>313</v>
      </c>
      <c r="AW1915" s="14" t="s">
        <v>31</v>
      </c>
      <c r="AX1915" s="14" t="s">
        <v>83</v>
      </c>
      <c r="AY1915" s="175" t="s">
        <v>307</v>
      </c>
    </row>
    <row r="1916" spans="2:65" s="1" customFormat="1" ht="16.5" customHeight="1">
      <c r="B1916" s="145"/>
      <c r="C1916" s="188" t="s">
        <v>1972</v>
      </c>
      <c r="D1916" s="188" t="s">
        <v>507</v>
      </c>
      <c r="E1916" s="189" t="s">
        <v>1973</v>
      </c>
      <c r="F1916" s="190" t="s">
        <v>1974</v>
      </c>
      <c r="G1916" s="191" t="s">
        <v>693</v>
      </c>
      <c r="H1916" s="192">
        <v>9</v>
      </c>
      <c r="I1916" s="193"/>
      <c r="J1916" s="194">
        <f>ROUND(I1916*H1916,2)</f>
        <v>0</v>
      </c>
      <c r="K1916" s="195"/>
      <c r="L1916" s="196"/>
      <c r="M1916" s="197" t="s">
        <v>1</v>
      </c>
      <c r="N1916" s="198" t="s">
        <v>42</v>
      </c>
      <c r="P1916" s="156">
        <f>O1916*H1916</f>
        <v>0</v>
      </c>
      <c r="Q1916" s="156">
        <v>1.0500000000000001E-2</v>
      </c>
      <c r="R1916" s="156">
        <f>Q1916*H1916</f>
        <v>9.4500000000000001E-2</v>
      </c>
      <c r="S1916" s="156">
        <v>0</v>
      </c>
      <c r="T1916" s="157">
        <f>S1916*H1916</f>
        <v>0</v>
      </c>
      <c r="AR1916" s="158" t="s">
        <v>732</v>
      </c>
      <c r="AT1916" s="158" t="s">
        <v>507</v>
      </c>
      <c r="AU1916" s="158" t="s">
        <v>89</v>
      </c>
      <c r="AY1916" s="17" t="s">
        <v>307</v>
      </c>
      <c r="BE1916" s="159">
        <f>IF(N1916="základná",J1916,0)</f>
        <v>0</v>
      </c>
      <c r="BF1916" s="159">
        <f>IF(N1916="znížená",J1916,0)</f>
        <v>0</v>
      </c>
      <c r="BG1916" s="159">
        <f>IF(N1916="zákl. prenesená",J1916,0)</f>
        <v>0</v>
      </c>
      <c r="BH1916" s="159">
        <f>IF(N1916="zníž. prenesená",J1916,0)</f>
        <v>0</v>
      </c>
      <c r="BI1916" s="159">
        <f>IF(N1916="nulová",J1916,0)</f>
        <v>0</v>
      </c>
      <c r="BJ1916" s="17" t="s">
        <v>89</v>
      </c>
      <c r="BK1916" s="159">
        <f>ROUND(I1916*H1916,2)</f>
        <v>0</v>
      </c>
      <c r="BL1916" s="17" t="s">
        <v>587</v>
      </c>
      <c r="BM1916" s="158" t="s">
        <v>1975</v>
      </c>
    </row>
    <row r="1917" spans="2:65" s="1" customFormat="1" ht="16.5" customHeight="1">
      <c r="B1917" s="145"/>
      <c r="C1917" s="146" t="s">
        <v>1976</v>
      </c>
      <c r="D1917" s="146" t="s">
        <v>309</v>
      </c>
      <c r="E1917" s="147" t="s">
        <v>1977</v>
      </c>
      <c r="F1917" s="148" t="s">
        <v>1978</v>
      </c>
      <c r="G1917" s="149" t="s">
        <v>1979</v>
      </c>
      <c r="H1917" s="150">
        <v>17</v>
      </c>
      <c r="I1917" s="151"/>
      <c r="J1917" s="152">
        <f>ROUND(I1917*H1917,2)</f>
        <v>0</v>
      </c>
      <c r="K1917" s="153"/>
      <c r="L1917" s="32"/>
      <c r="M1917" s="154" t="s">
        <v>1</v>
      </c>
      <c r="N1917" s="155" t="s">
        <v>42</v>
      </c>
      <c r="P1917" s="156">
        <f>O1917*H1917</f>
        <v>0</v>
      </c>
      <c r="Q1917" s="156">
        <v>3.0000000000000001E-3</v>
      </c>
      <c r="R1917" s="156">
        <f>Q1917*H1917</f>
        <v>5.1000000000000004E-2</v>
      </c>
      <c r="S1917" s="156">
        <v>0</v>
      </c>
      <c r="T1917" s="157">
        <f>S1917*H1917</f>
        <v>0</v>
      </c>
      <c r="AR1917" s="158" t="s">
        <v>587</v>
      </c>
      <c r="AT1917" s="158" t="s">
        <v>309</v>
      </c>
      <c r="AU1917" s="158" t="s">
        <v>89</v>
      </c>
      <c r="AY1917" s="17" t="s">
        <v>307</v>
      </c>
      <c r="BE1917" s="159">
        <f>IF(N1917="základná",J1917,0)</f>
        <v>0</v>
      </c>
      <c r="BF1917" s="159">
        <f>IF(N1917="znížená",J1917,0)</f>
        <v>0</v>
      </c>
      <c r="BG1917" s="159">
        <f>IF(N1917="zákl. prenesená",J1917,0)</f>
        <v>0</v>
      </c>
      <c r="BH1917" s="159">
        <f>IF(N1917="zníž. prenesená",J1917,0)</f>
        <v>0</v>
      </c>
      <c r="BI1917" s="159">
        <f>IF(N1917="nulová",J1917,0)</f>
        <v>0</v>
      </c>
      <c r="BJ1917" s="17" t="s">
        <v>89</v>
      </c>
      <c r="BK1917" s="159">
        <f>ROUND(I1917*H1917,2)</f>
        <v>0</v>
      </c>
      <c r="BL1917" s="17" t="s">
        <v>587</v>
      </c>
      <c r="BM1917" s="158" t="s">
        <v>1980</v>
      </c>
    </row>
    <row r="1918" spans="2:65" s="13" customFormat="1">
      <c r="B1918" s="167"/>
      <c r="D1918" s="161" t="s">
        <v>315</v>
      </c>
      <c r="E1918" s="168" t="s">
        <v>1</v>
      </c>
      <c r="F1918" s="169" t="s">
        <v>1981</v>
      </c>
      <c r="H1918" s="170">
        <v>11</v>
      </c>
      <c r="I1918" s="171"/>
      <c r="L1918" s="167"/>
      <c r="M1918" s="172"/>
      <c r="T1918" s="173"/>
      <c r="AT1918" s="168" t="s">
        <v>315</v>
      </c>
      <c r="AU1918" s="168" t="s">
        <v>89</v>
      </c>
      <c r="AV1918" s="13" t="s">
        <v>89</v>
      </c>
      <c r="AW1918" s="13" t="s">
        <v>31</v>
      </c>
      <c r="AX1918" s="13" t="s">
        <v>76</v>
      </c>
      <c r="AY1918" s="168" t="s">
        <v>307</v>
      </c>
    </row>
    <row r="1919" spans="2:65" s="13" customFormat="1">
      <c r="B1919" s="167"/>
      <c r="D1919" s="161" t="s">
        <v>315</v>
      </c>
      <c r="E1919" s="168" t="s">
        <v>1</v>
      </c>
      <c r="F1919" s="169" t="s">
        <v>1982</v>
      </c>
      <c r="H1919" s="170">
        <v>6</v>
      </c>
      <c r="I1919" s="171"/>
      <c r="L1919" s="167"/>
      <c r="M1919" s="172"/>
      <c r="T1919" s="173"/>
      <c r="AT1919" s="168" t="s">
        <v>315</v>
      </c>
      <c r="AU1919" s="168" t="s">
        <v>89</v>
      </c>
      <c r="AV1919" s="13" t="s">
        <v>89</v>
      </c>
      <c r="AW1919" s="13" t="s">
        <v>31</v>
      </c>
      <c r="AX1919" s="13" t="s">
        <v>76</v>
      </c>
      <c r="AY1919" s="168" t="s">
        <v>307</v>
      </c>
    </row>
    <row r="1920" spans="2:65" s="14" customFormat="1">
      <c r="B1920" s="174"/>
      <c r="D1920" s="161" t="s">
        <v>315</v>
      </c>
      <c r="E1920" s="175" t="s">
        <v>1</v>
      </c>
      <c r="F1920" s="176" t="s">
        <v>415</v>
      </c>
      <c r="H1920" s="177">
        <v>17</v>
      </c>
      <c r="I1920" s="178"/>
      <c r="L1920" s="174"/>
      <c r="M1920" s="179"/>
      <c r="T1920" s="180"/>
      <c r="AT1920" s="175" t="s">
        <v>315</v>
      </c>
      <c r="AU1920" s="175" t="s">
        <v>89</v>
      </c>
      <c r="AV1920" s="14" t="s">
        <v>313</v>
      </c>
      <c r="AW1920" s="14" t="s">
        <v>31</v>
      </c>
      <c r="AX1920" s="14" t="s">
        <v>83</v>
      </c>
      <c r="AY1920" s="175" t="s">
        <v>307</v>
      </c>
    </row>
    <row r="1921" spans="2:65" s="1" customFormat="1" ht="24.2" customHeight="1">
      <c r="B1921" s="145"/>
      <c r="C1921" s="188" t="s">
        <v>1983</v>
      </c>
      <c r="D1921" s="188" t="s">
        <v>507</v>
      </c>
      <c r="E1921" s="189" t="s">
        <v>1984</v>
      </c>
      <c r="F1921" s="190" t="s">
        <v>1985</v>
      </c>
      <c r="G1921" s="191" t="s">
        <v>1979</v>
      </c>
      <c r="H1921" s="192">
        <v>11</v>
      </c>
      <c r="I1921" s="193"/>
      <c r="J1921" s="194">
        <f>ROUND(I1921*H1921,2)</f>
        <v>0</v>
      </c>
      <c r="K1921" s="195"/>
      <c r="L1921" s="196"/>
      <c r="M1921" s="197" t="s">
        <v>1</v>
      </c>
      <c r="N1921" s="198" t="s">
        <v>42</v>
      </c>
      <c r="P1921" s="156">
        <f>O1921*H1921</f>
        <v>0</v>
      </c>
      <c r="Q1921" s="156">
        <v>0</v>
      </c>
      <c r="R1921" s="156">
        <f>Q1921*H1921</f>
        <v>0</v>
      </c>
      <c r="S1921" s="156">
        <v>0</v>
      </c>
      <c r="T1921" s="157">
        <f>S1921*H1921</f>
        <v>0</v>
      </c>
      <c r="AR1921" s="158" t="s">
        <v>732</v>
      </c>
      <c r="AT1921" s="158" t="s">
        <v>507</v>
      </c>
      <c r="AU1921" s="158" t="s">
        <v>89</v>
      </c>
      <c r="AY1921" s="17" t="s">
        <v>307</v>
      </c>
      <c r="BE1921" s="159">
        <f>IF(N1921="základná",J1921,0)</f>
        <v>0</v>
      </c>
      <c r="BF1921" s="159">
        <f>IF(N1921="znížená",J1921,0)</f>
        <v>0</v>
      </c>
      <c r="BG1921" s="159">
        <f>IF(N1921="zákl. prenesená",J1921,0)</f>
        <v>0</v>
      </c>
      <c r="BH1921" s="159">
        <f>IF(N1921="zníž. prenesená",J1921,0)</f>
        <v>0</v>
      </c>
      <c r="BI1921" s="159">
        <f>IF(N1921="nulová",J1921,0)</f>
        <v>0</v>
      </c>
      <c r="BJ1921" s="17" t="s">
        <v>89</v>
      </c>
      <c r="BK1921" s="159">
        <f>ROUND(I1921*H1921,2)</f>
        <v>0</v>
      </c>
      <c r="BL1921" s="17" t="s">
        <v>587</v>
      </c>
      <c r="BM1921" s="158" t="s">
        <v>1986</v>
      </c>
    </row>
    <row r="1922" spans="2:65" s="1" customFormat="1" ht="16.5" customHeight="1">
      <c r="B1922" s="145"/>
      <c r="C1922" s="188" t="s">
        <v>1987</v>
      </c>
      <c r="D1922" s="188" t="s">
        <v>507</v>
      </c>
      <c r="E1922" s="189" t="s">
        <v>1988</v>
      </c>
      <c r="F1922" s="190" t="s">
        <v>1989</v>
      </c>
      <c r="G1922" s="191" t="s">
        <v>1979</v>
      </c>
      <c r="H1922" s="192">
        <v>6</v>
      </c>
      <c r="I1922" s="193"/>
      <c r="J1922" s="194">
        <f>ROUND(I1922*H1922,2)</f>
        <v>0</v>
      </c>
      <c r="K1922" s="195"/>
      <c r="L1922" s="196"/>
      <c r="M1922" s="197" t="s">
        <v>1</v>
      </c>
      <c r="N1922" s="198" t="s">
        <v>42</v>
      </c>
      <c r="P1922" s="156">
        <f>O1922*H1922</f>
        <v>0</v>
      </c>
      <c r="Q1922" s="156">
        <v>0</v>
      </c>
      <c r="R1922" s="156">
        <f>Q1922*H1922</f>
        <v>0</v>
      </c>
      <c r="S1922" s="156">
        <v>0</v>
      </c>
      <c r="T1922" s="157">
        <f>S1922*H1922</f>
        <v>0</v>
      </c>
      <c r="AR1922" s="158" t="s">
        <v>732</v>
      </c>
      <c r="AT1922" s="158" t="s">
        <v>507</v>
      </c>
      <c r="AU1922" s="158" t="s">
        <v>89</v>
      </c>
      <c r="AY1922" s="17" t="s">
        <v>307</v>
      </c>
      <c r="BE1922" s="159">
        <f>IF(N1922="základná",J1922,0)</f>
        <v>0</v>
      </c>
      <c r="BF1922" s="159">
        <f>IF(N1922="znížená",J1922,0)</f>
        <v>0</v>
      </c>
      <c r="BG1922" s="159">
        <f>IF(N1922="zákl. prenesená",J1922,0)</f>
        <v>0</v>
      </c>
      <c r="BH1922" s="159">
        <f>IF(N1922="zníž. prenesená",J1922,0)</f>
        <v>0</v>
      </c>
      <c r="BI1922" s="159">
        <f>IF(N1922="nulová",J1922,0)</f>
        <v>0</v>
      </c>
      <c r="BJ1922" s="17" t="s">
        <v>89</v>
      </c>
      <c r="BK1922" s="159">
        <f>ROUND(I1922*H1922,2)</f>
        <v>0</v>
      </c>
      <c r="BL1922" s="17" t="s">
        <v>587</v>
      </c>
      <c r="BM1922" s="158" t="s">
        <v>1990</v>
      </c>
    </row>
    <row r="1923" spans="2:65" s="1" customFormat="1" ht="24.2" customHeight="1">
      <c r="B1923" s="145"/>
      <c r="C1923" s="146" t="s">
        <v>1991</v>
      </c>
      <c r="D1923" s="146" t="s">
        <v>309</v>
      </c>
      <c r="E1923" s="147" t="s">
        <v>1992</v>
      </c>
      <c r="F1923" s="148" t="s">
        <v>1993</v>
      </c>
      <c r="G1923" s="149" t="s">
        <v>1849</v>
      </c>
      <c r="H1923" s="199"/>
      <c r="I1923" s="151"/>
      <c r="J1923" s="152">
        <f>ROUND(I1923*H1923,2)</f>
        <v>0</v>
      </c>
      <c r="K1923" s="153"/>
      <c r="L1923" s="32"/>
      <c r="M1923" s="154" t="s">
        <v>1</v>
      </c>
      <c r="N1923" s="155" t="s">
        <v>42</v>
      </c>
      <c r="P1923" s="156">
        <f>O1923*H1923</f>
        <v>0</v>
      </c>
      <c r="Q1923" s="156">
        <v>0</v>
      </c>
      <c r="R1923" s="156">
        <f>Q1923*H1923</f>
        <v>0</v>
      </c>
      <c r="S1923" s="156">
        <v>0</v>
      </c>
      <c r="T1923" s="157">
        <f>S1923*H1923</f>
        <v>0</v>
      </c>
      <c r="AR1923" s="158" t="s">
        <v>587</v>
      </c>
      <c r="AT1923" s="158" t="s">
        <v>309</v>
      </c>
      <c r="AU1923" s="158" t="s">
        <v>89</v>
      </c>
      <c r="AY1923" s="17" t="s">
        <v>307</v>
      </c>
      <c r="BE1923" s="159">
        <f>IF(N1923="základná",J1923,0)</f>
        <v>0</v>
      </c>
      <c r="BF1923" s="159">
        <f>IF(N1923="znížená",J1923,0)</f>
        <v>0</v>
      </c>
      <c r="BG1923" s="159">
        <f>IF(N1923="zákl. prenesená",J1923,0)</f>
        <v>0</v>
      </c>
      <c r="BH1923" s="159">
        <f>IF(N1923="zníž. prenesená",J1923,0)</f>
        <v>0</v>
      </c>
      <c r="BI1923" s="159">
        <f>IF(N1923="nulová",J1923,0)</f>
        <v>0</v>
      </c>
      <c r="BJ1923" s="17" t="s">
        <v>89</v>
      </c>
      <c r="BK1923" s="159">
        <f>ROUND(I1923*H1923,2)</f>
        <v>0</v>
      </c>
      <c r="BL1923" s="17" t="s">
        <v>587</v>
      </c>
      <c r="BM1923" s="158" t="s">
        <v>1994</v>
      </c>
    </row>
    <row r="1924" spans="2:65" s="11" customFormat="1" ht="22.9" customHeight="1">
      <c r="B1924" s="133"/>
      <c r="D1924" s="134" t="s">
        <v>75</v>
      </c>
      <c r="E1924" s="143" t="s">
        <v>1995</v>
      </c>
      <c r="F1924" s="143" t="s">
        <v>1996</v>
      </c>
      <c r="I1924" s="136"/>
      <c r="J1924" s="144">
        <f>BK1924</f>
        <v>0</v>
      </c>
      <c r="L1924" s="133"/>
      <c r="M1924" s="138"/>
      <c r="P1924" s="139">
        <f>SUM(P1925:P1993)</f>
        <v>0</v>
      </c>
      <c r="R1924" s="139">
        <f>SUM(R1925:R1993)</f>
        <v>52.256636289999996</v>
      </c>
      <c r="T1924" s="140">
        <f>SUM(T1925:T1993)</f>
        <v>0</v>
      </c>
      <c r="AR1924" s="134" t="s">
        <v>89</v>
      </c>
      <c r="AT1924" s="141" t="s">
        <v>75</v>
      </c>
      <c r="AU1924" s="141" t="s">
        <v>83</v>
      </c>
      <c r="AY1924" s="134" t="s">
        <v>307</v>
      </c>
      <c r="BK1924" s="142">
        <f>SUM(BK1925:BK1993)</f>
        <v>0</v>
      </c>
    </row>
    <row r="1925" spans="2:65" s="1" customFormat="1" ht="24.2" customHeight="1">
      <c r="B1925" s="145"/>
      <c r="C1925" s="146" t="s">
        <v>1997</v>
      </c>
      <c r="D1925" s="146" t="s">
        <v>309</v>
      </c>
      <c r="E1925" s="147" t="s">
        <v>1998</v>
      </c>
      <c r="F1925" s="148" t="s">
        <v>1999</v>
      </c>
      <c r="G1925" s="149" t="s">
        <v>693</v>
      </c>
      <c r="H1925" s="150">
        <v>344</v>
      </c>
      <c r="I1925" s="151"/>
      <c r="J1925" s="152">
        <f>ROUND(I1925*H1925,2)</f>
        <v>0</v>
      </c>
      <c r="K1925" s="153"/>
      <c r="L1925" s="32"/>
      <c r="M1925" s="154" t="s">
        <v>1</v>
      </c>
      <c r="N1925" s="155" t="s">
        <v>42</v>
      </c>
      <c r="P1925" s="156">
        <f>O1925*H1925</f>
        <v>0</v>
      </c>
      <c r="Q1925" s="156">
        <v>2.1000000000000001E-4</v>
      </c>
      <c r="R1925" s="156">
        <f>Q1925*H1925</f>
        <v>7.2239999999999999E-2</v>
      </c>
      <c r="S1925" s="156">
        <v>0</v>
      </c>
      <c r="T1925" s="157">
        <f>S1925*H1925</f>
        <v>0</v>
      </c>
      <c r="AR1925" s="158" t="s">
        <v>587</v>
      </c>
      <c r="AT1925" s="158" t="s">
        <v>309</v>
      </c>
      <c r="AU1925" s="158" t="s">
        <v>89</v>
      </c>
      <c r="AY1925" s="17" t="s">
        <v>307</v>
      </c>
      <c r="BE1925" s="159">
        <f>IF(N1925="základná",J1925,0)</f>
        <v>0</v>
      </c>
      <c r="BF1925" s="159">
        <f>IF(N1925="znížená",J1925,0)</f>
        <v>0</v>
      </c>
      <c r="BG1925" s="159">
        <f>IF(N1925="zákl. prenesená",J1925,0)</f>
        <v>0</v>
      </c>
      <c r="BH1925" s="159">
        <f>IF(N1925="zníž. prenesená",J1925,0)</f>
        <v>0</v>
      </c>
      <c r="BI1925" s="159">
        <f>IF(N1925="nulová",J1925,0)</f>
        <v>0</v>
      </c>
      <c r="BJ1925" s="17" t="s">
        <v>89</v>
      </c>
      <c r="BK1925" s="159">
        <f>ROUND(I1925*H1925,2)</f>
        <v>0</v>
      </c>
      <c r="BL1925" s="17" t="s">
        <v>587</v>
      </c>
      <c r="BM1925" s="158" t="s">
        <v>2000</v>
      </c>
    </row>
    <row r="1926" spans="2:65" s="13" customFormat="1">
      <c r="B1926" s="167"/>
      <c r="D1926" s="161" t="s">
        <v>315</v>
      </c>
      <c r="E1926" s="168" t="s">
        <v>1</v>
      </c>
      <c r="F1926" s="169" t="s">
        <v>2001</v>
      </c>
      <c r="H1926" s="170">
        <v>344</v>
      </c>
      <c r="I1926" s="171"/>
      <c r="L1926" s="167"/>
      <c r="M1926" s="172"/>
      <c r="T1926" s="173"/>
      <c r="AT1926" s="168" t="s">
        <v>315</v>
      </c>
      <c r="AU1926" s="168" t="s">
        <v>89</v>
      </c>
      <c r="AV1926" s="13" t="s">
        <v>89</v>
      </c>
      <c r="AW1926" s="13" t="s">
        <v>31</v>
      </c>
      <c r="AX1926" s="13" t="s">
        <v>76</v>
      </c>
      <c r="AY1926" s="168" t="s">
        <v>307</v>
      </c>
    </row>
    <row r="1927" spans="2:65" s="14" customFormat="1">
      <c r="B1927" s="174"/>
      <c r="D1927" s="161" t="s">
        <v>315</v>
      </c>
      <c r="E1927" s="175" t="s">
        <v>1</v>
      </c>
      <c r="F1927" s="176" t="s">
        <v>415</v>
      </c>
      <c r="H1927" s="177">
        <v>344</v>
      </c>
      <c r="I1927" s="178"/>
      <c r="L1927" s="174"/>
      <c r="M1927" s="179"/>
      <c r="T1927" s="180"/>
      <c r="AT1927" s="175" t="s">
        <v>315</v>
      </c>
      <c r="AU1927" s="175" t="s">
        <v>89</v>
      </c>
      <c r="AV1927" s="14" t="s">
        <v>313</v>
      </c>
      <c r="AW1927" s="14" t="s">
        <v>31</v>
      </c>
      <c r="AX1927" s="14" t="s">
        <v>83</v>
      </c>
      <c r="AY1927" s="175" t="s">
        <v>307</v>
      </c>
    </row>
    <row r="1928" spans="2:65" s="1" customFormat="1" ht="24.2" customHeight="1">
      <c r="B1928" s="145"/>
      <c r="C1928" s="188" t="s">
        <v>2002</v>
      </c>
      <c r="D1928" s="188" t="s">
        <v>507</v>
      </c>
      <c r="E1928" s="189" t="s">
        <v>2003</v>
      </c>
      <c r="F1928" s="190" t="s">
        <v>2004</v>
      </c>
      <c r="G1928" s="191" t="s">
        <v>1979</v>
      </c>
      <c r="H1928" s="192">
        <v>344</v>
      </c>
      <c r="I1928" s="193"/>
      <c r="J1928" s="194">
        <f>ROUND(I1928*H1928,2)</f>
        <v>0</v>
      </c>
      <c r="K1928" s="195"/>
      <c r="L1928" s="196"/>
      <c r="M1928" s="197" t="s">
        <v>1</v>
      </c>
      <c r="N1928" s="198" t="s">
        <v>42</v>
      </c>
      <c r="P1928" s="156">
        <f>O1928*H1928</f>
        <v>0</v>
      </c>
      <c r="Q1928" s="156">
        <v>0</v>
      </c>
      <c r="R1928" s="156">
        <f>Q1928*H1928</f>
        <v>0</v>
      </c>
      <c r="S1928" s="156">
        <v>0</v>
      </c>
      <c r="T1928" s="157">
        <f>S1928*H1928</f>
        <v>0</v>
      </c>
      <c r="AR1928" s="158" t="s">
        <v>732</v>
      </c>
      <c r="AT1928" s="158" t="s">
        <v>507</v>
      </c>
      <c r="AU1928" s="158" t="s">
        <v>89</v>
      </c>
      <c r="AY1928" s="17" t="s">
        <v>307</v>
      </c>
      <c r="BE1928" s="159">
        <f>IF(N1928="základná",J1928,0)</f>
        <v>0</v>
      </c>
      <c r="BF1928" s="159">
        <f>IF(N1928="znížená",J1928,0)</f>
        <v>0</v>
      </c>
      <c r="BG1928" s="159">
        <f>IF(N1928="zákl. prenesená",J1928,0)</f>
        <v>0</v>
      </c>
      <c r="BH1928" s="159">
        <f>IF(N1928="zníž. prenesená",J1928,0)</f>
        <v>0</v>
      </c>
      <c r="BI1928" s="159">
        <f>IF(N1928="nulová",J1928,0)</f>
        <v>0</v>
      </c>
      <c r="BJ1928" s="17" t="s">
        <v>89</v>
      </c>
      <c r="BK1928" s="159">
        <f>ROUND(I1928*H1928,2)</f>
        <v>0</v>
      </c>
      <c r="BL1928" s="17" t="s">
        <v>587</v>
      </c>
      <c r="BM1928" s="158" t="s">
        <v>2005</v>
      </c>
    </row>
    <row r="1929" spans="2:65" s="1" customFormat="1" ht="37.9" customHeight="1">
      <c r="B1929" s="145"/>
      <c r="C1929" s="146" t="s">
        <v>2006</v>
      </c>
      <c r="D1929" s="146" t="s">
        <v>309</v>
      </c>
      <c r="E1929" s="147" t="s">
        <v>2007</v>
      </c>
      <c r="F1929" s="148" t="s">
        <v>2008</v>
      </c>
      <c r="G1929" s="149" t="s">
        <v>2009</v>
      </c>
      <c r="H1929" s="150">
        <v>86</v>
      </c>
      <c r="I1929" s="151"/>
      <c r="J1929" s="152">
        <f>ROUND(I1929*H1929,2)</f>
        <v>0</v>
      </c>
      <c r="K1929" s="153"/>
      <c r="L1929" s="32"/>
      <c r="M1929" s="154" t="s">
        <v>1</v>
      </c>
      <c r="N1929" s="155" t="s">
        <v>42</v>
      </c>
      <c r="P1929" s="156">
        <f>O1929*H1929</f>
        <v>0</v>
      </c>
      <c r="Q1929" s="156">
        <v>0</v>
      </c>
      <c r="R1929" s="156">
        <f>Q1929*H1929</f>
        <v>0</v>
      </c>
      <c r="S1929" s="156">
        <v>0</v>
      </c>
      <c r="T1929" s="157">
        <f>S1929*H1929</f>
        <v>0</v>
      </c>
      <c r="AR1929" s="158" t="s">
        <v>587</v>
      </c>
      <c r="AT1929" s="158" t="s">
        <v>309</v>
      </c>
      <c r="AU1929" s="158" t="s">
        <v>89</v>
      </c>
      <c r="AY1929" s="17" t="s">
        <v>307</v>
      </c>
      <c r="BE1929" s="159">
        <f>IF(N1929="základná",J1929,0)</f>
        <v>0</v>
      </c>
      <c r="BF1929" s="159">
        <f>IF(N1929="znížená",J1929,0)</f>
        <v>0</v>
      </c>
      <c r="BG1929" s="159">
        <f>IF(N1929="zákl. prenesená",J1929,0)</f>
        <v>0</v>
      </c>
      <c r="BH1929" s="159">
        <f>IF(N1929="zníž. prenesená",J1929,0)</f>
        <v>0</v>
      </c>
      <c r="BI1929" s="159">
        <f>IF(N1929="nulová",J1929,0)</f>
        <v>0</v>
      </c>
      <c r="BJ1929" s="17" t="s">
        <v>89</v>
      </c>
      <c r="BK1929" s="159">
        <f>ROUND(I1929*H1929,2)</f>
        <v>0</v>
      </c>
      <c r="BL1929" s="17" t="s">
        <v>587</v>
      </c>
      <c r="BM1929" s="158" t="s">
        <v>2010</v>
      </c>
    </row>
    <row r="1930" spans="2:65" s="13" customFormat="1">
      <c r="B1930" s="167"/>
      <c r="D1930" s="161" t="s">
        <v>315</v>
      </c>
      <c r="E1930" s="168" t="s">
        <v>1</v>
      </c>
      <c r="F1930" s="169" t="s">
        <v>1179</v>
      </c>
      <c r="H1930" s="170">
        <v>86</v>
      </c>
      <c r="I1930" s="171"/>
      <c r="L1930" s="167"/>
      <c r="M1930" s="172"/>
      <c r="T1930" s="173"/>
      <c r="AT1930" s="168" t="s">
        <v>315</v>
      </c>
      <c r="AU1930" s="168" t="s">
        <v>89</v>
      </c>
      <c r="AV1930" s="13" t="s">
        <v>89</v>
      </c>
      <c r="AW1930" s="13" t="s">
        <v>31</v>
      </c>
      <c r="AX1930" s="13" t="s">
        <v>83</v>
      </c>
      <c r="AY1930" s="168" t="s">
        <v>307</v>
      </c>
    </row>
    <row r="1931" spans="2:65" s="1" customFormat="1" ht="24.2" customHeight="1">
      <c r="B1931" s="145"/>
      <c r="C1931" s="146" t="s">
        <v>2011</v>
      </c>
      <c r="D1931" s="146" t="s">
        <v>309</v>
      </c>
      <c r="E1931" s="147" t="s">
        <v>2012</v>
      </c>
      <c r="F1931" s="148" t="s">
        <v>2013</v>
      </c>
      <c r="G1931" s="149" t="s">
        <v>1071</v>
      </c>
      <c r="H1931" s="150">
        <v>486.1</v>
      </c>
      <c r="I1931" s="151"/>
      <c r="J1931" s="152">
        <f>ROUND(I1931*H1931,2)</f>
        <v>0</v>
      </c>
      <c r="K1931" s="153"/>
      <c r="L1931" s="32"/>
      <c r="M1931" s="154" t="s">
        <v>1</v>
      </c>
      <c r="N1931" s="155" t="s">
        <v>42</v>
      </c>
      <c r="P1931" s="156">
        <f>O1931*H1931</f>
        <v>0</v>
      </c>
      <c r="Q1931" s="156">
        <v>2.5999999999999998E-4</v>
      </c>
      <c r="R1931" s="156">
        <f>Q1931*H1931</f>
        <v>0.126386</v>
      </c>
      <c r="S1931" s="156">
        <v>0</v>
      </c>
      <c r="T1931" s="157">
        <f>S1931*H1931</f>
        <v>0</v>
      </c>
      <c r="AR1931" s="158" t="s">
        <v>587</v>
      </c>
      <c r="AT1931" s="158" t="s">
        <v>309</v>
      </c>
      <c r="AU1931" s="158" t="s">
        <v>89</v>
      </c>
      <c r="AY1931" s="17" t="s">
        <v>307</v>
      </c>
      <c r="BE1931" s="159">
        <f>IF(N1931="základná",J1931,0)</f>
        <v>0</v>
      </c>
      <c r="BF1931" s="159">
        <f>IF(N1931="znížená",J1931,0)</f>
        <v>0</v>
      </c>
      <c r="BG1931" s="159">
        <f>IF(N1931="zákl. prenesená",J1931,0)</f>
        <v>0</v>
      </c>
      <c r="BH1931" s="159">
        <f>IF(N1931="zníž. prenesená",J1931,0)</f>
        <v>0</v>
      </c>
      <c r="BI1931" s="159">
        <f>IF(N1931="nulová",J1931,0)</f>
        <v>0</v>
      </c>
      <c r="BJ1931" s="17" t="s">
        <v>89</v>
      </c>
      <c r="BK1931" s="159">
        <f>ROUND(I1931*H1931,2)</f>
        <v>0</v>
      </c>
      <c r="BL1931" s="17" t="s">
        <v>587</v>
      </c>
      <c r="BM1931" s="158" t="s">
        <v>2014</v>
      </c>
    </row>
    <row r="1932" spans="2:65" s="13" customFormat="1">
      <c r="B1932" s="167"/>
      <c r="D1932" s="161" t="s">
        <v>315</v>
      </c>
      <c r="E1932" s="168" t="s">
        <v>1</v>
      </c>
      <c r="F1932" s="169" t="s">
        <v>2015</v>
      </c>
      <c r="H1932" s="170">
        <v>486.1</v>
      </c>
      <c r="I1932" s="171"/>
      <c r="L1932" s="167"/>
      <c r="M1932" s="172"/>
      <c r="T1932" s="173"/>
      <c r="AT1932" s="168" t="s">
        <v>315</v>
      </c>
      <c r="AU1932" s="168" t="s">
        <v>89</v>
      </c>
      <c r="AV1932" s="13" t="s">
        <v>89</v>
      </c>
      <c r="AW1932" s="13" t="s">
        <v>31</v>
      </c>
      <c r="AX1932" s="13" t="s">
        <v>83</v>
      </c>
      <c r="AY1932" s="168" t="s">
        <v>307</v>
      </c>
    </row>
    <row r="1933" spans="2:65" s="1" customFormat="1" ht="24.2" customHeight="1">
      <c r="B1933" s="145"/>
      <c r="C1933" s="146" t="s">
        <v>2016</v>
      </c>
      <c r="D1933" s="146" t="s">
        <v>309</v>
      </c>
      <c r="E1933" s="147" t="s">
        <v>2017</v>
      </c>
      <c r="F1933" s="148" t="s">
        <v>2018</v>
      </c>
      <c r="G1933" s="149" t="s">
        <v>1071</v>
      </c>
      <c r="H1933" s="150">
        <v>2014.5</v>
      </c>
      <c r="I1933" s="151"/>
      <c r="J1933" s="152">
        <f>ROUND(I1933*H1933,2)</f>
        <v>0</v>
      </c>
      <c r="K1933" s="153"/>
      <c r="L1933" s="32"/>
      <c r="M1933" s="154" t="s">
        <v>1</v>
      </c>
      <c r="N1933" s="155" t="s">
        <v>42</v>
      </c>
      <c r="P1933" s="156">
        <f>O1933*H1933</f>
        <v>0</v>
      </c>
      <c r="Q1933" s="156">
        <v>2.5999999999999998E-4</v>
      </c>
      <c r="R1933" s="156">
        <f>Q1933*H1933</f>
        <v>0.52376999999999996</v>
      </c>
      <c r="S1933" s="156">
        <v>0</v>
      </c>
      <c r="T1933" s="157">
        <f>S1933*H1933</f>
        <v>0</v>
      </c>
      <c r="AR1933" s="158" t="s">
        <v>587</v>
      </c>
      <c r="AT1933" s="158" t="s">
        <v>309</v>
      </c>
      <c r="AU1933" s="158" t="s">
        <v>89</v>
      </c>
      <c r="AY1933" s="17" t="s">
        <v>307</v>
      </c>
      <c r="BE1933" s="159">
        <f>IF(N1933="základná",J1933,0)</f>
        <v>0</v>
      </c>
      <c r="BF1933" s="159">
        <f>IF(N1933="znížená",J1933,0)</f>
        <v>0</v>
      </c>
      <c r="BG1933" s="159">
        <f>IF(N1933="zákl. prenesená",J1933,0)</f>
        <v>0</v>
      </c>
      <c r="BH1933" s="159">
        <f>IF(N1933="zníž. prenesená",J1933,0)</f>
        <v>0</v>
      </c>
      <c r="BI1933" s="159">
        <f>IF(N1933="nulová",J1933,0)</f>
        <v>0</v>
      </c>
      <c r="BJ1933" s="17" t="s">
        <v>89</v>
      </c>
      <c r="BK1933" s="159">
        <f>ROUND(I1933*H1933,2)</f>
        <v>0</v>
      </c>
      <c r="BL1933" s="17" t="s">
        <v>587</v>
      </c>
      <c r="BM1933" s="158" t="s">
        <v>2019</v>
      </c>
    </row>
    <row r="1934" spans="2:65" s="13" customFormat="1">
      <c r="B1934" s="167"/>
      <c r="D1934" s="161" t="s">
        <v>315</v>
      </c>
      <c r="E1934" s="168" t="s">
        <v>1</v>
      </c>
      <c r="F1934" s="169" t="s">
        <v>2020</v>
      </c>
      <c r="H1934" s="170">
        <v>121</v>
      </c>
      <c r="I1934" s="171"/>
      <c r="L1934" s="167"/>
      <c r="M1934" s="172"/>
      <c r="T1934" s="173"/>
      <c r="AT1934" s="168" t="s">
        <v>315</v>
      </c>
      <c r="AU1934" s="168" t="s">
        <v>89</v>
      </c>
      <c r="AV1934" s="13" t="s">
        <v>89</v>
      </c>
      <c r="AW1934" s="13" t="s">
        <v>31</v>
      </c>
      <c r="AX1934" s="13" t="s">
        <v>76</v>
      </c>
      <c r="AY1934" s="168" t="s">
        <v>307</v>
      </c>
    </row>
    <row r="1935" spans="2:65" s="13" customFormat="1">
      <c r="B1935" s="167"/>
      <c r="D1935" s="161" t="s">
        <v>315</v>
      </c>
      <c r="E1935" s="168" t="s">
        <v>1</v>
      </c>
      <c r="F1935" s="169" t="s">
        <v>2021</v>
      </c>
      <c r="H1935" s="170">
        <v>136</v>
      </c>
      <c r="I1935" s="171"/>
      <c r="L1935" s="167"/>
      <c r="M1935" s="172"/>
      <c r="T1935" s="173"/>
      <c r="AT1935" s="168" t="s">
        <v>315</v>
      </c>
      <c r="AU1935" s="168" t="s">
        <v>89</v>
      </c>
      <c r="AV1935" s="13" t="s">
        <v>89</v>
      </c>
      <c r="AW1935" s="13" t="s">
        <v>31</v>
      </c>
      <c r="AX1935" s="13" t="s">
        <v>76</v>
      </c>
      <c r="AY1935" s="168" t="s">
        <v>307</v>
      </c>
    </row>
    <row r="1936" spans="2:65" s="13" customFormat="1">
      <c r="B1936" s="167"/>
      <c r="D1936" s="161" t="s">
        <v>315</v>
      </c>
      <c r="E1936" s="168" t="s">
        <v>1</v>
      </c>
      <c r="F1936" s="169" t="s">
        <v>2022</v>
      </c>
      <c r="H1936" s="170">
        <v>1757.5</v>
      </c>
      <c r="I1936" s="171"/>
      <c r="L1936" s="167"/>
      <c r="M1936" s="172"/>
      <c r="T1936" s="173"/>
      <c r="AT1936" s="168" t="s">
        <v>315</v>
      </c>
      <c r="AU1936" s="168" t="s">
        <v>89</v>
      </c>
      <c r="AV1936" s="13" t="s">
        <v>89</v>
      </c>
      <c r="AW1936" s="13" t="s">
        <v>31</v>
      </c>
      <c r="AX1936" s="13" t="s">
        <v>76</v>
      </c>
      <c r="AY1936" s="168" t="s">
        <v>307</v>
      </c>
    </row>
    <row r="1937" spans="2:65" s="14" customFormat="1">
      <c r="B1937" s="174"/>
      <c r="D1937" s="161" t="s">
        <v>315</v>
      </c>
      <c r="E1937" s="175" t="s">
        <v>1</v>
      </c>
      <c r="F1937" s="176" t="s">
        <v>415</v>
      </c>
      <c r="H1937" s="177">
        <v>2014.5</v>
      </c>
      <c r="I1937" s="178"/>
      <c r="L1937" s="174"/>
      <c r="M1937" s="179"/>
      <c r="T1937" s="180"/>
      <c r="AT1937" s="175" t="s">
        <v>315</v>
      </c>
      <c r="AU1937" s="175" t="s">
        <v>89</v>
      </c>
      <c r="AV1937" s="14" t="s">
        <v>313</v>
      </c>
      <c r="AW1937" s="14" t="s">
        <v>31</v>
      </c>
      <c r="AX1937" s="14" t="s">
        <v>83</v>
      </c>
      <c r="AY1937" s="175" t="s">
        <v>307</v>
      </c>
    </row>
    <row r="1938" spans="2:65" s="1" customFormat="1" ht="24.2" customHeight="1">
      <c r="B1938" s="145"/>
      <c r="C1938" s="146" t="s">
        <v>2023</v>
      </c>
      <c r="D1938" s="146" t="s">
        <v>309</v>
      </c>
      <c r="E1938" s="147" t="s">
        <v>2024</v>
      </c>
      <c r="F1938" s="148" t="s">
        <v>2025</v>
      </c>
      <c r="G1938" s="149" t="s">
        <v>1071</v>
      </c>
      <c r="H1938" s="150">
        <v>760</v>
      </c>
      <c r="I1938" s="151"/>
      <c r="J1938" s="152">
        <f>ROUND(I1938*H1938,2)</f>
        <v>0</v>
      </c>
      <c r="K1938" s="153"/>
      <c r="L1938" s="32"/>
      <c r="M1938" s="154" t="s">
        <v>1</v>
      </c>
      <c r="N1938" s="155" t="s">
        <v>42</v>
      </c>
      <c r="P1938" s="156">
        <f>O1938*H1938</f>
        <v>0</v>
      </c>
      <c r="Q1938" s="156">
        <v>2.5999999999999998E-4</v>
      </c>
      <c r="R1938" s="156">
        <f>Q1938*H1938</f>
        <v>0.19759999999999997</v>
      </c>
      <c r="S1938" s="156">
        <v>0</v>
      </c>
      <c r="T1938" s="157">
        <f>S1938*H1938</f>
        <v>0</v>
      </c>
      <c r="AR1938" s="158" t="s">
        <v>587</v>
      </c>
      <c r="AT1938" s="158" t="s">
        <v>309</v>
      </c>
      <c r="AU1938" s="158" t="s">
        <v>89</v>
      </c>
      <c r="AY1938" s="17" t="s">
        <v>307</v>
      </c>
      <c r="BE1938" s="159">
        <f>IF(N1938="základná",J1938,0)</f>
        <v>0</v>
      </c>
      <c r="BF1938" s="159">
        <f>IF(N1938="znížená",J1938,0)</f>
        <v>0</v>
      </c>
      <c r="BG1938" s="159">
        <f>IF(N1938="zákl. prenesená",J1938,0)</f>
        <v>0</v>
      </c>
      <c r="BH1938" s="159">
        <f>IF(N1938="zníž. prenesená",J1938,0)</f>
        <v>0</v>
      </c>
      <c r="BI1938" s="159">
        <f>IF(N1938="nulová",J1938,0)</f>
        <v>0</v>
      </c>
      <c r="BJ1938" s="17" t="s">
        <v>89</v>
      </c>
      <c r="BK1938" s="159">
        <f>ROUND(I1938*H1938,2)</f>
        <v>0</v>
      </c>
      <c r="BL1938" s="17" t="s">
        <v>587</v>
      </c>
      <c r="BM1938" s="158" t="s">
        <v>2026</v>
      </c>
    </row>
    <row r="1939" spans="2:65" s="13" customFormat="1">
      <c r="B1939" s="167"/>
      <c r="D1939" s="161" t="s">
        <v>315</v>
      </c>
      <c r="E1939" s="168" t="s">
        <v>1</v>
      </c>
      <c r="F1939" s="169" t="s">
        <v>2027</v>
      </c>
      <c r="H1939" s="170">
        <v>207.5</v>
      </c>
      <c r="I1939" s="171"/>
      <c r="L1939" s="167"/>
      <c r="M1939" s="172"/>
      <c r="T1939" s="173"/>
      <c r="AT1939" s="168" t="s">
        <v>315</v>
      </c>
      <c r="AU1939" s="168" t="s">
        <v>89</v>
      </c>
      <c r="AV1939" s="13" t="s">
        <v>89</v>
      </c>
      <c r="AW1939" s="13" t="s">
        <v>31</v>
      </c>
      <c r="AX1939" s="13" t="s">
        <v>76</v>
      </c>
      <c r="AY1939" s="168" t="s">
        <v>307</v>
      </c>
    </row>
    <row r="1940" spans="2:65" s="13" customFormat="1">
      <c r="B1940" s="167"/>
      <c r="D1940" s="161" t="s">
        <v>315</v>
      </c>
      <c r="E1940" s="168" t="s">
        <v>1</v>
      </c>
      <c r="F1940" s="169" t="s">
        <v>2028</v>
      </c>
      <c r="H1940" s="170">
        <v>225</v>
      </c>
      <c r="I1940" s="171"/>
      <c r="L1940" s="167"/>
      <c r="M1940" s="172"/>
      <c r="T1940" s="173"/>
      <c r="AT1940" s="168" t="s">
        <v>315</v>
      </c>
      <c r="AU1940" s="168" t="s">
        <v>89</v>
      </c>
      <c r="AV1940" s="13" t="s">
        <v>89</v>
      </c>
      <c r="AW1940" s="13" t="s">
        <v>31</v>
      </c>
      <c r="AX1940" s="13" t="s">
        <v>76</v>
      </c>
      <c r="AY1940" s="168" t="s">
        <v>307</v>
      </c>
    </row>
    <row r="1941" spans="2:65" s="13" customFormat="1">
      <c r="B1941" s="167"/>
      <c r="D1941" s="161" t="s">
        <v>315</v>
      </c>
      <c r="E1941" s="168" t="s">
        <v>1</v>
      </c>
      <c r="F1941" s="169" t="s">
        <v>2029</v>
      </c>
      <c r="H1941" s="170">
        <v>327.5</v>
      </c>
      <c r="I1941" s="171"/>
      <c r="L1941" s="167"/>
      <c r="M1941" s="172"/>
      <c r="T1941" s="173"/>
      <c r="AT1941" s="168" t="s">
        <v>315</v>
      </c>
      <c r="AU1941" s="168" t="s">
        <v>89</v>
      </c>
      <c r="AV1941" s="13" t="s">
        <v>89</v>
      </c>
      <c r="AW1941" s="13" t="s">
        <v>31</v>
      </c>
      <c r="AX1941" s="13" t="s">
        <v>76</v>
      </c>
      <c r="AY1941" s="168" t="s">
        <v>307</v>
      </c>
    </row>
    <row r="1942" spans="2:65" s="14" customFormat="1">
      <c r="B1942" s="174"/>
      <c r="D1942" s="161" t="s">
        <v>315</v>
      </c>
      <c r="E1942" s="175" t="s">
        <v>1</v>
      </c>
      <c r="F1942" s="176" t="s">
        <v>415</v>
      </c>
      <c r="H1942" s="177">
        <v>760</v>
      </c>
      <c r="I1942" s="178"/>
      <c r="L1942" s="174"/>
      <c r="M1942" s="179"/>
      <c r="T1942" s="180"/>
      <c r="AT1942" s="175" t="s">
        <v>315</v>
      </c>
      <c r="AU1942" s="175" t="s">
        <v>89</v>
      </c>
      <c r="AV1942" s="14" t="s">
        <v>313</v>
      </c>
      <c r="AW1942" s="14" t="s">
        <v>31</v>
      </c>
      <c r="AX1942" s="14" t="s">
        <v>83</v>
      </c>
      <c r="AY1942" s="175" t="s">
        <v>307</v>
      </c>
    </row>
    <row r="1943" spans="2:65" s="1" customFormat="1" ht="24.2" customHeight="1">
      <c r="B1943" s="145"/>
      <c r="C1943" s="188" t="s">
        <v>2030</v>
      </c>
      <c r="D1943" s="188" t="s">
        <v>507</v>
      </c>
      <c r="E1943" s="189" t="s">
        <v>2031</v>
      </c>
      <c r="F1943" s="190" t="s">
        <v>2032</v>
      </c>
      <c r="G1943" s="191" t="s">
        <v>312</v>
      </c>
      <c r="H1943" s="192">
        <v>64.753</v>
      </c>
      <c r="I1943" s="193"/>
      <c r="J1943" s="194">
        <f>ROUND(I1943*H1943,2)</f>
        <v>0</v>
      </c>
      <c r="K1943" s="195"/>
      <c r="L1943" s="196"/>
      <c r="M1943" s="197" t="s">
        <v>1</v>
      </c>
      <c r="N1943" s="198" t="s">
        <v>42</v>
      </c>
      <c r="P1943" s="156">
        <f>O1943*H1943</f>
        <v>0</v>
      </c>
      <c r="Q1943" s="156">
        <v>0.55000000000000004</v>
      </c>
      <c r="R1943" s="156">
        <f>Q1943*H1943</f>
        <v>35.614150000000002</v>
      </c>
      <c r="S1943" s="156">
        <v>0</v>
      </c>
      <c r="T1943" s="157">
        <f>S1943*H1943</f>
        <v>0</v>
      </c>
      <c r="AR1943" s="158" t="s">
        <v>732</v>
      </c>
      <c r="AT1943" s="158" t="s">
        <v>507</v>
      </c>
      <c r="AU1943" s="158" t="s">
        <v>89</v>
      </c>
      <c r="AY1943" s="17" t="s">
        <v>307</v>
      </c>
      <c r="BE1943" s="159">
        <f>IF(N1943="základná",J1943,0)</f>
        <v>0</v>
      </c>
      <c r="BF1943" s="159">
        <f>IF(N1943="znížená",J1943,0)</f>
        <v>0</v>
      </c>
      <c r="BG1943" s="159">
        <f>IF(N1943="zákl. prenesená",J1943,0)</f>
        <v>0</v>
      </c>
      <c r="BH1943" s="159">
        <f>IF(N1943="zníž. prenesená",J1943,0)</f>
        <v>0</v>
      </c>
      <c r="BI1943" s="159">
        <f>IF(N1943="nulová",J1943,0)</f>
        <v>0</v>
      </c>
      <c r="BJ1943" s="17" t="s">
        <v>89</v>
      </c>
      <c r="BK1943" s="159">
        <f>ROUND(I1943*H1943,2)</f>
        <v>0</v>
      </c>
      <c r="BL1943" s="17" t="s">
        <v>587</v>
      </c>
      <c r="BM1943" s="158" t="s">
        <v>2033</v>
      </c>
    </row>
    <row r="1944" spans="2:65" s="13" customFormat="1">
      <c r="B1944" s="167"/>
      <c r="D1944" s="161" t="s">
        <v>315</v>
      </c>
      <c r="E1944" s="168" t="s">
        <v>1</v>
      </c>
      <c r="F1944" s="169" t="s">
        <v>2034</v>
      </c>
      <c r="H1944" s="170">
        <v>58.866</v>
      </c>
      <c r="I1944" s="171"/>
      <c r="L1944" s="167"/>
      <c r="M1944" s="172"/>
      <c r="T1944" s="173"/>
      <c r="AT1944" s="168" t="s">
        <v>315</v>
      </c>
      <c r="AU1944" s="168" t="s">
        <v>89</v>
      </c>
      <c r="AV1944" s="13" t="s">
        <v>89</v>
      </c>
      <c r="AW1944" s="13" t="s">
        <v>31</v>
      </c>
      <c r="AX1944" s="13" t="s">
        <v>76</v>
      </c>
      <c r="AY1944" s="168" t="s">
        <v>307</v>
      </c>
    </row>
    <row r="1945" spans="2:65" s="14" customFormat="1">
      <c r="B1945" s="174"/>
      <c r="D1945" s="161" t="s">
        <v>315</v>
      </c>
      <c r="E1945" s="175" t="s">
        <v>211</v>
      </c>
      <c r="F1945" s="176" t="s">
        <v>415</v>
      </c>
      <c r="H1945" s="177">
        <v>58.866</v>
      </c>
      <c r="I1945" s="178"/>
      <c r="L1945" s="174"/>
      <c r="M1945" s="179"/>
      <c r="T1945" s="180"/>
      <c r="AT1945" s="175" t="s">
        <v>315</v>
      </c>
      <c r="AU1945" s="175" t="s">
        <v>89</v>
      </c>
      <c r="AV1945" s="14" t="s">
        <v>313</v>
      </c>
      <c r="AW1945" s="14" t="s">
        <v>31</v>
      </c>
      <c r="AX1945" s="14" t="s">
        <v>83</v>
      </c>
      <c r="AY1945" s="175" t="s">
        <v>307</v>
      </c>
    </row>
    <row r="1946" spans="2:65" s="13" customFormat="1">
      <c r="B1946" s="167"/>
      <c r="D1946" s="161" t="s">
        <v>315</v>
      </c>
      <c r="F1946" s="169" t="s">
        <v>2035</v>
      </c>
      <c r="H1946" s="170">
        <v>64.753</v>
      </c>
      <c r="I1946" s="171"/>
      <c r="L1946" s="167"/>
      <c r="M1946" s="172"/>
      <c r="T1946" s="173"/>
      <c r="AT1946" s="168" t="s">
        <v>315</v>
      </c>
      <c r="AU1946" s="168" t="s">
        <v>89</v>
      </c>
      <c r="AV1946" s="13" t="s">
        <v>89</v>
      </c>
      <c r="AW1946" s="13" t="s">
        <v>3</v>
      </c>
      <c r="AX1946" s="13" t="s">
        <v>83</v>
      </c>
      <c r="AY1946" s="168" t="s">
        <v>307</v>
      </c>
    </row>
    <row r="1947" spans="2:65" s="1" customFormat="1" ht="24.2" customHeight="1">
      <c r="B1947" s="145"/>
      <c r="C1947" s="146" t="s">
        <v>2036</v>
      </c>
      <c r="D1947" s="146" t="s">
        <v>309</v>
      </c>
      <c r="E1947" s="147" t="s">
        <v>2037</v>
      </c>
      <c r="F1947" s="148" t="s">
        <v>2038</v>
      </c>
      <c r="G1947" s="149" t="s">
        <v>1071</v>
      </c>
      <c r="H1947" s="150">
        <v>5094.5</v>
      </c>
      <c r="I1947" s="151"/>
      <c r="J1947" s="152">
        <f>ROUND(I1947*H1947,2)</f>
        <v>0</v>
      </c>
      <c r="K1947" s="153"/>
      <c r="L1947" s="32"/>
      <c r="M1947" s="154" t="s">
        <v>1</v>
      </c>
      <c r="N1947" s="155" t="s">
        <v>42</v>
      </c>
      <c r="P1947" s="156">
        <f>O1947*H1947</f>
        <v>0</v>
      </c>
      <c r="Q1947" s="156">
        <v>0</v>
      </c>
      <c r="R1947" s="156">
        <f>Q1947*H1947</f>
        <v>0</v>
      </c>
      <c r="S1947" s="156">
        <v>0</v>
      </c>
      <c r="T1947" s="157">
        <f>S1947*H1947</f>
        <v>0</v>
      </c>
      <c r="AR1947" s="158" t="s">
        <v>587</v>
      </c>
      <c r="AT1947" s="158" t="s">
        <v>309</v>
      </c>
      <c r="AU1947" s="158" t="s">
        <v>89</v>
      </c>
      <c r="AY1947" s="17" t="s">
        <v>307</v>
      </c>
      <c r="BE1947" s="159">
        <f>IF(N1947="základná",J1947,0)</f>
        <v>0</v>
      </c>
      <c r="BF1947" s="159">
        <f>IF(N1947="znížená",J1947,0)</f>
        <v>0</v>
      </c>
      <c r="BG1947" s="159">
        <f>IF(N1947="zákl. prenesená",J1947,0)</f>
        <v>0</v>
      </c>
      <c r="BH1947" s="159">
        <f>IF(N1947="zníž. prenesená",J1947,0)</f>
        <v>0</v>
      </c>
      <c r="BI1947" s="159">
        <f>IF(N1947="nulová",J1947,0)</f>
        <v>0</v>
      </c>
      <c r="BJ1947" s="17" t="s">
        <v>89</v>
      </c>
      <c r="BK1947" s="159">
        <f>ROUND(I1947*H1947,2)</f>
        <v>0</v>
      </c>
      <c r="BL1947" s="17" t="s">
        <v>587</v>
      </c>
      <c r="BM1947" s="158" t="s">
        <v>2039</v>
      </c>
    </row>
    <row r="1948" spans="2:65" s="12" customFormat="1">
      <c r="B1948" s="160"/>
      <c r="D1948" s="161" t="s">
        <v>315</v>
      </c>
      <c r="E1948" s="162" t="s">
        <v>1</v>
      </c>
      <c r="F1948" s="163" t="s">
        <v>2040</v>
      </c>
      <c r="H1948" s="162" t="s">
        <v>1</v>
      </c>
      <c r="I1948" s="164"/>
      <c r="L1948" s="160"/>
      <c r="M1948" s="165"/>
      <c r="T1948" s="166"/>
      <c r="AT1948" s="162" t="s">
        <v>315</v>
      </c>
      <c r="AU1948" s="162" t="s">
        <v>89</v>
      </c>
      <c r="AV1948" s="12" t="s">
        <v>83</v>
      </c>
      <c r="AW1948" s="12" t="s">
        <v>31</v>
      </c>
      <c r="AX1948" s="12" t="s">
        <v>76</v>
      </c>
      <c r="AY1948" s="162" t="s">
        <v>307</v>
      </c>
    </row>
    <row r="1949" spans="2:65" s="13" customFormat="1">
      <c r="B1949" s="167"/>
      <c r="D1949" s="161" t="s">
        <v>315</v>
      </c>
      <c r="E1949" s="168" t="s">
        <v>1</v>
      </c>
      <c r="F1949" s="169" t="s">
        <v>2041</v>
      </c>
      <c r="H1949" s="170">
        <v>4945</v>
      </c>
      <c r="I1949" s="171"/>
      <c r="L1949" s="167"/>
      <c r="M1949" s="172"/>
      <c r="T1949" s="173"/>
      <c r="AT1949" s="168" t="s">
        <v>315</v>
      </c>
      <c r="AU1949" s="168" t="s">
        <v>89</v>
      </c>
      <c r="AV1949" s="13" t="s">
        <v>89</v>
      </c>
      <c r="AW1949" s="13" t="s">
        <v>31</v>
      </c>
      <c r="AX1949" s="13" t="s">
        <v>76</v>
      </c>
      <c r="AY1949" s="168" t="s">
        <v>307</v>
      </c>
    </row>
    <row r="1950" spans="2:65" s="13" customFormat="1">
      <c r="B1950" s="167"/>
      <c r="D1950" s="161" t="s">
        <v>315</v>
      </c>
      <c r="E1950" s="168" t="s">
        <v>1</v>
      </c>
      <c r="F1950" s="169" t="s">
        <v>2042</v>
      </c>
      <c r="H1950" s="170">
        <v>149.5</v>
      </c>
      <c r="I1950" s="171"/>
      <c r="L1950" s="167"/>
      <c r="M1950" s="172"/>
      <c r="T1950" s="173"/>
      <c r="AT1950" s="168" t="s">
        <v>315</v>
      </c>
      <c r="AU1950" s="168" t="s">
        <v>89</v>
      </c>
      <c r="AV1950" s="13" t="s">
        <v>89</v>
      </c>
      <c r="AW1950" s="13" t="s">
        <v>31</v>
      </c>
      <c r="AX1950" s="13" t="s">
        <v>76</v>
      </c>
      <c r="AY1950" s="168" t="s">
        <v>307</v>
      </c>
    </row>
    <row r="1951" spans="2:65" s="14" customFormat="1">
      <c r="B1951" s="174"/>
      <c r="D1951" s="161" t="s">
        <v>315</v>
      </c>
      <c r="E1951" s="175" t="s">
        <v>1</v>
      </c>
      <c r="F1951" s="176" t="s">
        <v>415</v>
      </c>
      <c r="H1951" s="177">
        <v>5094.5</v>
      </c>
      <c r="I1951" s="178"/>
      <c r="L1951" s="174"/>
      <c r="M1951" s="179"/>
      <c r="T1951" s="180"/>
      <c r="AT1951" s="175" t="s">
        <v>315</v>
      </c>
      <c r="AU1951" s="175" t="s">
        <v>89</v>
      </c>
      <c r="AV1951" s="14" t="s">
        <v>313</v>
      </c>
      <c r="AW1951" s="14" t="s">
        <v>31</v>
      </c>
      <c r="AX1951" s="14" t="s">
        <v>83</v>
      </c>
      <c r="AY1951" s="175" t="s">
        <v>307</v>
      </c>
    </row>
    <row r="1952" spans="2:65" s="1" customFormat="1" ht="16.5" customHeight="1">
      <c r="B1952" s="145"/>
      <c r="C1952" s="146" t="s">
        <v>2043</v>
      </c>
      <c r="D1952" s="146" t="s">
        <v>309</v>
      </c>
      <c r="E1952" s="147" t="s">
        <v>2044</v>
      </c>
      <c r="F1952" s="148" t="s">
        <v>2045</v>
      </c>
      <c r="G1952" s="149" t="s">
        <v>1071</v>
      </c>
      <c r="H1952" s="150">
        <v>1889.5</v>
      </c>
      <c r="I1952" s="151"/>
      <c r="J1952" s="152">
        <f>ROUND(I1952*H1952,2)</f>
        <v>0</v>
      </c>
      <c r="K1952" s="153"/>
      <c r="L1952" s="32"/>
      <c r="M1952" s="154" t="s">
        <v>1</v>
      </c>
      <c r="N1952" s="155" t="s">
        <v>42</v>
      </c>
      <c r="P1952" s="156">
        <f>O1952*H1952</f>
        <v>0</v>
      </c>
      <c r="Q1952" s="156">
        <v>0</v>
      </c>
      <c r="R1952" s="156">
        <f>Q1952*H1952</f>
        <v>0</v>
      </c>
      <c r="S1952" s="156">
        <v>0</v>
      </c>
      <c r="T1952" s="157">
        <f>S1952*H1952</f>
        <v>0</v>
      </c>
      <c r="AR1952" s="158" t="s">
        <v>587</v>
      </c>
      <c r="AT1952" s="158" t="s">
        <v>309</v>
      </c>
      <c r="AU1952" s="158" t="s">
        <v>89</v>
      </c>
      <c r="AY1952" s="17" t="s">
        <v>307</v>
      </c>
      <c r="BE1952" s="159">
        <f>IF(N1952="základná",J1952,0)</f>
        <v>0</v>
      </c>
      <c r="BF1952" s="159">
        <f>IF(N1952="znížená",J1952,0)</f>
        <v>0</v>
      </c>
      <c r="BG1952" s="159">
        <f>IF(N1952="zákl. prenesená",J1952,0)</f>
        <v>0</v>
      </c>
      <c r="BH1952" s="159">
        <f>IF(N1952="zníž. prenesená",J1952,0)</f>
        <v>0</v>
      </c>
      <c r="BI1952" s="159">
        <f>IF(N1952="nulová",J1952,0)</f>
        <v>0</v>
      </c>
      <c r="BJ1952" s="17" t="s">
        <v>89</v>
      </c>
      <c r="BK1952" s="159">
        <f>ROUND(I1952*H1952,2)</f>
        <v>0</v>
      </c>
      <c r="BL1952" s="17" t="s">
        <v>587</v>
      </c>
      <c r="BM1952" s="158" t="s">
        <v>2046</v>
      </c>
    </row>
    <row r="1953" spans="2:65" s="13" customFormat="1">
      <c r="B1953" s="167"/>
      <c r="D1953" s="161" t="s">
        <v>315</v>
      </c>
      <c r="E1953" s="168" t="s">
        <v>1</v>
      </c>
      <c r="F1953" s="169" t="s">
        <v>2047</v>
      </c>
      <c r="H1953" s="170">
        <v>1889.5</v>
      </c>
      <c r="I1953" s="171"/>
      <c r="L1953" s="167"/>
      <c r="M1953" s="172"/>
      <c r="T1953" s="173"/>
      <c r="AT1953" s="168" t="s">
        <v>315</v>
      </c>
      <c r="AU1953" s="168" t="s">
        <v>89</v>
      </c>
      <c r="AV1953" s="13" t="s">
        <v>89</v>
      </c>
      <c r="AW1953" s="13" t="s">
        <v>31</v>
      </c>
      <c r="AX1953" s="13" t="s">
        <v>83</v>
      </c>
      <c r="AY1953" s="168" t="s">
        <v>307</v>
      </c>
    </row>
    <row r="1954" spans="2:65" s="1" customFormat="1" ht="24.2" customHeight="1">
      <c r="B1954" s="145"/>
      <c r="C1954" s="188" t="s">
        <v>2048</v>
      </c>
      <c r="D1954" s="188" t="s">
        <v>507</v>
      </c>
      <c r="E1954" s="189" t="s">
        <v>2049</v>
      </c>
      <c r="F1954" s="190" t="s">
        <v>2050</v>
      </c>
      <c r="G1954" s="191" t="s">
        <v>312</v>
      </c>
      <c r="H1954" s="192">
        <v>16.213999999999999</v>
      </c>
      <c r="I1954" s="193"/>
      <c r="J1954" s="194">
        <f>ROUND(I1954*H1954,2)</f>
        <v>0</v>
      </c>
      <c r="K1954" s="195"/>
      <c r="L1954" s="196"/>
      <c r="M1954" s="197" t="s">
        <v>1</v>
      </c>
      <c r="N1954" s="198" t="s">
        <v>42</v>
      </c>
      <c r="P1954" s="156">
        <f>O1954*H1954</f>
        <v>0</v>
      </c>
      <c r="Q1954" s="156">
        <v>0.5</v>
      </c>
      <c r="R1954" s="156">
        <f>Q1954*H1954</f>
        <v>8.1069999999999993</v>
      </c>
      <c r="S1954" s="156">
        <v>0</v>
      </c>
      <c r="T1954" s="157">
        <f>S1954*H1954</f>
        <v>0</v>
      </c>
      <c r="AR1954" s="158" t="s">
        <v>732</v>
      </c>
      <c r="AT1954" s="158" t="s">
        <v>507</v>
      </c>
      <c r="AU1954" s="158" t="s">
        <v>89</v>
      </c>
      <c r="AY1954" s="17" t="s">
        <v>307</v>
      </c>
      <c r="BE1954" s="159">
        <f>IF(N1954="základná",J1954,0)</f>
        <v>0</v>
      </c>
      <c r="BF1954" s="159">
        <f>IF(N1954="znížená",J1954,0)</f>
        <v>0</v>
      </c>
      <c r="BG1954" s="159">
        <f>IF(N1954="zákl. prenesená",J1954,0)</f>
        <v>0</v>
      </c>
      <c r="BH1954" s="159">
        <f>IF(N1954="zníž. prenesená",J1954,0)</f>
        <v>0</v>
      </c>
      <c r="BI1954" s="159">
        <f>IF(N1954="nulová",J1954,0)</f>
        <v>0</v>
      </c>
      <c r="BJ1954" s="17" t="s">
        <v>89</v>
      </c>
      <c r="BK1954" s="159">
        <f>ROUND(I1954*H1954,2)</f>
        <v>0</v>
      </c>
      <c r="BL1954" s="17" t="s">
        <v>587</v>
      </c>
      <c r="BM1954" s="158" t="s">
        <v>2051</v>
      </c>
    </row>
    <row r="1955" spans="2:65" s="13" customFormat="1">
      <c r="B1955" s="167"/>
      <c r="D1955" s="161" t="s">
        <v>315</v>
      </c>
      <c r="E1955" s="168" t="s">
        <v>1</v>
      </c>
      <c r="F1955" s="169" t="s">
        <v>2052</v>
      </c>
      <c r="H1955" s="170">
        <v>10.289</v>
      </c>
      <c r="I1955" s="171"/>
      <c r="L1955" s="167"/>
      <c r="M1955" s="172"/>
      <c r="T1955" s="173"/>
      <c r="AT1955" s="168" t="s">
        <v>315</v>
      </c>
      <c r="AU1955" s="168" t="s">
        <v>89</v>
      </c>
      <c r="AV1955" s="13" t="s">
        <v>89</v>
      </c>
      <c r="AW1955" s="13" t="s">
        <v>31</v>
      </c>
      <c r="AX1955" s="13" t="s">
        <v>76</v>
      </c>
      <c r="AY1955" s="168" t="s">
        <v>307</v>
      </c>
    </row>
    <row r="1956" spans="2:65" s="13" customFormat="1">
      <c r="B1956" s="167"/>
      <c r="D1956" s="161" t="s">
        <v>315</v>
      </c>
      <c r="E1956" s="168" t="s">
        <v>1</v>
      </c>
      <c r="F1956" s="169" t="s">
        <v>2053</v>
      </c>
      <c r="H1956" s="170">
        <v>4.7240000000000002</v>
      </c>
      <c r="I1956" s="171"/>
      <c r="L1956" s="167"/>
      <c r="M1956" s="172"/>
      <c r="T1956" s="173"/>
      <c r="AT1956" s="168" t="s">
        <v>315</v>
      </c>
      <c r="AU1956" s="168" t="s">
        <v>89</v>
      </c>
      <c r="AV1956" s="13" t="s">
        <v>89</v>
      </c>
      <c r="AW1956" s="13" t="s">
        <v>31</v>
      </c>
      <c r="AX1956" s="13" t="s">
        <v>76</v>
      </c>
      <c r="AY1956" s="168" t="s">
        <v>307</v>
      </c>
    </row>
    <row r="1957" spans="2:65" s="14" customFormat="1">
      <c r="B1957" s="174"/>
      <c r="D1957" s="161" t="s">
        <v>315</v>
      </c>
      <c r="E1957" s="175" t="s">
        <v>215</v>
      </c>
      <c r="F1957" s="176" t="s">
        <v>415</v>
      </c>
      <c r="H1957" s="177">
        <v>15.013</v>
      </c>
      <c r="I1957" s="178"/>
      <c r="L1957" s="174"/>
      <c r="M1957" s="179"/>
      <c r="T1957" s="180"/>
      <c r="AT1957" s="175" t="s">
        <v>315</v>
      </c>
      <c r="AU1957" s="175" t="s">
        <v>89</v>
      </c>
      <c r="AV1957" s="14" t="s">
        <v>313</v>
      </c>
      <c r="AW1957" s="14" t="s">
        <v>31</v>
      </c>
      <c r="AX1957" s="14" t="s">
        <v>83</v>
      </c>
      <c r="AY1957" s="175" t="s">
        <v>307</v>
      </c>
    </row>
    <row r="1958" spans="2:65" s="13" customFormat="1">
      <c r="B1958" s="167"/>
      <c r="D1958" s="161" t="s">
        <v>315</v>
      </c>
      <c r="F1958" s="169" t="s">
        <v>2054</v>
      </c>
      <c r="H1958" s="170">
        <v>16.213999999999999</v>
      </c>
      <c r="I1958" s="171"/>
      <c r="L1958" s="167"/>
      <c r="M1958" s="172"/>
      <c r="T1958" s="173"/>
      <c r="AT1958" s="168" t="s">
        <v>315</v>
      </c>
      <c r="AU1958" s="168" t="s">
        <v>89</v>
      </c>
      <c r="AV1958" s="13" t="s">
        <v>89</v>
      </c>
      <c r="AW1958" s="13" t="s">
        <v>3</v>
      </c>
      <c r="AX1958" s="13" t="s">
        <v>83</v>
      </c>
      <c r="AY1958" s="168" t="s">
        <v>307</v>
      </c>
    </row>
    <row r="1959" spans="2:65" s="1" customFormat="1" ht="44.25" customHeight="1">
      <c r="B1959" s="145"/>
      <c r="C1959" s="146" t="s">
        <v>2055</v>
      </c>
      <c r="D1959" s="146" t="s">
        <v>309</v>
      </c>
      <c r="E1959" s="147" t="s">
        <v>2056</v>
      </c>
      <c r="F1959" s="148" t="s">
        <v>2057</v>
      </c>
      <c r="G1959" s="149" t="s">
        <v>312</v>
      </c>
      <c r="H1959" s="150">
        <v>73.879000000000005</v>
      </c>
      <c r="I1959" s="151"/>
      <c r="J1959" s="152">
        <f>ROUND(I1959*H1959,2)</f>
        <v>0</v>
      </c>
      <c r="K1959" s="153"/>
      <c r="L1959" s="32"/>
      <c r="M1959" s="154" t="s">
        <v>1</v>
      </c>
      <c r="N1959" s="155" t="s">
        <v>42</v>
      </c>
      <c r="P1959" s="156">
        <f>O1959*H1959</f>
        <v>0</v>
      </c>
      <c r="Q1959" s="156">
        <v>2.2349999999999998E-2</v>
      </c>
      <c r="R1959" s="156">
        <f>Q1959*H1959</f>
        <v>1.65119565</v>
      </c>
      <c r="S1959" s="156">
        <v>0</v>
      </c>
      <c r="T1959" s="157">
        <f>S1959*H1959</f>
        <v>0</v>
      </c>
      <c r="AR1959" s="158" t="s">
        <v>587</v>
      </c>
      <c r="AT1959" s="158" t="s">
        <v>309</v>
      </c>
      <c r="AU1959" s="158" t="s">
        <v>89</v>
      </c>
      <c r="AY1959" s="17" t="s">
        <v>307</v>
      </c>
      <c r="BE1959" s="159">
        <f>IF(N1959="základná",J1959,0)</f>
        <v>0</v>
      </c>
      <c r="BF1959" s="159">
        <f>IF(N1959="znížená",J1959,0)</f>
        <v>0</v>
      </c>
      <c r="BG1959" s="159">
        <f>IF(N1959="zákl. prenesená",J1959,0)</f>
        <v>0</v>
      </c>
      <c r="BH1959" s="159">
        <f>IF(N1959="zníž. prenesená",J1959,0)</f>
        <v>0</v>
      </c>
      <c r="BI1959" s="159">
        <f>IF(N1959="nulová",J1959,0)</f>
        <v>0</v>
      </c>
      <c r="BJ1959" s="17" t="s">
        <v>89</v>
      </c>
      <c r="BK1959" s="159">
        <f>ROUND(I1959*H1959,2)</f>
        <v>0</v>
      </c>
      <c r="BL1959" s="17" t="s">
        <v>587</v>
      </c>
      <c r="BM1959" s="158" t="s">
        <v>2058</v>
      </c>
    </row>
    <row r="1960" spans="2:65" s="13" customFormat="1">
      <c r="B1960" s="167"/>
      <c r="D1960" s="161" t="s">
        <v>315</v>
      </c>
      <c r="E1960" s="168" t="s">
        <v>1</v>
      </c>
      <c r="F1960" s="169" t="s">
        <v>2059</v>
      </c>
      <c r="H1960" s="170">
        <v>73.879000000000005</v>
      </c>
      <c r="I1960" s="171"/>
      <c r="L1960" s="167"/>
      <c r="M1960" s="172"/>
      <c r="T1960" s="173"/>
      <c r="AT1960" s="168" t="s">
        <v>315</v>
      </c>
      <c r="AU1960" s="168" t="s">
        <v>89</v>
      </c>
      <c r="AV1960" s="13" t="s">
        <v>89</v>
      </c>
      <c r="AW1960" s="13" t="s">
        <v>31</v>
      </c>
      <c r="AX1960" s="13" t="s">
        <v>83</v>
      </c>
      <c r="AY1960" s="168" t="s">
        <v>307</v>
      </c>
    </row>
    <row r="1961" spans="2:65" s="1" customFormat="1" ht="33" customHeight="1">
      <c r="B1961" s="145"/>
      <c r="C1961" s="146" t="s">
        <v>2060</v>
      </c>
      <c r="D1961" s="146" t="s">
        <v>309</v>
      </c>
      <c r="E1961" s="147" t="s">
        <v>2061</v>
      </c>
      <c r="F1961" s="148" t="s">
        <v>2062</v>
      </c>
      <c r="G1961" s="149" t="s">
        <v>517</v>
      </c>
      <c r="H1961" s="150">
        <v>173.2</v>
      </c>
      <c r="I1961" s="151"/>
      <c r="J1961" s="152">
        <f>ROUND(I1961*H1961,2)</f>
        <v>0</v>
      </c>
      <c r="K1961" s="153"/>
      <c r="L1961" s="32"/>
      <c r="M1961" s="154" t="s">
        <v>1</v>
      </c>
      <c r="N1961" s="155" t="s">
        <v>42</v>
      </c>
      <c r="P1961" s="156">
        <f>O1961*H1961</f>
        <v>0</v>
      </c>
      <c r="Q1961" s="156">
        <v>1.0370000000000001E-2</v>
      </c>
      <c r="R1961" s="156">
        <f>Q1961*H1961</f>
        <v>1.796084</v>
      </c>
      <c r="S1961" s="156">
        <v>0</v>
      </c>
      <c r="T1961" s="157">
        <f>S1961*H1961</f>
        <v>0</v>
      </c>
      <c r="AR1961" s="158" t="s">
        <v>587</v>
      </c>
      <c r="AT1961" s="158" t="s">
        <v>309</v>
      </c>
      <c r="AU1961" s="158" t="s">
        <v>89</v>
      </c>
      <c r="AY1961" s="17" t="s">
        <v>307</v>
      </c>
      <c r="BE1961" s="159">
        <f>IF(N1961="základná",J1961,0)</f>
        <v>0</v>
      </c>
      <c r="BF1961" s="159">
        <f>IF(N1961="znížená",J1961,0)</f>
        <v>0</v>
      </c>
      <c r="BG1961" s="159">
        <f>IF(N1961="zákl. prenesená",J1961,0)</f>
        <v>0</v>
      </c>
      <c r="BH1961" s="159">
        <f>IF(N1961="zníž. prenesená",J1961,0)</f>
        <v>0</v>
      </c>
      <c r="BI1961" s="159">
        <f>IF(N1961="nulová",J1961,0)</f>
        <v>0</v>
      </c>
      <c r="BJ1961" s="17" t="s">
        <v>89</v>
      </c>
      <c r="BK1961" s="159">
        <f>ROUND(I1961*H1961,2)</f>
        <v>0</v>
      </c>
      <c r="BL1961" s="17" t="s">
        <v>587</v>
      </c>
      <c r="BM1961" s="158" t="s">
        <v>2063</v>
      </c>
    </row>
    <row r="1962" spans="2:65" s="12" customFormat="1">
      <c r="B1962" s="160"/>
      <c r="D1962" s="161" t="s">
        <v>315</v>
      </c>
      <c r="E1962" s="162" t="s">
        <v>1</v>
      </c>
      <c r="F1962" s="163" t="s">
        <v>2064</v>
      </c>
      <c r="H1962" s="162" t="s">
        <v>1</v>
      </c>
      <c r="I1962" s="164"/>
      <c r="L1962" s="160"/>
      <c r="M1962" s="165"/>
      <c r="T1962" s="166"/>
      <c r="AT1962" s="162" t="s">
        <v>315</v>
      </c>
      <c r="AU1962" s="162" t="s">
        <v>89</v>
      </c>
      <c r="AV1962" s="12" t="s">
        <v>83</v>
      </c>
      <c r="AW1962" s="12" t="s">
        <v>31</v>
      </c>
      <c r="AX1962" s="12" t="s">
        <v>76</v>
      </c>
      <c r="AY1962" s="162" t="s">
        <v>307</v>
      </c>
    </row>
    <row r="1963" spans="2:65" s="13" customFormat="1">
      <c r="B1963" s="167"/>
      <c r="D1963" s="161" t="s">
        <v>315</v>
      </c>
      <c r="E1963" s="168" t="s">
        <v>1</v>
      </c>
      <c r="F1963" s="169" t="s">
        <v>2065</v>
      </c>
      <c r="H1963" s="170">
        <v>206.25</v>
      </c>
      <c r="I1963" s="171"/>
      <c r="L1963" s="167"/>
      <c r="M1963" s="172"/>
      <c r="T1963" s="173"/>
      <c r="AT1963" s="168" t="s">
        <v>315</v>
      </c>
      <c r="AU1963" s="168" t="s">
        <v>89</v>
      </c>
      <c r="AV1963" s="13" t="s">
        <v>89</v>
      </c>
      <c r="AW1963" s="13" t="s">
        <v>31</v>
      </c>
      <c r="AX1963" s="13" t="s">
        <v>76</v>
      </c>
      <c r="AY1963" s="168" t="s">
        <v>307</v>
      </c>
    </row>
    <row r="1964" spans="2:65" s="13" customFormat="1">
      <c r="B1964" s="167"/>
      <c r="D1964" s="161" t="s">
        <v>315</v>
      </c>
      <c r="E1964" s="168" t="s">
        <v>1</v>
      </c>
      <c r="F1964" s="169" t="s">
        <v>2066</v>
      </c>
      <c r="H1964" s="170">
        <v>-33.049999999999997</v>
      </c>
      <c r="I1964" s="171"/>
      <c r="L1964" s="167"/>
      <c r="M1964" s="172"/>
      <c r="T1964" s="173"/>
      <c r="AT1964" s="168" t="s">
        <v>315</v>
      </c>
      <c r="AU1964" s="168" t="s">
        <v>89</v>
      </c>
      <c r="AV1964" s="13" t="s">
        <v>89</v>
      </c>
      <c r="AW1964" s="13" t="s">
        <v>31</v>
      </c>
      <c r="AX1964" s="13" t="s">
        <v>76</v>
      </c>
      <c r="AY1964" s="168" t="s">
        <v>307</v>
      </c>
    </row>
    <row r="1965" spans="2:65" s="14" customFormat="1">
      <c r="B1965" s="174"/>
      <c r="D1965" s="161" t="s">
        <v>315</v>
      </c>
      <c r="E1965" s="175" t="s">
        <v>219</v>
      </c>
      <c r="F1965" s="176" t="s">
        <v>415</v>
      </c>
      <c r="H1965" s="177">
        <v>173.2</v>
      </c>
      <c r="I1965" s="178"/>
      <c r="L1965" s="174"/>
      <c r="M1965" s="179"/>
      <c r="T1965" s="180"/>
      <c r="AT1965" s="175" t="s">
        <v>315</v>
      </c>
      <c r="AU1965" s="175" t="s">
        <v>89</v>
      </c>
      <c r="AV1965" s="14" t="s">
        <v>313</v>
      </c>
      <c r="AW1965" s="14" t="s">
        <v>31</v>
      </c>
      <c r="AX1965" s="14" t="s">
        <v>83</v>
      </c>
      <c r="AY1965" s="175" t="s">
        <v>307</v>
      </c>
    </row>
    <row r="1966" spans="2:65" s="1" customFormat="1" ht="33" customHeight="1">
      <c r="B1966" s="145"/>
      <c r="C1966" s="146" t="s">
        <v>2067</v>
      </c>
      <c r="D1966" s="146" t="s">
        <v>309</v>
      </c>
      <c r="E1966" s="147" t="s">
        <v>2068</v>
      </c>
      <c r="F1966" s="148" t="s">
        <v>2069</v>
      </c>
      <c r="G1966" s="149" t="s">
        <v>517</v>
      </c>
      <c r="H1966" s="150">
        <v>33.049999999999997</v>
      </c>
      <c r="I1966" s="151"/>
      <c r="J1966" s="152">
        <f>ROUND(I1966*H1966,2)</f>
        <v>0</v>
      </c>
      <c r="K1966" s="153"/>
      <c r="L1966" s="32"/>
      <c r="M1966" s="154" t="s">
        <v>1</v>
      </c>
      <c r="N1966" s="155" t="s">
        <v>42</v>
      </c>
      <c r="P1966" s="156">
        <f>O1966*H1966</f>
        <v>0</v>
      </c>
      <c r="Q1966" s="156">
        <v>3.279E-2</v>
      </c>
      <c r="R1966" s="156">
        <f>Q1966*H1966</f>
        <v>1.0837094999999999</v>
      </c>
      <c r="S1966" s="156">
        <v>0</v>
      </c>
      <c r="T1966" s="157">
        <f>S1966*H1966</f>
        <v>0</v>
      </c>
      <c r="AR1966" s="158" t="s">
        <v>587</v>
      </c>
      <c r="AT1966" s="158" t="s">
        <v>309</v>
      </c>
      <c r="AU1966" s="158" t="s">
        <v>89</v>
      </c>
      <c r="AY1966" s="17" t="s">
        <v>307</v>
      </c>
      <c r="BE1966" s="159">
        <f>IF(N1966="základná",J1966,0)</f>
        <v>0</v>
      </c>
      <c r="BF1966" s="159">
        <f>IF(N1966="znížená",J1966,0)</f>
        <v>0</v>
      </c>
      <c r="BG1966" s="159">
        <f>IF(N1966="zákl. prenesená",J1966,0)</f>
        <v>0</v>
      </c>
      <c r="BH1966" s="159">
        <f>IF(N1966="zníž. prenesená",J1966,0)</f>
        <v>0</v>
      </c>
      <c r="BI1966" s="159">
        <f>IF(N1966="nulová",J1966,0)</f>
        <v>0</v>
      </c>
      <c r="BJ1966" s="17" t="s">
        <v>89</v>
      </c>
      <c r="BK1966" s="159">
        <f>ROUND(I1966*H1966,2)</f>
        <v>0</v>
      </c>
      <c r="BL1966" s="17" t="s">
        <v>587</v>
      </c>
      <c r="BM1966" s="158" t="s">
        <v>2070</v>
      </c>
    </row>
    <row r="1967" spans="2:65" s="12" customFormat="1">
      <c r="B1967" s="160"/>
      <c r="D1967" s="161" t="s">
        <v>315</v>
      </c>
      <c r="E1967" s="162" t="s">
        <v>1</v>
      </c>
      <c r="F1967" s="163" t="s">
        <v>2071</v>
      </c>
      <c r="H1967" s="162" t="s">
        <v>1</v>
      </c>
      <c r="I1967" s="164"/>
      <c r="L1967" s="160"/>
      <c r="M1967" s="165"/>
      <c r="T1967" s="166"/>
      <c r="AT1967" s="162" t="s">
        <v>315</v>
      </c>
      <c r="AU1967" s="162" t="s">
        <v>89</v>
      </c>
      <c r="AV1967" s="12" t="s">
        <v>83</v>
      </c>
      <c r="AW1967" s="12" t="s">
        <v>31</v>
      </c>
      <c r="AX1967" s="12" t="s">
        <v>76</v>
      </c>
      <c r="AY1967" s="162" t="s">
        <v>307</v>
      </c>
    </row>
    <row r="1968" spans="2:65" s="13" customFormat="1">
      <c r="B1968" s="167"/>
      <c r="D1968" s="161" t="s">
        <v>315</v>
      </c>
      <c r="E1968" s="168" t="s">
        <v>1</v>
      </c>
      <c r="F1968" s="169" t="s">
        <v>2072</v>
      </c>
      <c r="H1968" s="170">
        <v>10.15</v>
      </c>
      <c r="I1968" s="171"/>
      <c r="L1968" s="167"/>
      <c r="M1968" s="172"/>
      <c r="T1968" s="173"/>
      <c r="AT1968" s="168" t="s">
        <v>315</v>
      </c>
      <c r="AU1968" s="168" t="s">
        <v>89</v>
      </c>
      <c r="AV1968" s="13" t="s">
        <v>89</v>
      </c>
      <c r="AW1968" s="13" t="s">
        <v>31</v>
      </c>
      <c r="AX1968" s="13" t="s">
        <v>76</v>
      </c>
      <c r="AY1968" s="168" t="s">
        <v>307</v>
      </c>
    </row>
    <row r="1969" spans="2:65" s="13" customFormat="1">
      <c r="B1969" s="167"/>
      <c r="D1969" s="161" t="s">
        <v>315</v>
      </c>
      <c r="E1969" s="168" t="s">
        <v>1</v>
      </c>
      <c r="F1969" s="169" t="s">
        <v>2073</v>
      </c>
      <c r="H1969" s="170">
        <v>22.9</v>
      </c>
      <c r="I1969" s="171"/>
      <c r="L1969" s="167"/>
      <c r="M1969" s="172"/>
      <c r="T1969" s="173"/>
      <c r="AT1969" s="168" t="s">
        <v>315</v>
      </c>
      <c r="AU1969" s="168" t="s">
        <v>89</v>
      </c>
      <c r="AV1969" s="13" t="s">
        <v>89</v>
      </c>
      <c r="AW1969" s="13" t="s">
        <v>31</v>
      </c>
      <c r="AX1969" s="13" t="s">
        <v>76</v>
      </c>
      <c r="AY1969" s="168" t="s">
        <v>307</v>
      </c>
    </row>
    <row r="1970" spans="2:65" s="14" customFormat="1">
      <c r="B1970" s="174"/>
      <c r="D1970" s="161" t="s">
        <v>315</v>
      </c>
      <c r="E1970" s="175" t="s">
        <v>221</v>
      </c>
      <c r="F1970" s="176" t="s">
        <v>415</v>
      </c>
      <c r="H1970" s="177">
        <v>33.049999999999997</v>
      </c>
      <c r="I1970" s="178"/>
      <c r="L1970" s="174"/>
      <c r="M1970" s="179"/>
      <c r="T1970" s="180"/>
      <c r="AT1970" s="175" t="s">
        <v>315</v>
      </c>
      <c r="AU1970" s="175" t="s">
        <v>89</v>
      </c>
      <c r="AV1970" s="14" t="s">
        <v>313</v>
      </c>
      <c r="AW1970" s="14" t="s">
        <v>31</v>
      </c>
      <c r="AX1970" s="14" t="s">
        <v>83</v>
      </c>
      <c r="AY1970" s="175" t="s">
        <v>307</v>
      </c>
    </row>
    <row r="1971" spans="2:65" s="1" customFormat="1" ht="24.2" customHeight="1">
      <c r="B1971" s="145"/>
      <c r="C1971" s="146" t="s">
        <v>2074</v>
      </c>
      <c r="D1971" s="146" t="s">
        <v>309</v>
      </c>
      <c r="E1971" s="147" t="s">
        <v>2075</v>
      </c>
      <c r="F1971" s="148" t="s">
        <v>2076</v>
      </c>
      <c r="G1971" s="149" t="s">
        <v>517</v>
      </c>
      <c r="H1971" s="150">
        <v>68.3</v>
      </c>
      <c r="I1971" s="151"/>
      <c r="J1971" s="152">
        <f>ROUND(I1971*H1971,2)</f>
        <v>0</v>
      </c>
      <c r="K1971" s="153"/>
      <c r="L1971" s="32"/>
      <c r="M1971" s="154" t="s">
        <v>1</v>
      </c>
      <c r="N1971" s="155" t="s">
        <v>42</v>
      </c>
      <c r="P1971" s="156">
        <f>O1971*H1971</f>
        <v>0</v>
      </c>
      <c r="Q1971" s="156">
        <v>0</v>
      </c>
      <c r="R1971" s="156">
        <f>Q1971*H1971</f>
        <v>0</v>
      </c>
      <c r="S1971" s="156">
        <v>0</v>
      </c>
      <c r="T1971" s="157">
        <f>S1971*H1971</f>
        <v>0</v>
      </c>
      <c r="AR1971" s="158" t="s">
        <v>587</v>
      </c>
      <c r="AT1971" s="158" t="s">
        <v>309</v>
      </c>
      <c r="AU1971" s="158" t="s">
        <v>89</v>
      </c>
      <c r="AY1971" s="17" t="s">
        <v>307</v>
      </c>
      <c r="BE1971" s="159">
        <f>IF(N1971="základná",J1971,0)</f>
        <v>0</v>
      </c>
      <c r="BF1971" s="159">
        <f>IF(N1971="znížená",J1971,0)</f>
        <v>0</v>
      </c>
      <c r="BG1971" s="159">
        <f>IF(N1971="zákl. prenesená",J1971,0)</f>
        <v>0</v>
      </c>
      <c r="BH1971" s="159">
        <f>IF(N1971="zníž. prenesená",J1971,0)</f>
        <v>0</v>
      </c>
      <c r="BI1971" s="159">
        <f>IF(N1971="nulová",J1971,0)</f>
        <v>0</v>
      </c>
      <c r="BJ1971" s="17" t="s">
        <v>89</v>
      </c>
      <c r="BK1971" s="159">
        <f>ROUND(I1971*H1971,2)</f>
        <v>0</v>
      </c>
      <c r="BL1971" s="17" t="s">
        <v>587</v>
      </c>
      <c r="BM1971" s="158" t="s">
        <v>2077</v>
      </c>
    </row>
    <row r="1972" spans="2:65" s="12" customFormat="1">
      <c r="B1972" s="160"/>
      <c r="D1972" s="161" t="s">
        <v>315</v>
      </c>
      <c r="E1972" s="162" t="s">
        <v>1</v>
      </c>
      <c r="F1972" s="163" t="s">
        <v>2078</v>
      </c>
      <c r="H1972" s="162" t="s">
        <v>1</v>
      </c>
      <c r="I1972" s="164"/>
      <c r="L1972" s="160"/>
      <c r="M1972" s="165"/>
      <c r="T1972" s="166"/>
      <c r="AT1972" s="162" t="s">
        <v>315</v>
      </c>
      <c r="AU1972" s="162" t="s">
        <v>89</v>
      </c>
      <c r="AV1972" s="12" t="s">
        <v>83</v>
      </c>
      <c r="AW1972" s="12" t="s">
        <v>31</v>
      </c>
      <c r="AX1972" s="12" t="s">
        <v>76</v>
      </c>
      <c r="AY1972" s="162" t="s">
        <v>307</v>
      </c>
    </row>
    <row r="1973" spans="2:65" s="13" customFormat="1">
      <c r="B1973" s="167"/>
      <c r="D1973" s="161" t="s">
        <v>315</v>
      </c>
      <c r="E1973" s="168" t="s">
        <v>1</v>
      </c>
      <c r="F1973" s="169" t="s">
        <v>2079</v>
      </c>
      <c r="H1973" s="170">
        <v>68.3</v>
      </c>
      <c r="I1973" s="171"/>
      <c r="L1973" s="167"/>
      <c r="M1973" s="172"/>
      <c r="T1973" s="173"/>
      <c r="AT1973" s="168" t="s">
        <v>315</v>
      </c>
      <c r="AU1973" s="168" t="s">
        <v>89</v>
      </c>
      <c r="AV1973" s="13" t="s">
        <v>89</v>
      </c>
      <c r="AW1973" s="13" t="s">
        <v>31</v>
      </c>
      <c r="AX1973" s="13" t="s">
        <v>83</v>
      </c>
      <c r="AY1973" s="168" t="s">
        <v>307</v>
      </c>
    </row>
    <row r="1974" spans="2:65" s="1" customFormat="1" ht="24.2" customHeight="1">
      <c r="B1974" s="145"/>
      <c r="C1974" s="188" t="s">
        <v>2080</v>
      </c>
      <c r="D1974" s="188" t="s">
        <v>507</v>
      </c>
      <c r="E1974" s="189" t="s">
        <v>2081</v>
      </c>
      <c r="F1974" s="190" t="s">
        <v>2082</v>
      </c>
      <c r="G1974" s="191" t="s">
        <v>312</v>
      </c>
      <c r="H1974" s="192">
        <v>3.7570000000000001</v>
      </c>
      <c r="I1974" s="193"/>
      <c r="J1974" s="194">
        <f>ROUND(I1974*H1974,2)</f>
        <v>0</v>
      </c>
      <c r="K1974" s="195"/>
      <c r="L1974" s="196"/>
      <c r="M1974" s="197" t="s">
        <v>1</v>
      </c>
      <c r="N1974" s="198" t="s">
        <v>42</v>
      </c>
      <c r="P1974" s="156">
        <f>O1974*H1974</f>
        <v>0</v>
      </c>
      <c r="Q1974" s="156">
        <v>0.5</v>
      </c>
      <c r="R1974" s="156">
        <f>Q1974*H1974</f>
        <v>1.8785000000000001</v>
      </c>
      <c r="S1974" s="156">
        <v>0</v>
      </c>
      <c r="T1974" s="157">
        <f>S1974*H1974</f>
        <v>0</v>
      </c>
      <c r="AR1974" s="158" t="s">
        <v>732</v>
      </c>
      <c r="AT1974" s="158" t="s">
        <v>507</v>
      </c>
      <c r="AU1974" s="158" t="s">
        <v>89</v>
      </c>
      <c r="AY1974" s="17" t="s">
        <v>307</v>
      </c>
      <c r="BE1974" s="159">
        <f>IF(N1974="základná",J1974,0)</f>
        <v>0</v>
      </c>
      <c r="BF1974" s="159">
        <f>IF(N1974="znížená",J1974,0)</f>
        <v>0</v>
      </c>
      <c r="BG1974" s="159">
        <f>IF(N1974="zákl. prenesená",J1974,0)</f>
        <v>0</v>
      </c>
      <c r="BH1974" s="159">
        <f>IF(N1974="zníž. prenesená",J1974,0)</f>
        <v>0</v>
      </c>
      <c r="BI1974" s="159">
        <f>IF(N1974="nulová",J1974,0)</f>
        <v>0</v>
      </c>
      <c r="BJ1974" s="17" t="s">
        <v>89</v>
      </c>
      <c r="BK1974" s="159">
        <f>ROUND(I1974*H1974,2)</f>
        <v>0</v>
      </c>
      <c r="BL1974" s="17" t="s">
        <v>587</v>
      </c>
      <c r="BM1974" s="158" t="s">
        <v>2083</v>
      </c>
    </row>
    <row r="1975" spans="2:65" s="13" customFormat="1">
      <c r="B1975" s="167"/>
      <c r="D1975" s="161" t="s">
        <v>315</v>
      </c>
      <c r="E1975" s="168" t="s">
        <v>213</v>
      </c>
      <c r="F1975" s="169" t="s">
        <v>2084</v>
      </c>
      <c r="H1975" s="170">
        <v>3.415</v>
      </c>
      <c r="I1975" s="171"/>
      <c r="L1975" s="167"/>
      <c r="M1975" s="172"/>
      <c r="T1975" s="173"/>
      <c r="AT1975" s="168" t="s">
        <v>315</v>
      </c>
      <c r="AU1975" s="168" t="s">
        <v>89</v>
      </c>
      <c r="AV1975" s="13" t="s">
        <v>89</v>
      </c>
      <c r="AW1975" s="13" t="s">
        <v>31</v>
      </c>
      <c r="AX1975" s="13" t="s">
        <v>83</v>
      </c>
      <c r="AY1975" s="168" t="s">
        <v>307</v>
      </c>
    </row>
    <row r="1976" spans="2:65" s="13" customFormat="1">
      <c r="B1976" s="167"/>
      <c r="D1976" s="161" t="s">
        <v>315</v>
      </c>
      <c r="F1976" s="169" t="s">
        <v>2085</v>
      </c>
      <c r="H1976" s="170">
        <v>3.7570000000000001</v>
      </c>
      <c r="I1976" s="171"/>
      <c r="L1976" s="167"/>
      <c r="M1976" s="172"/>
      <c r="T1976" s="173"/>
      <c r="AT1976" s="168" t="s">
        <v>315</v>
      </c>
      <c r="AU1976" s="168" t="s">
        <v>89</v>
      </c>
      <c r="AV1976" s="13" t="s">
        <v>89</v>
      </c>
      <c r="AW1976" s="13" t="s">
        <v>3</v>
      </c>
      <c r="AX1976" s="13" t="s">
        <v>83</v>
      </c>
      <c r="AY1976" s="168" t="s">
        <v>307</v>
      </c>
    </row>
    <row r="1977" spans="2:65" s="1" customFormat="1" ht="24.2" customHeight="1">
      <c r="B1977" s="145"/>
      <c r="C1977" s="146" t="s">
        <v>2086</v>
      </c>
      <c r="D1977" s="146" t="s">
        <v>309</v>
      </c>
      <c r="E1977" s="147" t="s">
        <v>2087</v>
      </c>
      <c r="F1977" s="148" t="s">
        <v>2088</v>
      </c>
      <c r="G1977" s="149" t="s">
        <v>1071</v>
      </c>
      <c r="H1977" s="150">
        <v>139.80000000000001</v>
      </c>
      <c r="I1977" s="151"/>
      <c r="J1977" s="152">
        <f>ROUND(I1977*H1977,2)</f>
        <v>0</v>
      </c>
      <c r="K1977" s="153"/>
      <c r="L1977" s="32"/>
      <c r="M1977" s="154" t="s">
        <v>1</v>
      </c>
      <c r="N1977" s="155" t="s">
        <v>42</v>
      </c>
      <c r="P1977" s="156">
        <f>O1977*H1977</f>
        <v>0</v>
      </c>
      <c r="Q1977" s="156">
        <v>0</v>
      </c>
      <c r="R1977" s="156">
        <f>Q1977*H1977</f>
        <v>0</v>
      </c>
      <c r="S1977" s="156">
        <v>0</v>
      </c>
      <c r="T1977" s="157">
        <f>S1977*H1977</f>
        <v>0</v>
      </c>
      <c r="AR1977" s="158" t="s">
        <v>587</v>
      </c>
      <c r="AT1977" s="158" t="s">
        <v>309</v>
      </c>
      <c r="AU1977" s="158" t="s">
        <v>89</v>
      </c>
      <c r="AY1977" s="17" t="s">
        <v>307</v>
      </c>
      <c r="BE1977" s="159">
        <f>IF(N1977="základná",J1977,0)</f>
        <v>0</v>
      </c>
      <c r="BF1977" s="159">
        <f>IF(N1977="znížená",J1977,0)</f>
        <v>0</v>
      </c>
      <c r="BG1977" s="159">
        <f>IF(N1977="zákl. prenesená",J1977,0)</f>
        <v>0</v>
      </c>
      <c r="BH1977" s="159">
        <f>IF(N1977="zníž. prenesená",J1977,0)</f>
        <v>0</v>
      </c>
      <c r="BI1977" s="159">
        <f>IF(N1977="nulová",J1977,0)</f>
        <v>0</v>
      </c>
      <c r="BJ1977" s="17" t="s">
        <v>89</v>
      </c>
      <c r="BK1977" s="159">
        <f>ROUND(I1977*H1977,2)</f>
        <v>0</v>
      </c>
      <c r="BL1977" s="17" t="s">
        <v>587</v>
      </c>
      <c r="BM1977" s="158" t="s">
        <v>2089</v>
      </c>
    </row>
    <row r="1978" spans="2:65" s="12" customFormat="1">
      <c r="B1978" s="160"/>
      <c r="D1978" s="161" t="s">
        <v>315</v>
      </c>
      <c r="E1978" s="162" t="s">
        <v>1</v>
      </c>
      <c r="F1978" s="163" t="s">
        <v>2090</v>
      </c>
      <c r="H1978" s="162" t="s">
        <v>1</v>
      </c>
      <c r="I1978" s="164"/>
      <c r="L1978" s="160"/>
      <c r="M1978" s="165"/>
      <c r="T1978" s="166"/>
      <c r="AT1978" s="162" t="s">
        <v>315</v>
      </c>
      <c r="AU1978" s="162" t="s">
        <v>89</v>
      </c>
      <c r="AV1978" s="12" t="s">
        <v>83</v>
      </c>
      <c r="AW1978" s="12" t="s">
        <v>31</v>
      </c>
      <c r="AX1978" s="12" t="s">
        <v>76</v>
      </c>
      <c r="AY1978" s="162" t="s">
        <v>307</v>
      </c>
    </row>
    <row r="1979" spans="2:65" s="13" customFormat="1">
      <c r="B1979" s="167"/>
      <c r="D1979" s="161" t="s">
        <v>315</v>
      </c>
      <c r="E1979" s="168" t="s">
        <v>1</v>
      </c>
      <c r="F1979" s="169" t="s">
        <v>2091</v>
      </c>
      <c r="H1979" s="170">
        <v>28</v>
      </c>
      <c r="I1979" s="171"/>
      <c r="L1979" s="167"/>
      <c r="M1979" s="172"/>
      <c r="T1979" s="173"/>
      <c r="AT1979" s="168" t="s">
        <v>315</v>
      </c>
      <c r="AU1979" s="168" t="s">
        <v>89</v>
      </c>
      <c r="AV1979" s="13" t="s">
        <v>89</v>
      </c>
      <c r="AW1979" s="13" t="s">
        <v>31</v>
      </c>
      <c r="AX1979" s="13" t="s">
        <v>76</v>
      </c>
      <c r="AY1979" s="168" t="s">
        <v>307</v>
      </c>
    </row>
    <row r="1980" spans="2:65" s="13" customFormat="1">
      <c r="B1980" s="167"/>
      <c r="D1980" s="161" t="s">
        <v>315</v>
      </c>
      <c r="E1980" s="168" t="s">
        <v>1</v>
      </c>
      <c r="F1980" s="169" t="s">
        <v>2092</v>
      </c>
      <c r="H1980" s="170">
        <v>111.8</v>
      </c>
      <c r="I1980" s="171"/>
      <c r="L1980" s="167"/>
      <c r="M1980" s="172"/>
      <c r="T1980" s="173"/>
      <c r="AT1980" s="168" t="s">
        <v>315</v>
      </c>
      <c r="AU1980" s="168" t="s">
        <v>89</v>
      </c>
      <c r="AV1980" s="13" t="s">
        <v>89</v>
      </c>
      <c r="AW1980" s="13" t="s">
        <v>31</v>
      </c>
      <c r="AX1980" s="13" t="s">
        <v>76</v>
      </c>
      <c r="AY1980" s="168" t="s">
        <v>307</v>
      </c>
    </row>
    <row r="1981" spans="2:65" s="14" customFormat="1">
      <c r="B1981" s="174"/>
      <c r="D1981" s="161" t="s">
        <v>315</v>
      </c>
      <c r="E1981" s="175" t="s">
        <v>1</v>
      </c>
      <c r="F1981" s="176" t="s">
        <v>415</v>
      </c>
      <c r="H1981" s="177">
        <v>139.80000000000001</v>
      </c>
      <c r="I1981" s="178"/>
      <c r="L1981" s="174"/>
      <c r="M1981" s="179"/>
      <c r="T1981" s="180"/>
      <c r="AT1981" s="175" t="s">
        <v>315</v>
      </c>
      <c r="AU1981" s="175" t="s">
        <v>89</v>
      </c>
      <c r="AV1981" s="14" t="s">
        <v>313</v>
      </c>
      <c r="AW1981" s="14" t="s">
        <v>31</v>
      </c>
      <c r="AX1981" s="14" t="s">
        <v>83</v>
      </c>
      <c r="AY1981" s="175" t="s">
        <v>307</v>
      </c>
    </row>
    <row r="1982" spans="2:65" s="1" customFormat="1" ht="24.2" customHeight="1">
      <c r="B1982" s="145"/>
      <c r="C1982" s="146" t="s">
        <v>2093</v>
      </c>
      <c r="D1982" s="146" t="s">
        <v>309</v>
      </c>
      <c r="E1982" s="147" t="s">
        <v>2094</v>
      </c>
      <c r="F1982" s="148" t="s">
        <v>2095</v>
      </c>
      <c r="G1982" s="149" t="s">
        <v>1071</v>
      </c>
      <c r="H1982" s="150">
        <v>36.5</v>
      </c>
      <c r="I1982" s="151"/>
      <c r="J1982" s="152">
        <f>ROUND(I1982*H1982,2)</f>
        <v>0</v>
      </c>
      <c r="K1982" s="153"/>
      <c r="L1982" s="32"/>
      <c r="M1982" s="154" t="s">
        <v>1</v>
      </c>
      <c r="N1982" s="155" t="s">
        <v>42</v>
      </c>
      <c r="P1982" s="156">
        <f>O1982*H1982</f>
        <v>0</v>
      </c>
      <c r="Q1982" s="156">
        <v>0</v>
      </c>
      <c r="R1982" s="156">
        <f>Q1982*H1982</f>
        <v>0</v>
      </c>
      <c r="S1982" s="156">
        <v>0</v>
      </c>
      <c r="T1982" s="157">
        <f>S1982*H1982</f>
        <v>0</v>
      </c>
      <c r="AR1982" s="158" t="s">
        <v>587</v>
      </c>
      <c r="AT1982" s="158" t="s">
        <v>309</v>
      </c>
      <c r="AU1982" s="158" t="s">
        <v>89</v>
      </c>
      <c r="AY1982" s="17" t="s">
        <v>307</v>
      </c>
      <c r="BE1982" s="159">
        <f>IF(N1982="základná",J1982,0)</f>
        <v>0</v>
      </c>
      <c r="BF1982" s="159">
        <f>IF(N1982="znížená",J1982,0)</f>
        <v>0</v>
      </c>
      <c r="BG1982" s="159">
        <f>IF(N1982="zákl. prenesená",J1982,0)</f>
        <v>0</v>
      </c>
      <c r="BH1982" s="159">
        <f>IF(N1982="zníž. prenesená",J1982,0)</f>
        <v>0</v>
      </c>
      <c r="BI1982" s="159">
        <f>IF(N1982="nulová",J1982,0)</f>
        <v>0</v>
      </c>
      <c r="BJ1982" s="17" t="s">
        <v>89</v>
      </c>
      <c r="BK1982" s="159">
        <f>ROUND(I1982*H1982,2)</f>
        <v>0</v>
      </c>
      <c r="BL1982" s="17" t="s">
        <v>587</v>
      </c>
      <c r="BM1982" s="158" t="s">
        <v>2096</v>
      </c>
    </row>
    <row r="1983" spans="2:65" s="12" customFormat="1">
      <c r="B1983" s="160"/>
      <c r="D1983" s="161" t="s">
        <v>315</v>
      </c>
      <c r="E1983" s="162" t="s">
        <v>1</v>
      </c>
      <c r="F1983" s="163" t="s">
        <v>2090</v>
      </c>
      <c r="H1983" s="162" t="s">
        <v>1</v>
      </c>
      <c r="I1983" s="164"/>
      <c r="L1983" s="160"/>
      <c r="M1983" s="165"/>
      <c r="T1983" s="166"/>
      <c r="AT1983" s="162" t="s">
        <v>315</v>
      </c>
      <c r="AU1983" s="162" t="s">
        <v>89</v>
      </c>
      <c r="AV1983" s="12" t="s">
        <v>83</v>
      </c>
      <c r="AW1983" s="12" t="s">
        <v>31</v>
      </c>
      <c r="AX1983" s="12" t="s">
        <v>76</v>
      </c>
      <c r="AY1983" s="162" t="s">
        <v>307</v>
      </c>
    </row>
    <row r="1984" spans="2:65" s="13" customFormat="1">
      <c r="B1984" s="167"/>
      <c r="D1984" s="161" t="s">
        <v>315</v>
      </c>
      <c r="E1984" s="168" t="s">
        <v>1</v>
      </c>
      <c r="F1984" s="169" t="s">
        <v>2097</v>
      </c>
      <c r="H1984" s="170">
        <v>36.5</v>
      </c>
      <c r="I1984" s="171"/>
      <c r="L1984" s="167"/>
      <c r="M1984" s="172"/>
      <c r="T1984" s="173"/>
      <c r="AT1984" s="168" t="s">
        <v>315</v>
      </c>
      <c r="AU1984" s="168" t="s">
        <v>89</v>
      </c>
      <c r="AV1984" s="13" t="s">
        <v>89</v>
      </c>
      <c r="AW1984" s="13" t="s">
        <v>31</v>
      </c>
      <c r="AX1984" s="13" t="s">
        <v>83</v>
      </c>
      <c r="AY1984" s="168" t="s">
        <v>307</v>
      </c>
    </row>
    <row r="1985" spans="2:65" s="1" customFormat="1" ht="24.2" customHeight="1">
      <c r="B1985" s="145"/>
      <c r="C1985" s="188" t="s">
        <v>2098</v>
      </c>
      <c r="D1985" s="188" t="s">
        <v>507</v>
      </c>
      <c r="E1985" s="189" t="s">
        <v>2031</v>
      </c>
      <c r="F1985" s="190" t="s">
        <v>2032</v>
      </c>
      <c r="G1985" s="191" t="s">
        <v>312</v>
      </c>
      <c r="H1985" s="192">
        <v>2.14</v>
      </c>
      <c r="I1985" s="193"/>
      <c r="J1985" s="194">
        <f>ROUND(I1985*H1985,2)</f>
        <v>0</v>
      </c>
      <c r="K1985" s="195"/>
      <c r="L1985" s="196"/>
      <c r="M1985" s="197" t="s">
        <v>1</v>
      </c>
      <c r="N1985" s="198" t="s">
        <v>42</v>
      </c>
      <c r="P1985" s="156">
        <f>O1985*H1985</f>
        <v>0</v>
      </c>
      <c r="Q1985" s="156">
        <v>0.55000000000000004</v>
      </c>
      <c r="R1985" s="156">
        <f>Q1985*H1985</f>
        <v>1.1770000000000003</v>
      </c>
      <c r="S1985" s="156">
        <v>0</v>
      </c>
      <c r="T1985" s="157">
        <f>S1985*H1985</f>
        <v>0</v>
      </c>
      <c r="AR1985" s="158" t="s">
        <v>732</v>
      </c>
      <c r="AT1985" s="158" t="s">
        <v>507</v>
      </c>
      <c r="AU1985" s="158" t="s">
        <v>89</v>
      </c>
      <c r="AY1985" s="17" t="s">
        <v>307</v>
      </c>
      <c r="BE1985" s="159">
        <f>IF(N1985="základná",J1985,0)</f>
        <v>0</v>
      </c>
      <c r="BF1985" s="159">
        <f>IF(N1985="znížená",J1985,0)</f>
        <v>0</v>
      </c>
      <c r="BG1985" s="159">
        <f>IF(N1985="zákl. prenesená",J1985,0)</f>
        <v>0</v>
      </c>
      <c r="BH1985" s="159">
        <f>IF(N1985="zníž. prenesená",J1985,0)</f>
        <v>0</v>
      </c>
      <c r="BI1985" s="159">
        <f>IF(N1985="nulová",J1985,0)</f>
        <v>0</v>
      </c>
      <c r="BJ1985" s="17" t="s">
        <v>89</v>
      </c>
      <c r="BK1985" s="159">
        <f>ROUND(I1985*H1985,2)</f>
        <v>0</v>
      </c>
      <c r="BL1985" s="17" t="s">
        <v>587</v>
      </c>
      <c r="BM1985" s="158" t="s">
        <v>2099</v>
      </c>
    </row>
    <row r="1986" spans="2:65" s="13" customFormat="1">
      <c r="B1986" s="167"/>
      <c r="D1986" s="161" t="s">
        <v>315</v>
      </c>
      <c r="E1986" s="168" t="s">
        <v>1</v>
      </c>
      <c r="F1986" s="169" t="s">
        <v>2100</v>
      </c>
      <c r="H1986" s="170">
        <v>1.9450000000000001</v>
      </c>
      <c r="I1986" s="171"/>
      <c r="L1986" s="167"/>
      <c r="M1986" s="172"/>
      <c r="T1986" s="173"/>
      <c r="AT1986" s="168" t="s">
        <v>315</v>
      </c>
      <c r="AU1986" s="168" t="s">
        <v>89</v>
      </c>
      <c r="AV1986" s="13" t="s">
        <v>89</v>
      </c>
      <c r="AW1986" s="13" t="s">
        <v>31</v>
      </c>
      <c r="AX1986" s="13" t="s">
        <v>76</v>
      </c>
      <c r="AY1986" s="168" t="s">
        <v>307</v>
      </c>
    </row>
    <row r="1987" spans="2:65" s="14" customFormat="1">
      <c r="B1987" s="174"/>
      <c r="D1987" s="161" t="s">
        <v>315</v>
      </c>
      <c r="E1987" s="175" t="s">
        <v>217</v>
      </c>
      <c r="F1987" s="176" t="s">
        <v>415</v>
      </c>
      <c r="H1987" s="177">
        <v>1.9450000000000001</v>
      </c>
      <c r="I1987" s="178"/>
      <c r="L1987" s="174"/>
      <c r="M1987" s="179"/>
      <c r="T1987" s="180"/>
      <c r="AT1987" s="175" t="s">
        <v>315</v>
      </c>
      <c r="AU1987" s="175" t="s">
        <v>89</v>
      </c>
      <c r="AV1987" s="14" t="s">
        <v>313</v>
      </c>
      <c r="AW1987" s="14" t="s">
        <v>31</v>
      </c>
      <c r="AX1987" s="14" t="s">
        <v>83</v>
      </c>
      <c r="AY1987" s="175" t="s">
        <v>307</v>
      </c>
    </row>
    <row r="1988" spans="2:65" s="13" customFormat="1">
      <c r="B1988" s="167"/>
      <c r="D1988" s="161" t="s">
        <v>315</v>
      </c>
      <c r="F1988" s="169" t="s">
        <v>2101</v>
      </c>
      <c r="H1988" s="170">
        <v>2.14</v>
      </c>
      <c r="I1988" s="171"/>
      <c r="L1988" s="167"/>
      <c r="M1988" s="172"/>
      <c r="T1988" s="173"/>
      <c r="AT1988" s="168" t="s">
        <v>315</v>
      </c>
      <c r="AU1988" s="168" t="s">
        <v>89</v>
      </c>
      <c r="AV1988" s="13" t="s">
        <v>89</v>
      </c>
      <c r="AW1988" s="13" t="s">
        <v>3</v>
      </c>
      <c r="AX1988" s="13" t="s">
        <v>83</v>
      </c>
      <c r="AY1988" s="168" t="s">
        <v>307</v>
      </c>
    </row>
    <row r="1989" spans="2:65" s="1" customFormat="1" ht="24.2" customHeight="1">
      <c r="B1989" s="145"/>
      <c r="C1989" s="146" t="s">
        <v>2102</v>
      </c>
      <c r="D1989" s="146" t="s">
        <v>309</v>
      </c>
      <c r="E1989" s="147" t="s">
        <v>2103</v>
      </c>
      <c r="F1989" s="148" t="s">
        <v>2104</v>
      </c>
      <c r="G1989" s="149" t="s">
        <v>312</v>
      </c>
      <c r="H1989" s="150">
        <v>9.8979999999999997</v>
      </c>
      <c r="I1989" s="151"/>
      <c r="J1989" s="152">
        <f>ROUND(I1989*H1989,2)</f>
        <v>0</v>
      </c>
      <c r="K1989" s="153"/>
      <c r="L1989" s="32"/>
      <c r="M1989" s="154" t="s">
        <v>1</v>
      </c>
      <c r="N1989" s="155" t="s">
        <v>42</v>
      </c>
      <c r="P1989" s="156">
        <f>O1989*H1989</f>
        <v>0</v>
      </c>
      <c r="Q1989" s="156">
        <v>2.9299999999999999E-3</v>
      </c>
      <c r="R1989" s="156">
        <f>Q1989*H1989</f>
        <v>2.9001139999999998E-2</v>
      </c>
      <c r="S1989" s="156">
        <v>0</v>
      </c>
      <c r="T1989" s="157">
        <f>S1989*H1989</f>
        <v>0</v>
      </c>
      <c r="AR1989" s="158" t="s">
        <v>587</v>
      </c>
      <c r="AT1989" s="158" t="s">
        <v>309</v>
      </c>
      <c r="AU1989" s="158" t="s">
        <v>89</v>
      </c>
      <c r="AY1989" s="17" t="s">
        <v>307</v>
      </c>
      <c r="BE1989" s="159">
        <f>IF(N1989="základná",J1989,0)</f>
        <v>0</v>
      </c>
      <c r="BF1989" s="159">
        <f>IF(N1989="znížená",J1989,0)</f>
        <v>0</v>
      </c>
      <c r="BG1989" s="159">
        <f>IF(N1989="zákl. prenesená",J1989,0)</f>
        <v>0</v>
      </c>
      <c r="BH1989" s="159">
        <f>IF(N1989="zníž. prenesená",J1989,0)</f>
        <v>0</v>
      </c>
      <c r="BI1989" s="159">
        <f>IF(N1989="nulová",J1989,0)</f>
        <v>0</v>
      </c>
      <c r="BJ1989" s="17" t="s">
        <v>89</v>
      </c>
      <c r="BK1989" s="159">
        <f>ROUND(I1989*H1989,2)</f>
        <v>0</v>
      </c>
      <c r="BL1989" s="17" t="s">
        <v>587</v>
      </c>
      <c r="BM1989" s="158" t="s">
        <v>2105</v>
      </c>
    </row>
    <row r="1990" spans="2:65" s="13" customFormat="1">
      <c r="B1990" s="167"/>
      <c r="D1990" s="161" t="s">
        <v>315</v>
      </c>
      <c r="E1990" s="168" t="s">
        <v>1</v>
      </c>
      <c r="F1990" s="169" t="s">
        <v>2106</v>
      </c>
      <c r="H1990" s="170">
        <v>5.36</v>
      </c>
      <c r="I1990" s="171"/>
      <c r="L1990" s="167"/>
      <c r="M1990" s="172"/>
      <c r="T1990" s="173"/>
      <c r="AT1990" s="168" t="s">
        <v>315</v>
      </c>
      <c r="AU1990" s="168" t="s">
        <v>89</v>
      </c>
      <c r="AV1990" s="13" t="s">
        <v>89</v>
      </c>
      <c r="AW1990" s="13" t="s">
        <v>31</v>
      </c>
      <c r="AX1990" s="13" t="s">
        <v>76</v>
      </c>
      <c r="AY1990" s="168" t="s">
        <v>307</v>
      </c>
    </row>
    <row r="1991" spans="2:65" s="13" customFormat="1">
      <c r="B1991" s="167"/>
      <c r="D1991" s="161" t="s">
        <v>315</v>
      </c>
      <c r="E1991" s="168" t="s">
        <v>1</v>
      </c>
      <c r="F1991" s="169" t="s">
        <v>2107</v>
      </c>
      <c r="H1991" s="170">
        <v>4.5380000000000003</v>
      </c>
      <c r="I1991" s="171"/>
      <c r="L1991" s="167"/>
      <c r="M1991" s="172"/>
      <c r="T1991" s="173"/>
      <c r="AT1991" s="168" t="s">
        <v>315</v>
      </c>
      <c r="AU1991" s="168" t="s">
        <v>89</v>
      </c>
      <c r="AV1991" s="13" t="s">
        <v>89</v>
      </c>
      <c r="AW1991" s="13" t="s">
        <v>31</v>
      </c>
      <c r="AX1991" s="13" t="s">
        <v>76</v>
      </c>
      <c r="AY1991" s="168" t="s">
        <v>307</v>
      </c>
    </row>
    <row r="1992" spans="2:65" s="14" customFormat="1">
      <c r="B1992" s="174"/>
      <c r="D1992" s="161" t="s">
        <v>315</v>
      </c>
      <c r="E1992" s="175" t="s">
        <v>1</v>
      </c>
      <c r="F1992" s="176" t="s">
        <v>415</v>
      </c>
      <c r="H1992" s="177">
        <v>9.8979999999999997</v>
      </c>
      <c r="I1992" s="178"/>
      <c r="L1992" s="174"/>
      <c r="M1992" s="179"/>
      <c r="T1992" s="180"/>
      <c r="AT1992" s="175" t="s">
        <v>315</v>
      </c>
      <c r="AU1992" s="175" t="s">
        <v>89</v>
      </c>
      <c r="AV1992" s="14" t="s">
        <v>313</v>
      </c>
      <c r="AW1992" s="14" t="s">
        <v>31</v>
      </c>
      <c r="AX1992" s="14" t="s">
        <v>83</v>
      </c>
      <c r="AY1992" s="175" t="s">
        <v>307</v>
      </c>
    </row>
    <row r="1993" spans="2:65" s="1" customFormat="1" ht="24.2" customHeight="1">
      <c r="B1993" s="145"/>
      <c r="C1993" s="146" t="s">
        <v>2108</v>
      </c>
      <c r="D1993" s="146" t="s">
        <v>309</v>
      </c>
      <c r="E1993" s="147" t="s">
        <v>2109</v>
      </c>
      <c r="F1993" s="148" t="s">
        <v>2110</v>
      </c>
      <c r="G1993" s="149" t="s">
        <v>1849</v>
      </c>
      <c r="H1993" s="199"/>
      <c r="I1993" s="151"/>
      <c r="J1993" s="152">
        <f>ROUND(I1993*H1993,2)</f>
        <v>0</v>
      </c>
      <c r="K1993" s="153"/>
      <c r="L1993" s="32"/>
      <c r="M1993" s="154" t="s">
        <v>1</v>
      </c>
      <c r="N1993" s="155" t="s">
        <v>42</v>
      </c>
      <c r="P1993" s="156">
        <f>O1993*H1993</f>
        <v>0</v>
      </c>
      <c r="Q1993" s="156">
        <v>0</v>
      </c>
      <c r="R1993" s="156">
        <f>Q1993*H1993</f>
        <v>0</v>
      </c>
      <c r="S1993" s="156">
        <v>0</v>
      </c>
      <c r="T1993" s="157">
        <f>S1993*H1993</f>
        <v>0</v>
      </c>
      <c r="AR1993" s="158" t="s">
        <v>587</v>
      </c>
      <c r="AT1993" s="158" t="s">
        <v>309</v>
      </c>
      <c r="AU1993" s="158" t="s">
        <v>89</v>
      </c>
      <c r="AY1993" s="17" t="s">
        <v>307</v>
      </c>
      <c r="BE1993" s="159">
        <f>IF(N1993="základná",J1993,0)</f>
        <v>0</v>
      </c>
      <c r="BF1993" s="159">
        <f>IF(N1993="znížená",J1993,0)</f>
        <v>0</v>
      </c>
      <c r="BG1993" s="159">
        <f>IF(N1993="zákl. prenesená",J1993,0)</f>
        <v>0</v>
      </c>
      <c r="BH1993" s="159">
        <f>IF(N1993="zníž. prenesená",J1993,0)</f>
        <v>0</v>
      </c>
      <c r="BI1993" s="159">
        <f>IF(N1993="nulová",J1993,0)</f>
        <v>0</v>
      </c>
      <c r="BJ1993" s="17" t="s">
        <v>89</v>
      </c>
      <c r="BK1993" s="159">
        <f>ROUND(I1993*H1993,2)</f>
        <v>0</v>
      </c>
      <c r="BL1993" s="17" t="s">
        <v>587</v>
      </c>
      <c r="BM1993" s="158" t="s">
        <v>2111</v>
      </c>
    </row>
    <row r="1994" spans="2:65" s="11" customFormat="1" ht="22.9" customHeight="1">
      <c r="B1994" s="133"/>
      <c r="D1994" s="134" t="s">
        <v>75</v>
      </c>
      <c r="E1994" s="143" t="s">
        <v>2112</v>
      </c>
      <c r="F1994" s="143" t="s">
        <v>2113</v>
      </c>
      <c r="I1994" s="136"/>
      <c r="J1994" s="144">
        <f>BK1994</f>
        <v>0</v>
      </c>
      <c r="L1994" s="133"/>
      <c r="M1994" s="138"/>
      <c r="P1994" s="139">
        <f>SUM(P1995:P2094)</f>
        <v>0</v>
      </c>
      <c r="R1994" s="139">
        <f>SUM(R1995:R2094)</f>
        <v>8.652169798000001</v>
      </c>
      <c r="T1994" s="140">
        <f>SUM(T1995:T2094)</f>
        <v>0</v>
      </c>
      <c r="AR1994" s="134" t="s">
        <v>89</v>
      </c>
      <c r="AT1994" s="141" t="s">
        <v>75</v>
      </c>
      <c r="AU1994" s="141" t="s">
        <v>83</v>
      </c>
      <c r="AY1994" s="134" t="s">
        <v>307</v>
      </c>
      <c r="BK1994" s="142">
        <f>SUM(BK1995:BK2094)</f>
        <v>0</v>
      </c>
    </row>
    <row r="1995" spans="2:65" s="1" customFormat="1" ht="24.2" customHeight="1">
      <c r="B1995" s="145"/>
      <c r="C1995" s="146" t="s">
        <v>2114</v>
      </c>
      <c r="D1995" s="146" t="s">
        <v>309</v>
      </c>
      <c r="E1995" s="147" t="s">
        <v>2115</v>
      </c>
      <c r="F1995" s="148" t="s">
        <v>2116</v>
      </c>
      <c r="G1995" s="149" t="s">
        <v>517</v>
      </c>
      <c r="H1995" s="150">
        <v>2.1</v>
      </c>
      <c r="I1995" s="151"/>
      <c r="J1995" s="152">
        <f>ROUND(I1995*H1995,2)</f>
        <v>0</v>
      </c>
      <c r="K1995" s="153"/>
      <c r="L1995" s="32"/>
      <c r="M1995" s="154" t="s">
        <v>1</v>
      </c>
      <c r="N1995" s="155" t="s">
        <v>42</v>
      </c>
      <c r="P1995" s="156">
        <f>O1995*H1995</f>
        <v>0</v>
      </c>
      <c r="Q1995" s="156">
        <v>1.6740000000000001E-2</v>
      </c>
      <c r="R1995" s="156">
        <f>Q1995*H1995</f>
        <v>3.5154000000000005E-2</v>
      </c>
      <c r="S1995" s="156">
        <v>0</v>
      </c>
      <c r="T1995" s="157">
        <f>S1995*H1995</f>
        <v>0</v>
      </c>
      <c r="AR1995" s="158" t="s">
        <v>587</v>
      </c>
      <c r="AT1995" s="158" t="s">
        <v>309</v>
      </c>
      <c r="AU1995" s="158" t="s">
        <v>89</v>
      </c>
      <c r="AY1995" s="17" t="s">
        <v>307</v>
      </c>
      <c r="BE1995" s="159">
        <f>IF(N1995="základná",J1995,0)</f>
        <v>0</v>
      </c>
      <c r="BF1995" s="159">
        <f>IF(N1995="znížená",J1995,0)</f>
        <v>0</v>
      </c>
      <c r="BG1995" s="159">
        <f>IF(N1995="zákl. prenesená",J1995,0)</f>
        <v>0</v>
      </c>
      <c r="BH1995" s="159">
        <f>IF(N1995="zníž. prenesená",J1995,0)</f>
        <v>0</v>
      </c>
      <c r="BI1995" s="159">
        <f>IF(N1995="nulová",J1995,0)</f>
        <v>0</v>
      </c>
      <c r="BJ1995" s="17" t="s">
        <v>89</v>
      </c>
      <c r="BK1995" s="159">
        <f>ROUND(I1995*H1995,2)</f>
        <v>0</v>
      </c>
      <c r="BL1995" s="17" t="s">
        <v>587</v>
      </c>
      <c r="BM1995" s="158" t="s">
        <v>2117</v>
      </c>
    </row>
    <row r="1996" spans="2:65" s="13" customFormat="1">
      <c r="B1996" s="167"/>
      <c r="D1996" s="161" t="s">
        <v>315</v>
      </c>
      <c r="E1996" s="168" t="s">
        <v>1</v>
      </c>
      <c r="F1996" s="169" t="s">
        <v>2118</v>
      </c>
      <c r="H1996" s="170">
        <v>2.1</v>
      </c>
      <c r="I1996" s="171"/>
      <c r="L1996" s="167"/>
      <c r="M1996" s="172"/>
      <c r="T1996" s="173"/>
      <c r="AT1996" s="168" t="s">
        <v>315</v>
      </c>
      <c r="AU1996" s="168" t="s">
        <v>89</v>
      </c>
      <c r="AV1996" s="13" t="s">
        <v>89</v>
      </c>
      <c r="AW1996" s="13" t="s">
        <v>31</v>
      </c>
      <c r="AX1996" s="13" t="s">
        <v>83</v>
      </c>
      <c r="AY1996" s="168" t="s">
        <v>307</v>
      </c>
    </row>
    <row r="1997" spans="2:65" s="1" customFormat="1" ht="33" customHeight="1">
      <c r="B1997" s="145"/>
      <c r="C1997" s="146" t="s">
        <v>2119</v>
      </c>
      <c r="D1997" s="146" t="s">
        <v>309</v>
      </c>
      <c r="E1997" s="147" t="s">
        <v>2120</v>
      </c>
      <c r="F1997" s="148" t="s">
        <v>2121</v>
      </c>
      <c r="G1997" s="149" t="s">
        <v>517</v>
      </c>
      <c r="H1997" s="150">
        <v>339.6</v>
      </c>
      <c r="I1997" s="151"/>
      <c r="J1997" s="152">
        <f>ROUND(I1997*H1997,2)</f>
        <v>0</v>
      </c>
      <c r="K1997" s="153"/>
      <c r="L1997" s="32"/>
      <c r="M1997" s="154" t="s">
        <v>1</v>
      </c>
      <c r="N1997" s="155" t="s">
        <v>42</v>
      </c>
      <c r="P1997" s="156">
        <f>O1997*H1997</f>
        <v>0</v>
      </c>
      <c r="Q1997" s="156">
        <v>7.9699999999999997E-3</v>
      </c>
      <c r="R1997" s="156">
        <f>Q1997*H1997</f>
        <v>2.7066120000000002</v>
      </c>
      <c r="S1997" s="156">
        <v>0</v>
      </c>
      <c r="T1997" s="157">
        <f>S1997*H1997</f>
        <v>0</v>
      </c>
      <c r="AR1997" s="158" t="s">
        <v>587</v>
      </c>
      <c r="AT1997" s="158" t="s">
        <v>309</v>
      </c>
      <c r="AU1997" s="158" t="s">
        <v>89</v>
      </c>
      <c r="AY1997" s="17" t="s">
        <v>307</v>
      </c>
      <c r="BE1997" s="159">
        <f>IF(N1997="základná",J1997,0)</f>
        <v>0</v>
      </c>
      <c r="BF1997" s="159">
        <f>IF(N1997="znížená",J1997,0)</f>
        <v>0</v>
      </c>
      <c r="BG1997" s="159">
        <f>IF(N1997="zákl. prenesená",J1997,0)</f>
        <v>0</v>
      </c>
      <c r="BH1997" s="159">
        <f>IF(N1997="zníž. prenesená",J1997,0)</f>
        <v>0</v>
      </c>
      <c r="BI1997" s="159">
        <f>IF(N1997="nulová",J1997,0)</f>
        <v>0</v>
      </c>
      <c r="BJ1997" s="17" t="s">
        <v>89</v>
      </c>
      <c r="BK1997" s="159">
        <f>ROUND(I1997*H1997,2)</f>
        <v>0</v>
      </c>
      <c r="BL1997" s="17" t="s">
        <v>587</v>
      </c>
      <c r="BM1997" s="158" t="s">
        <v>2122</v>
      </c>
    </row>
    <row r="1998" spans="2:65" s="12" customFormat="1">
      <c r="B1998" s="160"/>
      <c r="D1998" s="161" t="s">
        <v>315</v>
      </c>
      <c r="E1998" s="162" t="s">
        <v>1</v>
      </c>
      <c r="F1998" s="163" t="s">
        <v>2123</v>
      </c>
      <c r="H1998" s="162" t="s">
        <v>1</v>
      </c>
      <c r="I1998" s="164"/>
      <c r="L1998" s="160"/>
      <c r="M1998" s="165"/>
      <c r="T1998" s="166"/>
      <c r="AT1998" s="162" t="s">
        <v>315</v>
      </c>
      <c r="AU1998" s="162" t="s">
        <v>89</v>
      </c>
      <c r="AV1998" s="12" t="s">
        <v>83</v>
      </c>
      <c r="AW1998" s="12" t="s">
        <v>31</v>
      </c>
      <c r="AX1998" s="12" t="s">
        <v>76</v>
      </c>
      <c r="AY1998" s="162" t="s">
        <v>307</v>
      </c>
    </row>
    <row r="1999" spans="2:65" s="12" customFormat="1">
      <c r="B1999" s="160"/>
      <c r="D1999" s="161" t="s">
        <v>315</v>
      </c>
      <c r="E1999" s="162" t="s">
        <v>1</v>
      </c>
      <c r="F1999" s="163" t="s">
        <v>757</v>
      </c>
      <c r="H1999" s="162" t="s">
        <v>1</v>
      </c>
      <c r="I1999" s="164"/>
      <c r="L1999" s="160"/>
      <c r="M1999" s="165"/>
      <c r="T1999" s="166"/>
      <c r="AT1999" s="162" t="s">
        <v>315</v>
      </c>
      <c r="AU1999" s="162" t="s">
        <v>89</v>
      </c>
      <c r="AV1999" s="12" t="s">
        <v>83</v>
      </c>
      <c r="AW1999" s="12" t="s">
        <v>31</v>
      </c>
      <c r="AX1999" s="12" t="s">
        <v>76</v>
      </c>
      <c r="AY1999" s="162" t="s">
        <v>307</v>
      </c>
    </row>
    <row r="2000" spans="2:65" s="13" customFormat="1">
      <c r="B2000" s="167"/>
      <c r="D2000" s="161" t="s">
        <v>315</v>
      </c>
      <c r="E2000" s="168" t="s">
        <v>1</v>
      </c>
      <c r="F2000" s="169" t="s">
        <v>1163</v>
      </c>
      <c r="H2000" s="170">
        <v>15.95</v>
      </c>
      <c r="I2000" s="171"/>
      <c r="L2000" s="167"/>
      <c r="M2000" s="172"/>
      <c r="T2000" s="173"/>
      <c r="AT2000" s="168" t="s">
        <v>315</v>
      </c>
      <c r="AU2000" s="168" t="s">
        <v>89</v>
      </c>
      <c r="AV2000" s="13" t="s">
        <v>89</v>
      </c>
      <c r="AW2000" s="13" t="s">
        <v>31</v>
      </c>
      <c r="AX2000" s="13" t="s">
        <v>76</v>
      </c>
      <c r="AY2000" s="168" t="s">
        <v>307</v>
      </c>
    </row>
    <row r="2001" spans="2:51" s="12" customFormat="1">
      <c r="B2001" s="160"/>
      <c r="D2001" s="161" t="s">
        <v>315</v>
      </c>
      <c r="E2001" s="162" t="s">
        <v>1</v>
      </c>
      <c r="F2001" s="163" t="s">
        <v>916</v>
      </c>
      <c r="H2001" s="162" t="s">
        <v>1</v>
      </c>
      <c r="I2001" s="164"/>
      <c r="L2001" s="160"/>
      <c r="M2001" s="165"/>
      <c r="T2001" s="166"/>
      <c r="AT2001" s="162" t="s">
        <v>315</v>
      </c>
      <c r="AU2001" s="162" t="s">
        <v>89</v>
      </c>
      <c r="AV2001" s="12" t="s">
        <v>83</v>
      </c>
      <c r="AW2001" s="12" t="s">
        <v>31</v>
      </c>
      <c r="AX2001" s="12" t="s">
        <v>76</v>
      </c>
      <c r="AY2001" s="162" t="s">
        <v>307</v>
      </c>
    </row>
    <row r="2002" spans="2:51" s="13" customFormat="1">
      <c r="B2002" s="167"/>
      <c r="D2002" s="161" t="s">
        <v>315</v>
      </c>
      <c r="E2002" s="168" t="s">
        <v>1</v>
      </c>
      <c r="F2002" s="169" t="s">
        <v>1163</v>
      </c>
      <c r="H2002" s="170">
        <v>15.95</v>
      </c>
      <c r="I2002" s="171"/>
      <c r="L2002" s="167"/>
      <c r="M2002" s="172"/>
      <c r="T2002" s="173"/>
      <c r="AT2002" s="168" t="s">
        <v>315</v>
      </c>
      <c r="AU2002" s="168" t="s">
        <v>89</v>
      </c>
      <c r="AV2002" s="13" t="s">
        <v>89</v>
      </c>
      <c r="AW2002" s="13" t="s">
        <v>31</v>
      </c>
      <c r="AX2002" s="13" t="s">
        <v>76</v>
      </c>
      <c r="AY2002" s="168" t="s">
        <v>307</v>
      </c>
    </row>
    <row r="2003" spans="2:51" s="12" customFormat="1">
      <c r="B2003" s="160"/>
      <c r="D2003" s="161" t="s">
        <v>315</v>
      </c>
      <c r="E2003" s="162" t="s">
        <v>1</v>
      </c>
      <c r="F2003" s="163" t="s">
        <v>1213</v>
      </c>
      <c r="H2003" s="162" t="s">
        <v>1</v>
      </c>
      <c r="I2003" s="164"/>
      <c r="L2003" s="160"/>
      <c r="M2003" s="165"/>
      <c r="T2003" s="166"/>
      <c r="AT2003" s="162" t="s">
        <v>315</v>
      </c>
      <c r="AU2003" s="162" t="s">
        <v>89</v>
      </c>
      <c r="AV2003" s="12" t="s">
        <v>83</v>
      </c>
      <c r="AW2003" s="12" t="s">
        <v>31</v>
      </c>
      <c r="AX2003" s="12" t="s">
        <v>76</v>
      </c>
      <c r="AY2003" s="162" t="s">
        <v>307</v>
      </c>
    </row>
    <row r="2004" spans="2:51" s="13" customFormat="1">
      <c r="B2004" s="167"/>
      <c r="D2004" s="161" t="s">
        <v>315</v>
      </c>
      <c r="E2004" s="168" t="s">
        <v>1</v>
      </c>
      <c r="F2004" s="169" t="s">
        <v>2124</v>
      </c>
      <c r="H2004" s="170">
        <v>11.55</v>
      </c>
      <c r="I2004" s="171"/>
      <c r="L2004" s="167"/>
      <c r="M2004" s="172"/>
      <c r="T2004" s="173"/>
      <c r="AT2004" s="168" t="s">
        <v>315</v>
      </c>
      <c r="AU2004" s="168" t="s">
        <v>89</v>
      </c>
      <c r="AV2004" s="13" t="s">
        <v>89</v>
      </c>
      <c r="AW2004" s="13" t="s">
        <v>31</v>
      </c>
      <c r="AX2004" s="13" t="s">
        <v>76</v>
      </c>
      <c r="AY2004" s="168" t="s">
        <v>307</v>
      </c>
    </row>
    <row r="2005" spans="2:51" s="12" customFormat="1">
      <c r="B2005" s="160"/>
      <c r="D2005" s="161" t="s">
        <v>315</v>
      </c>
      <c r="E2005" s="162" t="s">
        <v>1</v>
      </c>
      <c r="F2005" s="163" t="s">
        <v>1216</v>
      </c>
      <c r="H2005" s="162" t="s">
        <v>1</v>
      </c>
      <c r="I2005" s="164"/>
      <c r="L2005" s="160"/>
      <c r="M2005" s="165"/>
      <c r="T2005" s="166"/>
      <c r="AT2005" s="162" t="s">
        <v>315</v>
      </c>
      <c r="AU2005" s="162" t="s">
        <v>89</v>
      </c>
      <c r="AV2005" s="12" t="s">
        <v>83</v>
      </c>
      <c r="AW2005" s="12" t="s">
        <v>31</v>
      </c>
      <c r="AX2005" s="12" t="s">
        <v>76</v>
      </c>
      <c r="AY2005" s="162" t="s">
        <v>307</v>
      </c>
    </row>
    <row r="2006" spans="2:51" s="13" customFormat="1">
      <c r="B2006" s="167"/>
      <c r="D2006" s="161" t="s">
        <v>315</v>
      </c>
      <c r="E2006" s="168" t="s">
        <v>1</v>
      </c>
      <c r="F2006" s="169" t="s">
        <v>2125</v>
      </c>
      <c r="H2006" s="170">
        <v>6.75</v>
      </c>
      <c r="I2006" s="171"/>
      <c r="L2006" s="167"/>
      <c r="M2006" s="172"/>
      <c r="T2006" s="173"/>
      <c r="AT2006" s="168" t="s">
        <v>315</v>
      </c>
      <c r="AU2006" s="168" t="s">
        <v>89</v>
      </c>
      <c r="AV2006" s="13" t="s">
        <v>89</v>
      </c>
      <c r="AW2006" s="13" t="s">
        <v>31</v>
      </c>
      <c r="AX2006" s="13" t="s">
        <v>76</v>
      </c>
      <c r="AY2006" s="168" t="s">
        <v>307</v>
      </c>
    </row>
    <row r="2007" spans="2:51" s="12" customFormat="1">
      <c r="B2007" s="160"/>
      <c r="D2007" s="161" t="s">
        <v>315</v>
      </c>
      <c r="E2007" s="162" t="s">
        <v>1</v>
      </c>
      <c r="F2007" s="163" t="s">
        <v>1220</v>
      </c>
      <c r="H2007" s="162" t="s">
        <v>1</v>
      </c>
      <c r="I2007" s="164"/>
      <c r="L2007" s="160"/>
      <c r="M2007" s="165"/>
      <c r="T2007" s="166"/>
      <c r="AT2007" s="162" t="s">
        <v>315</v>
      </c>
      <c r="AU2007" s="162" t="s">
        <v>89</v>
      </c>
      <c r="AV2007" s="12" t="s">
        <v>83</v>
      </c>
      <c r="AW2007" s="12" t="s">
        <v>31</v>
      </c>
      <c r="AX2007" s="12" t="s">
        <v>76</v>
      </c>
      <c r="AY2007" s="162" t="s">
        <v>307</v>
      </c>
    </row>
    <row r="2008" spans="2:51" s="13" customFormat="1">
      <c r="B2008" s="167"/>
      <c r="D2008" s="161" t="s">
        <v>315</v>
      </c>
      <c r="E2008" s="168" t="s">
        <v>1</v>
      </c>
      <c r="F2008" s="169" t="s">
        <v>2126</v>
      </c>
      <c r="H2008" s="170">
        <v>18.45</v>
      </c>
      <c r="I2008" s="171"/>
      <c r="L2008" s="167"/>
      <c r="M2008" s="172"/>
      <c r="T2008" s="173"/>
      <c r="AT2008" s="168" t="s">
        <v>315</v>
      </c>
      <c r="AU2008" s="168" t="s">
        <v>89</v>
      </c>
      <c r="AV2008" s="13" t="s">
        <v>89</v>
      </c>
      <c r="AW2008" s="13" t="s">
        <v>31</v>
      </c>
      <c r="AX2008" s="13" t="s">
        <v>76</v>
      </c>
      <c r="AY2008" s="168" t="s">
        <v>307</v>
      </c>
    </row>
    <row r="2009" spans="2:51" s="12" customFormat="1">
      <c r="B2009" s="160"/>
      <c r="D2009" s="161" t="s">
        <v>315</v>
      </c>
      <c r="E2009" s="162" t="s">
        <v>1</v>
      </c>
      <c r="F2009" s="163" t="s">
        <v>922</v>
      </c>
      <c r="H2009" s="162" t="s">
        <v>1</v>
      </c>
      <c r="I2009" s="164"/>
      <c r="L2009" s="160"/>
      <c r="M2009" s="165"/>
      <c r="T2009" s="166"/>
      <c r="AT2009" s="162" t="s">
        <v>315</v>
      </c>
      <c r="AU2009" s="162" t="s">
        <v>89</v>
      </c>
      <c r="AV2009" s="12" t="s">
        <v>83</v>
      </c>
      <c r="AW2009" s="12" t="s">
        <v>31</v>
      </c>
      <c r="AX2009" s="12" t="s">
        <v>76</v>
      </c>
      <c r="AY2009" s="162" t="s">
        <v>307</v>
      </c>
    </row>
    <row r="2010" spans="2:51" s="13" customFormat="1">
      <c r="B2010" s="167"/>
      <c r="D2010" s="161" t="s">
        <v>315</v>
      </c>
      <c r="E2010" s="168" t="s">
        <v>1</v>
      </c>
      <c r="F2010" s="169" t="s">
        <v>313</v>
      </c>
      <c r="H2010" s="170">
        <v>4</v>
      </c>
      <c r="I2010" s="171"/>
      <c r="L2010" s="167"/>
      <c r="M2010" s="172"/>
      <c r="T2010" s="173"/>
      <c r="AT2010" s="168" t="s">
        <v>315</v>
      </c>
      <c r="AU2010" s="168" t="s">
        <v>89</v>
      </c>
      <c r="AV2010" s="13" t="s">
        <v>89</v>
      </c>
      <c r="AW2010" s="13" t="s">
        <v>31</v>
      </c>
      <c r="AX2010" s="13" t="s">
        <v>76</v>
      </c>
      <c r="AY2010" s="168" t="s">
        <v>307</v>
      </c>
    </row>
    <row r="2011" spans="2:51" s="12" customFormat="1">
      <c r="B2011" s="160"/>
      <c r="D2011" s="161" t="s">
        <v>315</v>
      </c>
      <c r="E2011" s="162" t="s">
        <v>1</v>
      </c>
      <c r="F2011" s="163" t="s">
        <v>918</v>
      </c>
      <c r="H2011" s="162" t="s">
        <v>1</v>
      </c>
      <c r="I2011" s="164"/>
      <c r="L2011" s="160"/>
      <c r="M2011" s="165"/>
      <c r="T2011" s="166"/>
      <c r="AT2011" s="162" t="s">
        <v>315</v>
      </c>
      <c r="AU2011" s="162" t="s">
        <v>89</v>
      </c>
      <c r="AV2011" s="12" t="s">
        <v>83</v>
      </c>
      <c r="AW2011" s="12" t="s">
        <v>31</v>
      </c>
      <c r="AX2011" s="12" t="s">
        <v>76</v>
      </c>
      <c r="AY2011" s="162" t="s">
        <v>307</v>
      </c>
    </row>
    <row r="2012" spans="2:51" s="13" customFormat="1">
      <c r="B2012" s="167"/>
      <c r="D2012" s="161" t="s">
        <v>315</v>
      </c>
      <c r="E2012" s="168" t="s">
        <v>1</v>
      </c>
      <c r="F2012" s="169" t="s">
        <v>747</v>
      </c>
      <c r="H2012" s="170">
        <v>33</v>
      </c>
      <c r="I2012" s="171"/>
      <c r="L2012" s="167"/>
      <c r="M2012" s="172"/>
      <c r="T2012" s="173"/>
      <c r="AT2012" s="168" t="s">
        <v>315</v>
      </c>
      <c r="AU2012" s="168" t="s">
        <v>89</v>
      </c>
      <c r="AV2012" s="13" t="s">
        <v>89</v>
      </c>
      <c r="AW2012" s="13" t="s">
        <v>31</v>
      </c>
      <c r="AX2012" s="13" t="s">
        <v>76</v>
      </c>
      <c r="AY2012" s="168" t="s">
        <v>307</v>
      </c>
    </row>
    <row r="2013" spans="2:51" s="12" customFormat="1">
      <c r="B2013" s="160"/>
      <c r="D2013" s="161" t="s">
        <v>315</v>
      </c>
      <c r="E2013" s="162" t="s">
        <v>1</v>
      </c>
      <c r="F2013" s="163" t="s">
        <v>762</v>
      </c>
      <c r="H2013" s="162" t="s">
        <v>1</v>
      </c>
      <c r="I2013" s="164"/>
      <c r="L2013" s="160"/>
      <c r="M2013" s="165"/>
      <c r="T2013" s="166"/>
      <c r="AT2013" s="162" t="s">
        <v>315</v>
      </c>
      <c r="AU2013" s="162" t="s">
        <v>89</v>
      </c>
      <c r="AV2013" s="12" t="s">
        <v>83</v>
      </c>
      <c r="AW2013" s="12" t="s">
        <v>31</v>
      </c>
      <c r="AX2013" s="12" t="s">
        <v>76</v>
      </c>
      <c r="AY2013" s="162" t="s">
        <v>307</v>
      </c>
    </row>
    <row r="2014" spans="2:51" s="13" customFormat="1">
      <c r="B2014" s="167"/>
      <c r="D2014" s="161" t="s">
        <v>315</v>
      </c>
      <c r="E2014" s="168" t="s">
        <v>1</v>
      </c>
      <c r="F2014" s="169" t="s">
        <v>2127</v>
      </c>
      <c r="H2014" s="170">
        <v>41.9</v>
      </c>
      <c r="I2014" s="171"/>
      <c r="L2014" s="167"/>
      <c r="M2014" s="172"/>
      <c r="T2014" s="173"/>
      <c r="AT2014" s="168" t="s">
        <v>315</v>
      </c>
      <c r="AU2014" s="168" t="s">
        <v>89</v>
      </c>
      <c r="AV2014" s="13" t="s">
        <v>89</v>
      </c>
      <c r="AW2014" s="13" t="s">
        <v>31</v>
      </c>
      <c r="AX2014" s="13" t="s">
        <v>76</v>
      </c>
      <c r="AY2014" s="168" t="s">
        <v>307</v>
      </c>
    </row>
    <row r="2015" spans="2:51" s="12" customFormat="1">
      <c r="B2015" s="160"/>
      <c r="D2015" s="161" t="s">
        <v>315</v>
      </c>
      <c r="E2015" s="162" t="s">
        <v>1</v>
      </c>
      <c r="F2015" s="163" t="s">
        <v>1233</v>
      </c>
      <c r="H2015" s="162" t="s">
        <v>1</v>
      </c>
      <c r="I2015" s="164"/>
      <c r="L2015" s="160"/>
      <c r="M2015" s="165"/>
      <c r="T2015" s="166"/>
      <c r="AT2015" s="162" t="s">
        <v>315</v>
      </c>
      <c r="AU2015" s="162" t="s">
        <v>89</v>
      </c>
      <c r="AV2015" s="12" t="s">
        <v>83</v>
      </c>
      <c r="AW2015" s="12" t="s">
        <v>31</v>
      </c>
      <c r="AX2015" s="12" t="s">
        <v>76</v>
      </c>
      <c r="AY2015" s="162" t="s">
        <v>307</v>
      </c>
    </row>
    <row r="2016" spans="2:51" s="13" customFormat="1">
      <c r="B2016" s="167"/>
      <c r="D2016" s="161" t="s">
        <v>315</v>
      </c>
      <c r="E2016" s="168" t="s">
        <v>1</v>
      </c>
      <c r="F2016" s="169" t="s">
        <v>2128</v>
      </c>
      <c r="H2016" s="170">
        <v>35.6</v>
      </c>
      <c r="I2016" s="171"/>
      <c r="L2016" s="167"/>
      <c r="M2016" s="172"/>
      <c r="T2016" s="173"/>
      <c r="AT2016" s="168" t="s">
        <v>315</v>
      </c>
      <c r="AU2016" s="168" t="s">
        <v>89</v>
      </c>
      <c r="AV2016" s="13" t="s">
        <v>89</v>
      </c>
      <c r="AW2016" s="13" t="s">
        <v>31</v>
      </c>
      <c r="AX2016" s="13" t="s">
        <v>76</v>
      </c>
      <c r="AY2016" s="168" t="s">
        <v>307</v>
      </c>
    </row>
    <row r="2017" spans="2:51" s="12" customFormat="1">
      <c r="B2017" s="160"/>
      <c r="D2017" s="161" t="s">
        <v>315</v>
      </c>
      <c r="E2017" s="162" t="s">
        <v>1</v>
      </c>
      <c r="F2017" s="163" t="s">
        <v>1243</v>
      </c>
      <c r="H2017" s="162" t="s">
        <v>1</v>
      </c>
      <c r="I2017" s="164"/>
      <c r="L2017" s="160"/>
      <c r="M2017" s="165"/>
      <c r="T2017" s="166"/>
      <c r="AT2017" s="162" t="s">
        <v>315</v>
      </c>
      <c r="AU2017" s="162" t="s">
        <v>89</v>
      </c>
      <c r="AV2017" s="12" t="s">
        <v>83</v>
      </c>
      <c r="AW2017" s="12" t="s">
        <v>31</v>
      </c>
      <c r="AX2017" s="12" t="s">
        <v>76</v>
      </c>
      <c r="AY2017" s="162" t="s">
        <v>307</v>
      </c>
    </row>
    <row r="2018" spans="2:51" s="13" customFormat="1">
      <c r="B2018" s="167"/>
      <c r="D2018" s="161" t="s">
        <v>315</v>
      </c>
      <c r="E2018" s="168" t="s">
        <v>1</v>
      </c>
      <c r="F2018" s="169" t="s">
        <v>2129</v>
      </c>
      <c r="H2018" s="170">
        <v>17.100000000000001</v>
      </c>
      <c r="I2018" s="171"/>
      <c r="L2018" s="167"/>
      <c r="M2018" s="172"/>
      <c r="T2018" s="173"/>
      <c r="AT2018" s="168" t="s">
        <v>315</v>
      </c>
      <c r="AU2018" s="168" t="s">
        <v>89</v>
      </c>
      <c r="AV2018" s="13" t="s">
        <v>89</v>
      </c>
      <c r="AW2018" s="13" t="s">
        <v>31</v>
      </c>
      <c r="AX2018" s="13" t="s">
        <v>76</v>
      </c>
      <c r="AY2018" s="168" t="s">
        <v>307</v>
      </c>
    </row>
    <row r="2019" spans="2:51" s="12" customFormat="1">
      <c r="B2019" s="160"/>
      <c r="D2019" s="161" t="s">
        <v>315</v>
      </c>
      <c r="E2019" s="162" t="s">
        <v>1</v>
      </c>
      <c r="F2019" s="163" t="s">
        <v>920</v>
      </c>
      <c r="H2019" s="162" t="s">
        <v>1</v>
      </c>
      <c r="I2019" s="164"/>
      <c r="L2019" s="160"/>
      <c r="M2019" s="165"/>
      <c r="T2019" s="166"/>
      <c r="AT2019" s="162" t="s">
        <v>315</v>
      </c>
      <c r="AU2019" s="162" t="s">
        <v>89</v>
      </c>
      <c r="AV2019" s="12" t="s">
        <v>83</v>
      </c>
      <c r="AW2019" s="12" t="s">
        <v>31</v>
      </c>
      <c r="AX2019" s="12" t="s">
        <v>76</v>
      </c>
      <c r="AY2019" s="162" t="s">
        <v>307</v>
      </c>
    </row>
    <row r="2020" spans="2:51" s="13" customFormat="1">
      <c r="B2020" s="167"/>
      <c r="D2020" s="161" t="s">
        <v>315</v>
      </c>
      <c r="E2020" s="168" t="s">
        <v>1</v>
      </c>
      <c r="F2020" s="169" t="s">
        <v>2130</v>
      </c>
      <c r="H2020" s="170">
        <v>1.8</v>
      </c>
      <c r="I2020" s="171"/>
      <c r="L2020" s="167"/>
      <c r="M2020" s="172"/>
      <c r="T2020" s="173"/>
      <c r="AT2020" s="168" t="s">
        <v>315</v>
      </c>
      <c r="AU2020" s="168" t="s">
        <v>89</v>
      </c>
      <c r="AV2020" s="13" t="s">
        <v>89</v>
      </c>
      <c r="AW2020" s="13" t="s">
        <v>31</v>
      </c>
      <c r="AX2020" s="13" t="s">
        <v>76</v>
      </c>
      <c r="AY2020" s="168" t="s">
        <v>307</v>
      </c>
    </row>
    <row r="2021" spans="2:51" s="12" customFormat="1">
      <c r="B2021" s="160"/>
      <c r="D2021" s="161" t="s">
        <v>315</v>
      </c>
      <c r="E2021" s="162" t="s">
        <v>1</v>
      </c>
      <c r="F2021" s="163" t="s">
        <v>730</v>
      </c>
      <c r="H2021" s="162" t="s">
        <v>1</v>
      </c>
      <c r="I2021" s="164"/>
      <c r="L2021" s="160"/>
      <c r="M2021" s="165"/>
      <c r="T2021" s="166"/>
      <c r="AT2021" s="162" t="s">
        <v>315</v>
      </c>
      <c r="AU2021" s="162" t="s">
        <v>89</v>
      </c>
      <c r="AV2021" s="12" t="s">
        <v>83</v>
      </c>
      <c r="AW2021" s="12" t="s">
        <v>31</v>
      </c>
      <c r="AX2021" s="12" t="s">
        <v>76</v>
      </c>
      <c r="AY2021" s="162" t="s">
        <v>307</v>
      </c>
    </row>
    <row r="2022" spans="2:51" s="13" customFormat="1">
      <c r="B2022" s="167"/>
      <c r="D2022" s="161" t="s">
        <v>315</v>
      </c>
      <c r="E2022" s="168" t="s">
        <v>1</v>
      </c>
      <c r="F2022" s="169" t="s">
        <v>2131</v>
      </c>
      <c r="H2022" s="170">
        <v>3.9</v>
      </c>
      <c r="I2022" s="171"/>
      <c r="L2022" s="167"/>
      <c r="M2022" s="172"/>
      <c r="T2022" s="173"/>
      <c r="AT2022" s="168" t="s">
        <v>315</v>
      </c>
      <c r="AU2022" s="168" t="s">
        <v>89</v>
      </c>
      <c r="AV2022" s="13" t="s">
        <v>89</v>
      </c>
      <c r="AW2022" s="13" t="s">
        <v>31</v>
      </c>
      <c r="AX2022" s="13" t="s">
        <v>76</v>
      </c>
      <c r="AY2022" s="168" t="s">
        <v>307</v>
      </c>
    </row>
    <row r="2023" spans="2:51" s="12" customFormat="1">
      <c r="B2023" s="160"/>
      <c r="D2023" s="161" t="s">
        <v>315</v>
      </c>
      <c r="E2023" s="162" t="s">
        <v>1</v>
      </c>
      <c r="F2023" s="163" t="s">
        <v>1246</v>
      </c>
      <c r="H2023" s="162" t="s">
        <v>1</v>
      </c>
      <c r="I2023" s="164"/>
      <c r="L2023" s="160"/>
      <c r="M2023" s="165"/>
      <c r="T2023" s="166"/>
      <c r="AT2023" s="162" t="s">
        <v>315</v>
      </c>
      <c r="AU2023" s="162" t="s">
        <v>89</v>
      </c>
      <c r="AV2023" s="12" t="s">
        <v>83</v>
      </c>
      <c r="AW2023" s="12" t="s">
        <v>31</v>
      </c>
      <c r="AX2023" s="12" t="s">
        <v>76</v>
      </c>
      <c r="AY2023" s="162" t="s">
        <v>307</v>
      </c>
    </row>
    <row r="2024" spans="2:51" s="13" customFormat="1">
      <c r="B2024" s="167"/>
      <c r="D2024" s="161" t="s">
        <v>315</v>
      </c>
      <c r="E2024" s="168" t="s">
        <v>1</v>
      </c>
      <c r="F2024" s="169" t="s">
        <v>2131</v>
      </c>
      <c r="H2024" s="170">
        <v>3.9</v>
      </c>
      <c r="I2024" s="171"/>
      <c r="L2024" s="167"/>
      <c r="M2024" s="172"/>
      <c r="T2024" s="173"/>
      <c r="AT2024" s="168" t="s">
        <v>315</v>
      </c>
      <c r="AU2024" s="168" t="s">
        <v>89</v>
      </c>
      <c r="AV2024" s="13" t="s">
        <v>89</v>
      </c>
      <c r="AW2024" s="13" t="s">
        <v>31</v>
      </c>
      <c r="AX2024" s="13" t="s">
        <v>76</v>
      </c>
      <c r="AY2024" s="168" t="s">
        <v>307</v>
      </c>
    </row>
    <row r="2025" spans="2:51" s="12" customFormat="1">
      <c r="B2025" s="160"/>
      <c r="D2025" s="161" t="s">
        <v>315</v>
      </c>
      <c r="E2025" s="162" t="s">
        <v>1</v>
      </c>
      <c r="F2025" s="163" t="s">
        <v>1247</v>
      </c>
      <c r="H2025" s="162" t="s">
        <v>1</v>
      </c>
      <c r="I2025" s="164"/>
      <c r="L2025" s="160"/>
      <c r="M2025" s="165"/>
      <c r="T2025" s="166"/>
      <c r="AT2025" s="162" t="s">
        <v>315</v>
      </c>
      <c r="AU2025" s="162" t="s">
        <v>89</v>
      </c>
      <c r="AV2025" s="12" t="s">
        <v>83</v>
      </c>
      <c r="AW2025" s="12" t="s">
        <v>31</v>
      </c>
      <c r="AX2025" s="12" t="s">
        <v>76</v>
      </c>
      <c r="AY2025" s="162" t="s">
        <v>307</v>
      </c>
    </row>
    <row r="2026" spans="2:51" s="13" customFormat="1">
      <c r="B2026" s="167"/>
      <c r="D2026" s="161" t="s">
        <v>315</v>
      </c>
      <c r="E2026" s="168" t="s">
        <v>1</v>
      </c>
      <c r="F2026" s="169" t="s">
        <v>2132</v>
      </c>
      <c r="H2026" s="170">
        <v>3.7</v>
      </c>
      <c r="I2026" s="171"/>
      <c r="L2026" s="167"/>
      <c r="M2026" s="172"/>
      <c r="T2026" s="173"/>
      <c r="AT2026" s="168" t="s">
        <v>315</v>
      </c>
      <c r="AU2026" s="168" t="s">
        <v>89</v>
      </c>
      <c r="AV2026" s="13" t="s">
        <v>89</v>
      </c>
      <c r="AW2026" s="13" t="s">
        <v>31</v>
      </c>
      <c r="AX2026" s="13" t="s">
        <v>76</v>
      </c>
      <c r="AY2026" s="168" t="s">
        <v>307</v>
      </c>
    </row>
    <row r="2027" spans="2:51" s="12" customFormat="1">
      <c r="B2027" s="160"/>
      <c r="D2027" s="161" t="s">
        <v>315</v>
      </c>
      <c r="E2027" s="162" t="s">
        <v>1</v>
      </c>
      <c r="F2027" s="163" t="s">
        <v>1261</v>
      </c>
      <c r="H2027" s="162" t="s">
        <v>1</v>
      </c>
      <c r="I2027" s="164"/>
      <c r="L2027" s="160"/>
      <c r="M2027" s="165"/>
      <c r="T2027" s="166"/>
      <c r="AT2027" s="162" t="s">
        <v>315</v>
      </c>
      <c r="AU2027" s="162" t="s">
        <v>89</v>
      </c>
      <c r="AV2027" s="12" t="s">
        <v>83</v>
      </c>
      <c r="AW2027" s="12" t="s">
        <v>31</v>
      </c>
      <c r="AX2027" s="12" t="s">
        <v>76</v>
      </c>
      <c r="AY2027" s="162" t="s">
        <v>307</v>
      </c>
    </row>
    <row r="2028" spans="2:51" s="13" customFormat="1">
      <c r="B2028" s="167"/>
      <c r="D2028" s="161" t="s">
        <v>315</v>
      </c>
      <c r="E2028" s="168" t="s">
        <v>1</v>
      </c>
      <c r="F2028" s="169" t="s">
        <v>2133</v>
      </c>
      <c r="H2028" s="170">
        <v>7.3</v>
      </c>
      <c r="I2028" s="171"/>
      <c r="L2028" s="167"/>
      <c r="M2028" s="172"/>
      <c r="T2028" s="173"/>
      <c r="AT2028" s="168" t="s">
        <v>315</v>
      </c>
      <c r="AU2028" s="168" t="s">
        <v>89</v>
      </c>
      <c r="AV2028" s="13" t="s">
        <v>89</v>
      </c>
      <c r="AW2028" s="13" t="s">
        <v>31</v>
      </c>
      <c r="AX2028" s="13" t="s">
        <v>76</v>
      </c>
      <c r="AY2028" s="168" t="s">
        <v>307</v>
      </c>
    </row>
    <row r="2029" spans="2:51" s="12" customFormat="1">
      <c r="B2029" s="160"/>
      <c r="D2029" s="161" t="s">
        <v>315</v>
      </c>
      <c r="E2029" s="162" t="s">
        <v>1</v>
      </c>
      <c r="F2029" s="163" t="s">
        <v>1264</v>
      </c>
      <c r="H2029" s="162" t="s">
        <v>1</v>
      </c>
      <c r="I2029" s="164"/>
      <c r="L2029" s="160"/>
      <c r="M2029" s="165"/>
      <c r="T2029" s="166"/>
      <c r="AT2029" s="162" t="s">
        <v>315</v>
      </c>
      <c r="AU2029" s="162" t="s">
        <v>89</v>
      </c>
      <c r="AV2029" s="12" t="s">
        <v>83</v>
      </c>
      <c r="AW2029" s="12" t="s">
        <v>31</v>
      </c>
      <c r="AX2029" s="12" t="s">
        <v>76</v>
      </c>
      <c r="AY2029" s="162" t="s">
        <v>307</v>
      </c>
    </row>
    <row r="2030" spans="2:51" s="13" customFormat="1">
      <c r="B2030" s="167"/>
      <c r="D2030" s="161" t="s">
        <v>315</v>
      </c>
      <c r="E2030" s="168" t="s">
        <v>1</v>
      </c>
      <c r="F2030" s="169" t="s">
        <v>2134</v>
      </c>
      <c r="H2030" s="170">
        <v>5.2</v>
      </c>
      <c r="I2030" s="171"/>
      <c r="L2030" s="167"/>
      <c r="M2030" s="172"/>
      <c r="T2030" s="173"/>
      <c r="AT2030" s="168" t="s">
        <v>315</v>
      </c>
      <c r="AU2030" s="168" t="s">
        <v>89</v>
      </c>
      <c r="AV2030" s="13" t="s">
        <v>89</v>
      </c>
      <c r="AW2030" s="13" t="s">
        <v>31</v>
      </c>
      <c r="AX2030" s="13" t="s">
        <v>76</v>
      </c>
      <c r="AY2030" s="168" t="s">
        <v>307</v>
      </c>
    </row>
    <row r="2031" spans="2:51" s="12" customFormat="1">
      <c r="B2031" s="160"/>
      <c r="D2031" s="161" t="s">
        <v>315</v>
      </c>
      <c r="E2031" s="162" t="s">
        <v>1</v>
      </c>
      <c r="F2031" s="163" t="s">
        <v>1267</v>
      </c>
      <c r="H2031" s="162" t="s">
        <v>1</v>
      </c>
      <c r="I2031" s="164"/>
      <c r="L2031" s="160"/>
      <c r="M2031" s="165"/>
      <c r="T2031" s="166"/>
      <c r="AT2031" s="162" t="s">
        <v>315</v>
      </c>
      <c r="AU2031" s="162" t="s">
        <v>89</v>
      </c>
      <c r="AV2031" s="12" t="s">
        <v>83</v>
      </c>
      <c r="AW2031" s="12" t="s">
        <v>31</v>
      </c>
      <c r="AX2031" s="12" t="s">
        <v>76</v>
      </c>
      <c r="AY2031" s="162" t="s">
        <v>307</v>
      </c>
    </row>
    <row r="2032" spans="2:51" s="13" customFormat="1">
      <c r="B2032" s="167"/>
      <c r="D2032" s="161" t="s">
        <v>315</v>
      </c>
      <c r="E2032" s="168" t="s">
        <v>1</v>
      </c>
      <c r="F2032" s="169" t="s">
        <v>2133</v>
      </c>
      <c r="H2032" s="170">
        <v>7.3</v>
      </c>
      <c r="I2032" s="171"/>
      <c r="L2032" s="167"/>
      <c r="M2032" s="172"/>
      <c r="T2032" s="173"/>
      <c r="AT2032" s="168" t="s">
        <v>315</v>
      </c>
      <c r="AU2032" s="168" t="s">
        <v>89</v>
      </c>
      <c r="AV2032" s="13" t="s">
        <v>89</v>
      </c>
      <c r="AW2032" s="13" t="s">
        <v>31</v>
      </c>
      <c r="AX2032" s="13" t="s">
        <v>76</v>
      </c>
      <c r="AY2032" s="168" t="s">
        <v>307</v>
      </c>
    </row>
    <row r="2033" spans="2:51" s="12" customFormat="1">
      <c r="B2033" s="160"/>
      <c r="D2033" s="161" t="s">
        <v>315</v>
      </c>
      <c r="E2033" s="162" t="s">
        <v>1</v>
      </c>
      <c r="F2033" s="163" t="s">
        <v>1268</v>
      </c>
      <c r="H2033" s="162" t="s">
        <v>1</v>
      </c>
      <c r="I2033" s="164"/>
      <c r="L2033" s="160"/>
      <c r="M2033" s="165"/>
      <c r="T2033" s="166"/>
      <c r="AT2033" s="162" t="s">
        <v>315</v>
      </c>
      <c r="AU2033" s="162" t="s">
        <v>89</v>
      </c>
      <c r="AV2033" s="12" t="s">
        <v>83</v>
      </c>
      <c r="AW2033" s="12" t="s">
        <v>31</v>
      </c>
      <c r="AX2033" s="12" t="s">
        <v>76</v>
      </c>
      <c r="AY2033" s="162" t="s">
        <v>307</v>
      </c>
    </row>
    <row r="2034" spans="2:51" s="13" customFormat="1">
      <c r="B2034" s="167"/>
      <c r="D2034" s="161" t="s">
        <v>315</v>
      </c>
      <c r="E2034" s="168" t="s">
        <v>1</v>
      </c>
      <c r="F2034" s="169" t="s">
        <v>2134</v>
      </c>
      <c r="H2034" s="170">
        <v>5.2</v>
      </c>
      <c r="I2034" s="171"/>
      <c r="L2034" s="167"/>
      <c r="M2034" s="172"/>
      <c r="T2034" s="173"/>
      <c r="AT2034" s="168" t="s">
        <v>315</v>
      </c>
      <c r="AU2034" s="168" t="s">
        <v>89</v>
      </c>
      <c r="AV2034" s="13" t="s">
        <v>89</v>
      </c>
      <c r="AW2034" s="13" t="s">
        <v>31</v>
      </c>
      <c r="AX2034" s="13" t="s">
        <v>76</v>
      </c>
      <c r="AY2034" s="168" t="s">
        <v>307</v>
      </c>
    </row>
    <row r="2035" spans="2:51" s="12" customFormat="1">
      <c r="B2035" s="160"/>
      <c r="D2035" s="161" t="s">
        <v>315</v>
      </c>
      <c r="E2035" s="162" t="s">
        <v>1</v>
      </c>
      <c r="F2035" s="163" t="s">
        <v>1269</v>
      </c>
      <c r="H2035" s="162" t="s">
        <v>1</v>
      </c>
      <c r="I2035" s="164"/>
      <c r="L2035" s="160"/>
      <c r="M2035" s="165"/>
      <c r="T2035" s="166"/>
      <c r="AT2035" s="162" t="s">
        <v>315</v>
      </c>
      <c r="AU2035" s="162" t="s">
        <v>89</v>
      </c>
      <c r="AV2035" s="12" t="s">
        <v>83</v>
      </c>
      <c r="AW2035" s="12" t="s">
        <v>31</v>
      </c>
      <c r="AX2035" s="12" t="s">
        <v>76</v>
      </c>
      <c r="AY2035" s="162" t="s">
        <v>307</v>
      </c>
    </row>
    <row r="2036" spans="2:51" s="13" customFormat="1">
      <c r="B2036" s="167"/>
      <c r="D2036" s="161" t="s">
        <v>315</v>
      </c>
      <c r="E2036" s="168" t="s">
        <v>1</v>
      </c>
      <c r="F2036" s="169" t="s">
        <v>2133</v>
      </c>
      <c r="H2036" s="170">
        <v>7.3</v>
      </c>
      <c r="I2036" s="171"/>
      <c r="L2036" s="167"/>
      <c r="M2036" s="172"/>
      <c r="T2036" s="173"/>
      <c r="AT2036" s="168" t="s">
        <v>315</v>
      </c>
      <c r="AU2036" s="168" t="s">
        <v>89</v>
      </c>
      <c r="AV2036" s="13" t="s">
        <v>89</v>
      </c>
      <c r="AW2036" s="13" t="s">
        <v>31</v>
      </c>
      <c r="AX2036" s="13" t="s">
        <v>76</v>
      </c>
      <c r="AY2036" s="168" t="s">
        <v>307</v>
      </c>
    </row>
    <row r="2037" spans="2:51" s="12" customFormat="1">
      <c r="B2037" s="160"/>
      <c r="D2037" s="161" t="s">
        <v>315</v>
      </c>
      <c r="E2037" s="162" t="s">
        <v>1</v>
      </c>
      <c r="F2037" s="163" t="s">
        <v>1270</v>
      </c>
      <c r="H2037" s="162" t="s">
        <v>1</v>
      </c>
      <c r="I2037" s="164"/>
      <c r="L2037" s="160"/>
      <c r="M2037" s="165"/>
      <c r="T2037" s="166"/>
      <c r="AT2037" s="162" t="s">
        <v>315</v>
      </c>
      <c r="AU2037" s="162" t="s">
        <v>89</v>
      </c>
      <c r="AV2037" s="12" t="s">
        <v>83</v>
      </c>
      <c r="AW2037" s="12" t="s">
        <v>31</v>
      </c>
      <c r="AX2037" s="12" t="s">
        <v>76</v>
      </c>
      <c r="AY2037" s="162" t="s">
        <v>307</v>
      </c>
    </row>
    <row r="2038" spans="2:51" s="13" customFormat="1">
      <c r="B2038" s="167"/>
      <c r="D2038" s="161" t="s">
        <v>315</v>
      </c>
      <c r="E2038" s="168" t="s">
        <v>1</v>
      </c>
      <c r="F2038" s="169" t="s">
        <v>2134</v>
      </c>
      <c r="H2038" s="170">
        <v>5.2</v>
      </c>
      <c r="I2038" s="171"/>
      <c r="L2038" s="167"/>
      <c r="M2038" s="172"/>
      <c r="T2038" s="173"/>
      <c r="AT2038" s="168" t="s">
        <v>315</v>
      </c>
      <c r="AU2038" s="168" t="s">
        <v>89</v>
      </c>
      <c r="AV2038" s="13" t="s">
        <v>89</v>
      </c>
      <c r="AW2038" s="13" t="s">
        <v>31</v>
      </c>
      <c r="AX2038" s="13" t="s">
        <v>76</v>
      </c>
      <c r="AY2038" s="168" t="s">
        <v>307</v>
      </c>
    </row>
    <row r="2039" spans="2:51" s="12" customFormat="1">
      <c r="B2039" s="160"/>
      <c r="D2039" s="161" t="s">
        <v>315</v>
      </c>
      <c r="E2039" s="162" t="s">
        <v>1</v>
      </c>
      <c r="F2039" s="163" t="s">
        <v>1271</v>
      </c>
      <c r="H2039" s="162" t="s">
        <v>1</v>
      </c>
      <c r="I2039" s="164"/>
      <c r="L2039" s="160"/>
      <c r="M2039" s="165"/>
      <c r="T2039" s="166"/>
      <c r="AT2039" s="162" t="s">
        <v>315</v>
      </c>
      <c r="AU2039" s="162" t="s">
        <v>89</v>
      </c>
      <c r="AV2039" s="12" t="s">
        <v>83</v>
      </c>
      <c r="AW2039" s="12" t="s">
        <v>31</v>
      </c>
      <c r="AX2039" s="12" t="s">
        <v>76</v>
      </c>
      <c r="AY2039" s="162" t="s">
        <v>307</v>
      </c>
    </row>
    <row r="2040" spans="2:51" s="13" customFormat="1">
      <c r="B2040" s="167"/>
      <c r="D2040" s="161" t="s">
        <v>315</v>
      </c>
      <c r="E2040" s="168" t="s">
        <v>1</v>
      </c>
      <c r="F2040" s="169" t="s">
        <v>2133</v>
      </c>
      <c r="H2040" s="170">
        <v>7.3</v>
      </c>
      <c r="I2040" s="171"/>
      <c r="L2040" s="167"/>
      <c r="M2040" s="172"/>
      <c r="T2040" s="173"/>
      <c r="AT2040" s="168" t="s">
        <v>315</v>
      </c>
      <c r="AU2040" s="168" t="s">
        <v>89</v>
      </c>
      <c r="AV2040" s="13" t="s">
        <v>89</v>
      </c>
      <c r="AW2040" s="13" t="s">
        <v>31</v>
      </c>
      <c r="AX2040" s="13" t="s">
        <v>76</v>
      </c>
      <c r="AY2040" s="168" t="s">
        <v>307</v>
      </c>
    </row>
    <row r="2041" spans="2:51" s="12" customFormat="1">
      <c r="B2041" s="160"/>
      <c r="D2041" s="161" t="s">
        <v>315</v>
      </c>
      <c r="E2041" s="162" t="s">
        <v>1</v>
      </c>
      <c r="F2041" s="163" t="s">
        <v>1272</v>
      </c>
      <c r="H2041" s="162" t="s">
        <v>1</v>
      </c>
      <c r="I2041" s="164"/>
      <c r="L2041" s="160"/>
      <c r="M2041" s="165"/>
      <c r="T2041" s="166"/>
      <c r="AT2041" s="162" t="s">
        <v>315</v>
      </c>
      <c r="AU2041" s="162" t="s">
        <v>89</v>
      </c>
      <c r="AV2041" s="12" t="s">
        <v>83</v>
      </c>
      <c r="AW2041" s="12" t="s">
        <v>31</v>
      </c>
      <c r="AX2041" s="12" t="s">
        <v>76</v>
      </c>
      <c r="AY2041" s="162" t="s">
        <v>307</v>
      </c>
    </row>
    <row r="2042" spans="2:51" s="13" customFormat="1">
      <c r="B2042" s="167"/>
      <c r="D2042" s="161" t="s">
        <v>315</v>
      </c>
      <c r="E2042" s="168" t="s">
        <v>1</v>
      </c>
      <c r="F2042" s="169" t="s">
        <v>2134</v>
      </c>
      <c r="H2042" s="170">
        <v>5.2</v>
      </c>
      <c r="I2042" s="171"/>
      <c r="L2042" s="167"/>
      <c r="M2042" s="172"/>
      <c r="T2042" s="173"/>
      <c r="AT2042" s="168" t="s">
        <v>315</v>
      </c>
      <c r="AU2042" s="168" t="s">
        <v>89</v>
      </c>
      <c r="AV2042" s="13" t="s">
        <v>89</v>
      </c>
      <c r="AW2042" s="13" t="s">
        <v>31</v>
      </c>
      <c r="AX2042" s="13" t="s">
        <v>76</v>
      </c>
      <c r="AY2042" s="168" t="s">
        <v>307</v>
      </c>
    </row>
    <row r="2043" spans="2:51" s="12" customFormat="1">
      <c r="B2043" s="160"/>
      <c r="D2043" s="161" t="s">
        <v>315</v>
      </c>
      <c r="E2043" s="162" t="s">
        <v>1</v>
      </c>
      <c r="F2043" s="163" t="s">
        <v>1273</v>
      </c>
      <c r="H2043" s="162" t="s">
        <v>1</v>
      </c>
      <c r="I2043" s="164"/>
      <c r="L2043" s="160"/>
      <c r="M2043" s="165"/>
      <c r="T2043" s="166"/>
      <c r="AT2043" s="162" t="s">
        <v>315</v>
      </c>
      <c r="AU2043" s="162" t="s">
        <v>89</v>
      </c>
      <c r="AV2043" s="12" t="s">
        <v>83</v>
      </c>
      <c r="AW2043" s="12" t="s">
        <v>31</v>
      </c>
      <c r="AX2043" s="12" t="s">
        <v>76</v>
      </c>
      <c r="AY2043" s="162" t="s">
        <v>307</v>
      </c>
    </row>
    <row r="2044" spans="2:51" s="13" customFormat="1">
      <c r="B2044" s="167"/>
      <c r="D2044" s="161" t="s">
        <v>315</v>
      </c>
      <c r="E2044" s="168" t="s">
        <v>1</v>
      </c>
      <c r="F2044" s="169" t="s">
        <v>2133</v>
      </c>
      <c r="H2044" s="170">
        <v>7.3</v>
      </c>
      <c r="I2044" s="171"/>
      <c r="L2044" s="167"/>
      <c r="M2044" s="172"/>
      <c r="T2044" s="173"/>
      <c r="AT2044" s="168" t="s">
        <v>315</v>
      </c>
      <c r="AU2044" s="168" t="s">
        <v>89</v>
      </c>
      <c r="AV2044" s="13" t="s">
        <v>89</v>
      </c>
      <c r="AW2044" s="13" t="s">
        <v>31</v>
      </c>
      <c r="AX2044" s="13" t="s">
        <v>76</v>
      </c>
      <c r="AY2044" s="168" t="s">
        <v>307</v>
      </c>
    </row>
    <row r="2045" spans="2:51" s="12" customFormat="1">
      <c r="B2045" s="160"/>
      <c r="D2045" s="161" t="s">
        <v>315</v>
      </c>
      <c r="E2045" s="162" t="s">
        <v>1</v>
      </c>
      <c r="F2045" s="163" t="s">
        <v>1274</v>
      </c>
      <c r="H2045" s="162" t="s">
        <v>1</v>
      </c>
      <c r="I2045" s="164"/>
      <c r="L2045" s="160"/>
      <c r="M2045" s="165"/>
      <c r="T2045" s="166"/>
      <c r="AT2045" s="162" t="s">
        <v>315</v>
      </c>
      <c r="AU2045" s="162" t="s">
        <v>89</v>
      </c>
      <c r="AV2045" s="12" t="s">
        <v>83</v>
      </c>
      <c r="AW2045" s="12" t="s">
        <v>31</v>
      </c>
      <c r="AX2045" s="12" t="s">
        <v>76</v>
      </c>
      <c r="AY2045" s="162" t="s">
        <v>307</v>
      </c>
    </row>
    <row r="2046" spans="2:51" s="13" customFormat="1">
      <c r="B2046" s="167"/>
      <c r="D2046" s="161" t="s">
        <v>315</v>
      </c>
      <c r="E2046" s="168" t="s">
        <v>1</v>
      </c>
      <c r="F2046" s="169" t="s">
        <v>2134</v>
      </c>
      <c r="H2046" s="170">
        <v>5.2</v>
      </c>
      <c r="I2046" s="171"/>
      <c r="L2046" s="167"/>
      <c r="M2046" s="172"/>
      <c r="T2046" s="173"/>
      <c r="AT2046" s="168" t="s">
        <v>315</v>
      </c>
      <c r="AU2046" s="168" t="s">
        <v>89</v>
      </c>
      <c r="AV2046" s="13" t="s">
        <v>89</v>
      </c>
      <c r="AW2046" s="13" t="s">
        <v>31</v>
      </c>
      <c r="AX2046" s="13" t="s">
        <v>76</v>
      </c>
      <c r="AY2046" s="168" t="s">
        <v>307</v>
      </c>
    </row>
    <row r="2047" spans="2:51" s="12" customFormat="1">
      <c r="B2047" s="160"/>
      <c r="D2047" s="161" t="s">
        <v>315</v>
      </c>
      <c r="E2047" s="162" t="s">
        <v>1</v>
      </c>
      <c r="F2047" s="163" t="s">
        <v>1275</v>
      </c>
      <c r="H2047" s="162" t="s">
        <v>1</v>
      </c>
      <c r="I2047" s="164"/>
      <c r="L2047" s="160"/>
      <c r="M2047" s="165"/>
      <c r="T2047" s="166"/>
      <c r="AT2047" s="162" t="s">
        <v>315</v>
      </c>
      <c r="AU2047" s="162" t="s">
        <v>89</v>
      </c>
      <c r="AV2047" s="12" t="s">
        <v>83</v>
      </c>
      <c r="AW2047" s="12" t="s">
        <v>31</v>
      </c>
      <c r="AX2047" s="12" t="s">
        <v>76</v>
      </c>
      <c r="AY2047" s="162" t="s">
        <v>307</v>
      </c>
    </row>
    <row r="2048" spans="2:51" s="13" customFormat="1">
      <c r="B2048" s="167"/>
      <c r="D2048" s="161" t="s">
        <v>315</v>
      </c>
      <c r="E2048" s="168" t="s">
        <v>1</v>
      </c>
      <c r="F2048" s="169" t="s">
        <v>2133</v>
      </c>
      <c r="H2048" s="170">
        <v>7.3</v>
      </c>
      <c r="I2048" s="171"/>
      <c r="L2048" s="167"/>
      <c r="M2048" s="172"/>
      <c r="T2048" s="173"/>
      <c r="AT2048" s="168" t="s">
        <v>315</v>
      </c>
      <c r="AU2048" s="168" t="s">
        <v>89</v>
      </c>
      <c r="AV2048" s="13" t="s">
        <v>89</v>
      </c>
      <c r="AW2048" s="13" t="s">
        <v>31</v>
      </c>
      <c r="AX2048" s="13" t="s">
        <v>76</v>
      </c>
      <c r="AY2048" s="168" t="s">
        <v>307</v>
      </c>
    </row>
    <row r="2049" spans="2:51" s="12" customFormat="1">
      <c r="B2049" s="160"/>
      <c r="D2049" s="161" t="s">
        <v>315</v>
      </c>
      <c r="E2049" s="162" t="s">
        <v>1</v>
      </c>
      <c r="F2049" s="163" t="s">
        <v>1276</v>
      </c>
      <c r="H2049" s="162" t="s">
        <v>1</v>
      </c>
      <c r="I2049" s="164"/>
      <c r="L2049" s="160"/>
      <c r="M2049" s="165"/>
      <c r="T2049" s="166"/>
      <c r="AT2049" s="162" t="s">
        <v>315</v>
      </c>
      <c r="AU2049" s="162" t="s">
        <v>89</v>
      </c>
      <c r="AV2049" s="12" t="s">
        <v>83</v>
      </c>
      <c r="AW2049" s="12" t="s">
        <v>31</v>
      </c>
      <c r="AX2049" s="12" t="s">
        <v>76</v>
      </c>
      <c r="AY2049" s="162" t="s">
        <v>307</v>
      </c>
    </row>
    <row r="2050" spans="2:51" s="13" customFormat="1">
      <c r="B2050" s="167"/>
      <c r="D2050" s="161" t="s">
        <v>315</v>
      </c>
      <c r="E2050" s="168" t="s">
        <v>1</v>
      </c>
      <c r="F2050" s="169" t="s">
        <v>2134</v>
      </c>
      <c r="H2050" s="170">
        <v>5.2</v>
      </c>
      <c r="I2050" s="171"/>
      <c r="L2050" s="167"/>
      <c r="M2050" s="172"/>
      <c r="T2050" s="173"/>
      <c r="AT2050" s="168" t="s">
        <v>315</v>
      </c>
      <c r="AU2050" s="168" t="s">
        <v>89</v>
      </c>
      <c r="AV2050" s="13" t="s">
        <v>89</v>
      </c>
      <c r="AW2050" s="13" t="s">
        <v>31</v>
      </c>
      <c r="AX2050" s="13" t="s">
        <v>76</v>
      </c>
      <c r="AY2050" s="168" t="s">
        <v>307</v>
      </c>
    </row>
    <row r="2051" spans="2:51" s="12" customFormat="1">
      <c r="B2051" s="160"/>
      <c r="D2051" s="161" t="s">
        <v>315</v>
      </c>
      <c r="E2051" s="162" t="s">
        <v>1</v>
      </c>
      <c r="F2051" s="163" t="s">
        <v>1277</v>
      </c>
      <c r="H2051" s="162" t="s">
        <v>1</v>
      </c>
      <c r="I2051" s="164"/>
      <c r="L2051" s="160"/>
      <c r="M2051" s="165"/>
      <c r="T2051" s="166"/>
      <c r="AT2051" s="162" t="s">
        <v>315</v>
      </c>
      <c r="AU2051" s="162" t="s">
        <v>89</v>
      </c>
      <c r="AV2051" s="12" t="s">
        <v>83</v>
      </c>
      <c r="AW2051" s="12" t="s">
        <v>31</v>
      </c>
      <c r="AX2051" s="12" t="s">
        <v>76</v>
      </c>
      <c r="AY2051" s="162" t="s">
        <v>307</v>
      </c>
    </row>
    <row r="2052" spans="2:51" s="13" customFormat="1">
      <c r="B2052" s="167"/>
      <c r="D2052" s="161" t="s">
        <v>315</v>
      </c>
      <c r="E2052" s="168" t="s">
        <v>1</v>
      </c>
      <c r="F2052" s="169" t="s">
        <v>2133</v>
      </c>
      <c r="H2052" s="170">
        <v>7.3</v>
      </c>
      <c r="I2052" s="171"/>
      <c r="L2052" s="167"/>
      <c r="M2052" s="172"/>
      <c r="T2052" s="173"/>
      <c r="AT2052" s="168" t="s">
        <v>315</v>
      </c>
      <c r="AU2052" s="168" t="s">
        <v>89</v>
      </c>
      <c r="AV2052" s="13" t="s">
        <v>89</v>
      </c>
      <c r="AW2052" s="13" t="s">
        <v>31</v>
      </c>
      <c r="AX2052" s="13" t="s">
        <v>76</v>
      </c>
      <c r="AY2052" s="168" t="s">
        <v>307</v>
      </c>
    </row>
    <row r="2053" spans="2:51" s="12" customFormat="1">
      <c r="B2053" s="160"/>
      <c r="D2053" s="161" t="s">
        <v>315</v>
      </c>
      <c r="E2053" s="162" t="s">
        <v>1</v>
      </c>
      <c r="F2053" s="163" t="s">
        <v>1278</v>
      </c>
      <c r="H2053" s="162" t="s">
        <v>1</v>
      </c>
      <c r="I2053" s="164"/>
      <c r="L2053" s="160"/>
      <c r="M2053" s="165"/>
      <c r="T2053" s="166"/>
      <c r="AT2053" s="162" t="s">
        <v>315</v>
      </c>
      <c r="AU2053" s="162" t="s">
        <v>89</v>
      </c>
      <c r="AV2053" s="12" t="s">
        <v>83</v>
      </c>
      <c r="AW2053" s="12" t="s">
        <v>31</v>
      </c>
      <c r="AX2053" s="12" t="s">
        <v>76</v>
      </c>
      <c r="AY2053" s="162" t="s">
        <v>307</v>
      </c>
    </row>
    <row r="2054" spans="2:51" s="13" customFormat="1">
      <c r="B2054" s="167"/>
      <c r="D2054" s="161" t="s">
        <v>315</v>
      </c>
      <c r="E2054" s="168" t="s">
        <v>1</v>
      </c>
      <c r="F2054" s="169" t="s">
        <v>2134</v>
      </c>
      <c r="H2054" s="170">
        <v>5.2</v>
      </c>
      <c r="I2054" s="171"/>
      <c r="L2054" s="167"/>
      <c r="M2054" s="172"/>
      <c r="T2054" s="173"/>
      <c r="AT2054" s="168" t="s">
        <v>315</v>
      </c>
      <c r="AU2054" s="168" t="s">
        <v>89</v>
      </c>
      <c r="AV2054" s="13" t="s">
        <v>89</v>
      </c>
      <c r="AW2054" s="13" t="s">
        <v>31</v>
      </c>
      <c r="AX2054" s="13" t="s">
        <v>76</v>
      </c>
      <c r="AY2054" s="168" t="s">
        <v>307</v>
      </c>
    </row>
    <row r="2055" spans="2:51" s="12" customFormat="1">
      <c r="B2055" s="160"/>
      <c r="D2055" s="161" t="s">
        <v>315</v>
      </c>
      <c r="E2055" s="162" t="s">
        <v>1</v>
      </c>
      <c r="F2055" s="163" t="s">
        <v>1280</v>
      </c>
      <c r="H2055" s="162" t="s">
        <v>1</v>
      </c>
      <c r="I2055" s="164"/>
      <c r="L2055" s="160"/>
      <c r="M2055" s="165"/>
      <c r="T2055" s="166"/>
      <c r="AT2055" s="162" t="s">
        <v>315</v>
      </c>
      <c r="AU2055" s="162" t="s">
        <v>89</v>
      </c>
      <c r="AV2055" s="12" t="s">
        <v>83</v>
      </c>
      <c r="AW2055" s="12" t="s">
        <v>31</v>
      </c>
      <c r="AX2055" s="12" t="s">
        <v>76</v>
      </c>
      <c r="AY2055" s="162" t="s">
        <v>307</v>
      </c>
    </row>
    <row r="2056" spans="2:51" s="13" customFormat="1">
      <c r="B2056" s="167"/>
      <c r="D2056" s="161" t="s">
        <v>315</v>
      </c>
      <c r="E2056" s="168" t="s">
        <v>1</v>
      </c>
      <c r="F2056" s="169" t="s">
        <v>2135</v>
      </c>
      <c r="H2056" s="170">
        <v>4.1500000000000004</v>
      </c>
      <c r="I2056" s="171"/>
      <c r="L2056" s="167"/>
      <c r="M2056" s="172"/>
      <c r="T2056" s="173"/>
      <c r="AT2056" s="168" t="s">
        <v>315</v>
      </c>
      <c r="AU2056" s="168" t="s">
        <v>89</v>
      </c>
      <c r="AV2056" s="13" t="s">
        <v>89</v>
      </c>
      <c r="AW2056" s="13" t="s">
        <v>31</v>
      </c>
      <c r="AX2056" s="13" t="s">
        <v>76</v>
      </c>
      <c r="AY2056" s="168" t="s">
        <v>307</v>
      </c>
    </row>
    <row r="2057" spans="2:51" s="12" customFormat="1">
      <c r="B2057" s="160"/>
      <c r="D2057" s="161" t="s">
        <v>315</v>
      </c>
      <c r="E2057" s="162" t="s">
        <v>1</v>
      </c>
      <c r="F2057" s="163" t="s">
        <v>1282</v>
      </c>
      <c r="H2057" s="162" t="s">
        <v>1</v>
      </c>
      <c r="I2057" s="164"/>
      <c r="L2057" s="160"/>
      <c r="M2057" s="165"/>
      <c r="T2057" s="166"/>
      <c r="AT2057" s="162" t="s">
        <v>315</v>
      </c>
      <c r="AU2057" s="162" t="s">
        <v>89</v>
      </c>
      <c r="AV2057" s="12" t="s">
        <v>83</v>
      </c>
      <c r="AW2057" s="12" t="s">
        <v>31</v>
      </c>
      <c r="AX2057" s="12" t="s">
        <v>76</v>
      </c>
      <c r="AY2057" s="162" t="s">
        <v>307</v>
      </c>
    </row>
    <row r="2058" spans="2:51" s="13" customFormat="1">
      <c r="B2058" s="167"/>
      <c r="D2058" s="161" t="s">
        <v>315</v>
      </c>
      <c r="E2058" s="168" t="s">
        <v>1</v>
      </c>
      <c r="F2058" s="169" t="s">
        <v>2135</v>
      </c>
      <c r="H2058" s="170">
        <v>4.1500000000000004</v>
      </c>
      <c r="I2058" s="171"/>
      <c r="L2058" s="167"/>
      <c r="M2058" s="172"/>
      <c r="T2058" s="173"/>
      <c r="AT2058" s="168" t="s">
        <v>315</v>
      </c>
      <c r="AU2058" s="168" t="s">
        <v>89</v>
      </c>
      <c r="AV2058" s="13" t="s">
        <v>89</v>
      </c>
      <c r="AW2058" s="13" t="s">
        <v>31</v>
      </c>
      <c r="AX2058" s="13" t="s">
        <v>76</v>
      </c>
      <c r="AY2058" s="168" t="s">
        <v>307</v>
      </c>
    </row>
    <row r="2059" spans="2:51" s="12" customFormat="1">
      <c r="B2059" s="160"/>
      <c r="D2059" s="161" t="s">
        <v>315</v>
      </c>
      <c r="E2059" s="162" t="s">
        <v>1</v>
      </c>
      <c r="F2059" s="163" t="s">
        <v>1283</v>
      </c>
      <c r="H2059" s="162" t="s">
        <v>1</v>
      </c>
      <c r="I2059" s="164"/>
      <c r="L2059" s="160"/>
      <c r="M2059" s="165"/>
      <c r="T2059" s="166"/>
      <c r="AT2059" s="162" t="s">
        <v>315</v>
      </c>
      <c r="AU2059" s="162" t="s">
        <v>89</v>
      </c>
      <c r="AV2059" s="12" t="s">
        <v>83</v>
      </c>
      <c r="AW2059" s="12" t="s">
        <v>31</v>
      </c>
      <c r="AX2059" s="12" t="s">
        <v>76</v>
      </c>
      <c r="AY2059" s="162" t="s">
        <v>307</v>
      </c>
    </row>
    <row r="2060" spans="2:51" s="13" customFormat="1">
      <c r="B2060" s="167"/>
      <c r="D2060" s="161" t="s">
        <v>315</v>
      </c>
      <c r="E2060" s="168" t="s">
        <v>1</v>
      </c>
      <c r="F2060" s="169" t="s">
        <v>2136</v>
      </c>
      <c r="H2060" s="170">
        <v>3.85</v>
      </c>
      <c r="I2060" s="171"/>
      <c r="L2060" s="167"/>
      <c r="M2060" s="172"/>
      <c r="T2060" s="173"/>
      <c r="AT2060" s="168" t="s">
        <v>315</v>
      </c>
      <c r="AU2060" s="168" t="s">
        <v>89</v>
      </c>
      <c r="AV2060" s="13" t="s">
        <v>89</v>
      </c>
      <c r="AW2060" s="13" t="s">
        <v>31</v>
      </c>
      <c r="AX2060" s="13" t="s">
        <v>76</v>
      </c>
      <c r="AY2060" s="168" t="s">
        <v>307</v>
      </c>
    </row>
    <row r="2061" spans="2:51" s="12" customFormat="1">
      <c r="B2061" s="160"/>
      <c r="D2061" s="161" t="s">
        <v>315</v>
      </c>
      <c r="E2061" s="162" t="s">
        <v>1</v>
      </c>
      <c r="F2061" s="163" t="s">
        <v>1286</v>
      </c>
      <c r="H2061" s="162" t="s">
        <v>1</v>
      </c>
      <c r="I2061" s="164"/>
      <c r="L2061" s="160"/>
      <c r="M2061" s="165"/>
      <c r="T2061" s="166"/>
      <c r="AT2061" s="162" t="s">
        <v>315</v>
      </c>
      <c r="AU2061" s="162" t="s">
        <v>89</v>
      </c>
      <c r="AV2061" s="12" t="s">
        <v>83</v>
      </c>
      <c r="AW2061" s="12" t="s">
        <v>31</v>
      </c>
      <c r="AX2061" s="12" t="s">
        <v>76</v>
      </c>
      <c r="AY2061" s="162" t="s">
        <v>307</v>
      </c>
    </row>
    <row r="2062" spans="2:51" s="13" customFormat="1">
      <c r="B2062" s="167"/>
      <c r="D2062" s="161" t="s">
        <v>315</v>
      </c>
      <c r="E2062" s="168" t="s">
        <v>1</v>
      </c>
      <c r="F2062" s="169" t="s">
        <v>2137</v>
      </c>
      <c r="H2062" s="170">
        <v>10.35</v>
      </c>
      <c r="I2062" s="171"/>
      <c r="L2062" s="167"/>
      <c r="M2062" s="172"/>
      <c r="T2062" s="173"/>
      <c r="AT2062" s="168" t="s">
        <v>315</v>
      </c>
      <c r="AU2062" s="168" t="s">
        <v>89</v>
      </c>
      <c r="AV2062" s="13" t="s">
        <v>89</v>
      </c>
      <c r="AW2062" s="13" t="s">
        <v>31</v>
      </c>
      <c r="AX2062" s="13" t="s">
        <v>76</v>
      </c>
      <c r="AY2062" s="168" t="s">
        <v>307</v>
      </c>
    </row>
    <row r="2063" spans="2:51" s="12" customFormat="1">
      <c r="B2063" s="160"/>
      <c r="D2063" s="161" t="s">
        <v>315</v>
      </c>
      <c r="E2063" s="162" t="s">
        <v>1</v>
      </c>
      <c r="F2063" s="163" t="s">
        <v>1288</v>
      </c>
      <c r="H2063" s="162" t="s">
        <v>1</v>
      </c>
      <c r="I2063" s="164"/>
      <c r="L2063" s="160"/>
      <c r="M2063" s="165"/>
      <c r="T2063" s="166"/>
      <c r="AT2063" s="162" t="s">
        <v>315</v>
      </c>
      <c r="AU2063" s="162" t="s">
        <v>89</v>
      </c>
      <c r="AV2063" s="12" t="s">
        <v>83</v>
      </c>
      <c r="AW2063" s="12" t="s">
        <v>31</v>
      </c>
      <c r="AX2063" s="12" t="s">
        <v>76</v>
      </c>
      <c r="AY2063" s="162" t="s">
        <v>307</v>
      </c>
    </row>
    <row r="2064" spans="2:51" s="13" customFormat="1">
      <c r="B2064" s="167"/>
      <c r="D2064" s="161" t="s">
        <v>315</v>
      </c>
      <c r="E2064" s="168" t="s">
        <v>1</v>
      </c>
      <c r="F2064" s="169" t="s">
        <v>2138</v>
      </c>
      <c r="H2064" s="170">
        <v>6.6</v>
      </c>
      <c r="I2064" s="171"/>
      <c r="L2064" s="167"/>
      <c r="M2064" s="172"/>
      <c r="T2064" s="173"/>
      <c r="AT2064" s="168" t="s">
        <v>315</v>
      </c>
      <c r="AU2064" s="168" t="s">
        <v>89</v>
      </c>
      <c r="AV2064" s="13" t="s">
        <v>89</v>
      </c>
      <c r="AW2064" s="13" t="s">
        <v>31</v>
      </c>
      <c r="AX2064" s="13" t="s">
        <v>76</v>
      </c>
      <c r="AY2064" s="168" t="s">
        <v>307</v>
      </c>
    </row>
    <row r="2065" spans="2:65" s="12" customFormat="1">
      <c r="B2065" s="160"/>
      <c r="D2065" s="161" t="s">
        <v>315</v>
      </c>
      <c r="E2065" s="162" t="s">
        <v>1</v>
      </c>
      <c r="F2065" s="163" t="s">
        <v>1290</v>
      </c>
      <c r="H2065" s="162" t="s">
        <v>1</v>
      </c>
      <c r="I2065" s="164"/>
      <c r="L2065" s="160"/>
      <c r="M2065" s="165"/>
      <c r="T2065" s="166"/>
      <c r="AT2065" s="162" t="s">
        <v>315</v>
      </c>
      <c r="AU2065" s="162" t="s">
        <v>89</v>
      </c>
      <c r="AV2065" s="12" t="s">
        <v>83</v>
      </c>
      <c r="AW2065" s="12" t="s">
        <v>31</v>
      </c>
      <c r="AX2065" s="12" t="s">
        <v>76</v>
      </c>
      <c r="AY2065" s="162" t="s">
        <v>307</v>
      </c>
    </row>
    <row r="2066" spans="2:65" s="13" customFormat="1">
      <c r="B2066" s="167"/>
      <c r="D2066" s="161" t="s">
        <v>315</v>
      </c>
      <c r="E2066" s="168" t="s">
        <v>1</v>
      </c>
      <c r="F2066" s="169" t="s">
        <v>2139</v>
      </c>
      <c r="H2066" s="170">
        <v>3.4</v>
      </c>
      <c r="I2066" s="171"/>
      <c r="L2066" s="167"/>
      <c r="M2066" s="172"/>
      <c r="T2066" s="173"/>
      <c r="AT2066" s="168" t="s">
        <v>315</v>
      </c>
      <c r="AU2066" s="168" t="s">
        <v>89</v>
      </c>
      <c r="AV2066" s="13" t="s">
        <v>89</v>
      </c>
      <c r="AW2066" s="13" t="s">
        <v>31</v>
      </c>
      <c r="AX2066" s="13" t="s">
        <v>76</v>
      </c>
      <c r="AY2066" s="168" t="s">
        <v>307</v>
      </c>
    </row>
    <row r="2067" spans="2:65" s="12" customFormat="1">
      <c r="B2067" s="160"/>
      <c r="D2067" s="161" t="s">
        <v>315</v>
      </c>
      <c r="E2067" s="162" t="s">
        <v>1</v>
      </c>
      <c r="F2067" s="163" t="s">
        <v>1292</v>
      </c>
      <c r="H2067" s="162" t="s">
        <v>1</v>
      </c>
      <c r="I2067" s="164"/>
      <c r="L2067" s="160"/>
      <c r="M2067" s="165"/>
      <c r="T2067" s="166"/>
      <c r="AT2067" s="162" t="s">
        <v>315</v>
      </c>
      <c r="AU2067" s="162" t="s">
        <v>89</v>
      </c>
      <c r="AV2067" s="12" t="s">
        <v>83</v>
      </c>
      <c r="AW2067" s="12" t="s">
        <v>31</v>
      </c>
      <c r="AX2067" s="12" t="s">
        <v>76</v>
      </c>
      <c r="AY2067" s="162" t="s">
        <v>307</v>
      </c>
    </row>
    <row r="2068" spans="2:65" s="13" customFormat="1">
      <c r="B2068" s="167"/>
      <c r="D2068" s="161" t="s">
        <v>315</v>
      </c>
      <c r="E2068" s="168" t="s">
        <v>1</v>
      </c>
      <c r="F2068" s="169" t="s">
        <v>2140</v>
      </c>
      <c r="H2068" s="170">
        <v>2.7</v>
      </c>
      <c r="I2068" s="171"/>
      <c r="L2068" s="167"/>
      <c r="M2068" s="172"/>
      <c r="T2068" s="173"/>
      <c r="AT2068" s="168" t="s">
        <v>315</v>
      </c>
      <c r="AU2068" s="168" t="s">
        <v>89</v>
      </c>
      <c r="AV2068" s="13" t="s">
        <v>89</v>
      </c>
      <c r="AW2068" s="13" t="s">
        <v>31</v>
      </c>
      <c r="AX2068" s="13" t="s">
        <v>76</v>
      </c>
      <c r="AY2068" s="168" t="s">
        <v>307</v>
      </c>
    </row>
    <row r="2069" spans="2:65" s="12" customFormat="1">
      <c r="B2069" s="160"/>
      <c r="D2069" s="161" t="s">
        <v>315</v>
      </c>
      <c r="E2069" s="162" t="s">
        <v>1</v>
      </c>
      <c r="F2069" s="163" t="s">
        <v>1297</v>
      </c>
      <c r="H2069" s="162" t="s">
        <v>1</v>
      </c>
      <c r="I2069" s="164"/>
      <c r="L2069" s="160"/>
      <c r="M2069" s="165"/>
      <c r="T2069" s="166"/>
      <c r="AT2069" s="162" t="s">
        <v>315</v>
      </c>
      <c r="AU2069" s="162" t="s">
        <v>89</v>
      </c>
      <c r="AV2069" s="12" t="s">
        <v>83</v>
      </c>
      <c r="AW2069" s="12" t="s">
        <v>31</v>
      </c>
      <c r="AX2069" s="12" t="s">
        <v>76</v>
      </c>
      <c r="AY2069" s="162" t="s">
        <v>307</v>
      </c>
    </row>
    <row r="2070" spans="2:65" s="13" customFormat="1">
      <c r="B2070" s="167"/>
      <c r="D2070" s="161" t="s">
        <v>315</v>
      </c>
      <c r="E2070" s="168" t="s">
        <v>1</v>
      </c>
      <c r="F2070" s="169" t="s">
        <v>2141</v>
      </c>
      <c r="H2070" s="170">
        <v>3.35</v>
      </c>
      <c r="I2070" s="171"/>
      <c r="L2070" s="167"/>
      <c r="M2070" s="172"/>
      <c r="T2070" s="173"/>
      <c r="AT2070" s="168" t="s">
        <v>315</v>
      </c>
      <c r="AU2070" s="168" t="s">
        <v>89</v>
      </c>
      <c r="AV2070" s="13" t="s">
        <v>89</v>
      </c>
      <c r="AW2070" s="13" t="s">
        <v>31</v>
      </c>
      <c r="AX2070" s="13" t="s">
        <v>76</v>
      </c>
      <c r="AY2070" s="168" t="s">
        <v>307</v>
      </c>
    </row>
    <row r="2071" spans="2:65" s="14" customFormat="1">
      <c r="B2071" s="174"/>
      <c r="D2071" s="161" t="s">
        <v>315</v>
      </c>
      <c r="E2071" s="175" t="s">
        <v>235</v>
      </c>
      <c r="F2071" s="176" t="s">
        <v>415</v>
      </c>
      <c r="H2071" s="177">
        <v>339.6</v>
      </c>
      <c r="I2071" s="178"/>
      <c r="L2071" s="174"/>
      <c r="M2071" s="179"/>
      <c r="T2071" s="180"/>
      <c r="AT2071" s="175" t="s">
        <v>315</v>
      </c>
      <c r="AU2071" s="175" t="s">
        <v>89</v>
      </c>
      <c r="AV2071" s="14" t="s">
        <v>313</v>
      </c>
      <c r="AW2071" s="14" t="s">
        <v>31</v>
      </c>
      <c r="AX2071" s="14" t="s">
        <v>83</v>
      </c>
      <c r="AY2071" s="175" t="s">
        <v>307</v>
      </c>
    </row>
    <row r="2072" spans="2:65" s="1" customFormat="1" ht="62.65" customHeight="1">
      <c r="B2072" s="145"/>
      <c r="C2072" s="146" t="s">
        <v>2142</v>
      </c>
      <c r="D2072" s="146" t="s">
        <v>309</v>
      </c>
      <c r="E2072" s="147" t="s">
        <v>2143</v>
      </c>
      <c r="F2072" s="148" t="s">
        <v>2144</v>
      </c>
      <c r="G2072" s="149" t="s">
        <v>517</v>
      </c>
      <c r="H2072" s="150">
        <v>220.75</v>
      </c>
      <c r="I2072" s="151"/>
      <c r="J2072" s="152">
        <f>ROUND(I2072*H2072,2)</f>
        <v>0</v>
      </c>
      <c r="K2072" s="153"/>
      <c r="L2072" s="32"/>
      <c r="M2072" s="154" t="s">
        <v>1</v>
      </c>
      <c r="N2072" s="155" t="s">
        <v>42</v>
      </c>
      <c r="P2072" s="156">
        <f>O2072*H2072</f>
        <v>0</v>
      </c>
      <c r="Q2072" s="156">
        <v>2.555E-2</v>
      </c>
      <c r="R2072" s="156">
        <f>Q2072*H2072</f>
        <v>5.6401624999999997</v>
      </c>
      <c r="S2072" s="156">
        <v>0</v>
      </c>
      <c r="T2072" s="157">
        <f>S2072*H2072</f>
        <v>0</v>
      </c>
      <c r="AR2072" s="158" t="s">
        <v>587</v>
      </c>
      <c r="AT2072" s="158" t="s">
        <v>309</v>
      </c>
      <c r="AU2072" s="158" t="s">
        <v>89</v>
      </c>
      <c r="AY2072" s="17" t="s">
        <v>307</v>
      </c>
      <c r="BE2072" s="159">
        <f>IF(N2072="základná",J2072,0)</f>
        <v>0</v>
      </c>
      <c r="BF2072" s="159">
        <f>IF(N2072="znížená",J2072,0)</f>
        <v>0</v>
      </c>
      <c r="BG2072" s="159">
        <f>IF(N2072="zákl. prenesená",J2072,0)</f>
        <v>0</v>
      </c>
      <c r="BH2072" s="159">
        <f>IF(N2072="zníž. prenesená",J2072,0)</f>
        <v>0</v>
      </c>
      <c r="BI2072" s="159">
        <f>IF(N2072="nulová",J2072,0)</f>
        <v>0</v>
      </c>
      <c r="BJ2072" s="17" t="s">
        <v>89</v>
      </c>
      <c r="BK2072" s="159">
        <f>ROUND(I2072*H2072,2)</f>
        <v>0</v>
      </c>
      <c r="BL2072" s="17" t="s">
        <v>587</v>
      </c>
      <c r="BM2072" s="158" t="s">
        <v>2145</v>
      </c>
    </row>
    <row r="2073" spans="2:65" s="12" customFormat="1">
      <c r="B2073" s="160"/>
      <c r="D2073" s="161" t="s">
        <v>315</v>
      </c>
      <c r="E2073" s="162" t="s">
        <v>1</v>
      </c>
      <c r="F2073" s="163" t="s">
        <v>2146</v>
      </c>
      <c r="H2073" s="162" t="s">
        <v>1</v>
      </c>
      <c r="I2073" s="164"/>
      <c r="L2073" s="160"/>
      <c r="M2073" s="165"/>
      <c r="T2073" s="166"/>
      <c r="AT2073" s="162" t="s">
        <v>315</v>
      </c>
      <c r="AU2073" s="162" t="s">
        <v>89</v>
      </c>
      <c r="AV2073" s="12" t="s">
        <v>83</v>
      </c>
      <c r="AW2073" s="12" t="s">
        <v>31</v>
      </c>
      <c r="AX2073" s="12" t="s">
        <v>76</v>
      </c>
      <c r="AY2073" s="162" t="s">
        <v>307</v>
      </c>
    </row>
    <row r="2074" spans="2:65" s="12" customFormat="1">
      <c r="B2074" s="160"/>
      <c r="D2074" s="161" t="s">
        <v>315</v>
      </c>
      <c r="E2074" s="162" t="s">
        <v>1</v>
      </c>
      <c r="F2074" s="163" t="s">
        <v>1189</v>
      </c>
      <c r="H2074" s="162" t="s">
        <v>1</v>
      </c>
      <c r="I2074" s="164"/>
      <c r="L2074" s="160"/>
      <c r="M2074" s="165"/>
      <c r="T2074" s="166"/>
      <c r="AT2074" s="162" t="s">
        <v>315</v>
      </c>
      <c r="AU2074" s="162" t="s">
        <v>89</v>
      </c>
      <c r="AV2074" s="12" t="s">
        <v>83</v>
      </c>
      <c r="AW2074" s="12" t="s">
        <v>31</v>
      </c>
      <c r="AX2074" s="12" t="s">
        <v>76</v>
      </c>
      <c r="AY2074" s="162" t="s">
        <v>307</v>
      </c>
    </row>
    <row r="2075" spans="2:65" s="13" customFormat="1">
      <c r="B2075" s="167"/>
      <c r="D2075" s="161" t="s">
        <v>315</v>
      </c>
      <c r="E2075" s="168" t="s">
        <v>1</v>
      </c>
      <c r="F2075" s="169" t="s">
        <v>2147</v>
      </c>
      <c r="H2075" s="170">
        <v>11.2</v>
      </c>
      <c r="I2075" s="171"/>
      <c r="L2075" s="167"/>
      <c r="M2075" s="172"/>
      <c r="T2075" s="173"/>
      <c r="AT2075" s="168" t="s">
        <v>315</v>
      </c>
      <c r="AU2075" s="168" t="s">
        <v>89</v>
      </c>
      <c r="AV2075" s="13" t="s">
        <v>89</v>
      </c>
      <c r="AW2075" s="13" t="s">
        <v>31</v>
      </c>
      <c r="AX2075" s="13" t="s">
        <v>76</v>
      </c>
      <c r="AY2075" s="168" t="s">
        <v>307</v>
      </c>
    </row>
    <row r="2076" spans="2:65" s="12" customFormat="1">
      <c r="B2076" s="160"/>
      <c r="D2076" s="161" t="s">
        <v>315</v>
      </c>
      <c r="E2076" s="162" t="s">
        <v>1</v>
      </c>
      <c r="F2076" s="163" t="s">
        <v>1193</v>
      </c>
      <c r="H2076" s="162" t="s">
        <v>1</v>
      </c>
      <c r="I2076" s="164"/>
      <c r="L2076" s="160"/>
      <c r="M2076" s="165"/>
      <c r="T2076" s="166"/>
      <c r="AT2076" s="162" t="s">
        <v>315</v>
      </c>
      <c r="AU2076" s="162" t="s">
        <v>89</v>
      </c>
      <c r="AV2076" s="12" t="s">
        <v>83</v>
      </c>
      <c r="AW2076" s="12" t="s">
        <v>31</v>
      </c>
      <c r="AX2076" s="12" t="s">
        <v>76</v>
      </c>
      <c r="AY2076" s="162" t="s">
        <v>307</v>
      </c>
    </row>
    <row r="2077" spans="2:65" s="13" customFormat="1">
      <c r="B2077" s="167"/>
      <c r="D2077" s="161" t="s">
        <v>315</v>
      </c>
      <c r="E2077" s="168" t="s">
        <v>1</v>
      </c>
      <c r="F2077" s="169" t="s">
        <v>2148</v>
      </c>
      <c r="H2077" s="170">
        <v>82.95</v>
      </c>
      <c r="I2077" s="171"/>
      <c r="L2077" s="167"/>
      <c r="M2077" s="172"/>
      <c r="T2077" s="173"/>
      <c r="AT2077" s="168" t="s">
        <v>315</v>
      </c>
      <c r="AU2077" s="168" t="s">
        <v>89</v>
      </c>
      <c r="AV2077" s="13" t="s">
        <v>89</v>
      </c>
      <c r="AW2077" s="13" t="s">
        <v>31</v>
      </c>
      <c r="AX2077" s="13" t="s">
        <v>76</v>
      </c>
      <c r="AY2077" s="168" t="s">
        <v>307</v>
      </c>
    </row>
    <row r="2078" spans="2:65" s="12" customFormat="1">
      <c r="B2078" s="160"/>
      <c r="D2078" s="161" t="s">
        <v>315</v>
      </c>
      <c r="E2078" s="162" t="s">
        <v>1</v>
      </c>
      <c r="F2078" s="163" t="s">
        <v>760</v>
      </c>
      <c r="H2078" s="162" t="s">
        <v>1</v>
      </c>
      <c r="I2078" s="164"/>
      <c r="L2078" s="160"/>
      <c r="M2078" s="165"/>
      <c r="T2078" s="166"/>
      <c r="AT2078" s="162" t="s">
        <v>315</v>
      </c>
      <c r="AU2078" s="162" t="s">
        <v>89</v>
      </c>
      <c r="AV2078" s="12" t="s">
        <v>83</v>
      </c>
      <c r="AW2078" s="12" t="s">
        <v>31</v>
      </c>
      <c r="AX2078" s="12" t="s">
        <v>76</v>
      </c>
      <c r="AY2078" s="162" t="s">
        <v>307</v>
      </c>
    </row>
    <row r="2079" spans="2:65" s="13" customFormat="1">
      <c r="B2079" s="167"/>
      <c r="D2079" s="161" t="s">
        <v>315</v>
      </c>
      <c r="E2079" s="168" t="s">
        <v>1</v>
      </c>
      <c r="F2079" s="169" t="s">
        <v>2149</v>
      </c>
      <c r="H2079" s="170">
        <v>16.25</v>
      </c>
      <c r="I2079" s="171"/>
      <c r="L2079" s="167"/>
      <c r="M2079" s="172"/>
      <c r="T2079" s="173"/>
      <c r="AT2079" s="168" t="s">
        <v>315</v>
      </c>
      <c r="AU2079" s="168" t="s">
        <v>89</v>
      </c>
      <c r="AV2079" s="13" t="s">
        <v>89</v>
      </c>
      <c r="AW2079" s="13" t="s">
        <v>31</v>
      </c>
      <c r="AX2079" s="13" t="s">
        <v>76</v>
      </c>
      <c r="AY2079" s="168" t="s">
        <v>307</v>
      </c>
    </row>
    <row r="2080" spans="2:65" s="12" customFormat="1">
      <c r="B2080" s="160"/>
      <c r="D2080" s="161" t="s">
        <v>315</v>
      </c>
      <c r="E2080" s="162" t="s">
        <v>1</v>
      </c>
      <c r="F2080" s="163" t="s">
        <v>708</v>
      </c>
      <c r="H2080" s="162" t="s">
        <v>1</v>
      </c>
      <c r="I2080" s="164"/>
      <c r="L2080" s="160"/>
      <c r="M2080" s="165"/>
      <c r="T2080" s="166"/>
      <c r="AT2080" s="162" t="s">
        <v>315</v>
      </c>
      <c r="AU2080" s="162" t="s">
        <v>89</v>
      </c>
      <c r="AV2080" s="12" t="s">
        <v>83</v>
      </c>
      <c r="AW2080" s="12" t="s">
        <v>31</v>
      </c>
      <c r="AX2080" s="12" t="s">
        <v>76</v>
      </c>
      <c r="AY2080" s="162" t="s">
        <v>307</v>
      </c>
    </row>
    <row r="2081" spans="2:65" s="13" customFormat="1">
      <c r="B2081" s="167"/>
      <c r="D2081" s="161" t="s">
        <v>315</v>
      </c>
      <c r="E2081" s="168" t="s">
        <v>1</v>
      </c>
      <c r="F2081" s="169" t="s">
        <v>2150</v>
      </c>
      <c r="H2081" s="170">
        <v>110.35</v>
      </c>
      <c r="I2081" s="171"/>
      <c r="L2081" s="167"/>
      <c r="M2081" s="172"/>
      <c r="T2081" s="173"/>
      <c r="AT2081" s="168" t="s">
        <v>315</v>
      </c>
      <c r="AU2081" s="168" t="s">
        <v>89</v>
      </c>
      <c r="AV2081" s="13" t="s">
        <v>89</v>
      </c>
      <c r="AW2081" s="13" t="s">
        <v>31</v>
      </c>
      <c r="AX2081" s="13" t="s">
        <v>76</v>
      </c>
      <c r="AY2081" s="168" t="s">
        <v>307</v>
      </c>
    </row>
    <row r="2082" spans="2:65" s="14" customFormat="1">
      <c r="B2082" s="174"/>
      <c r="D2082" s="161" t="s">
        <v>315</v>
      </c>
      <c r="E2082" s="175" t="s">
        <v>233</v>
      </c>
      <c r="F2082" s="176" t="s">
        <v>415</v>
      </c>
      <c r="H2082" s="177">
        <v>220.75</v>
      </c>
      <c r="I2082" s="178"/>
      <c r="L2082" s="174"/>
      <c r="M2082" s="179"/>
      <c r="T2082" s="180"/>
      <c r="AT2082" s="175" t="s">
        <v>315</v>
      </c>
      <c r="AU2082" s="175" t="s">
        <v>89</v>
      </c>
      <c r="AV2082" s="14" t="s">
        <v>313</v>
      </c>
      <c r="AW2082" s="14" t="s">
        <v>31</v>
      </c>
      <c r="AX2082" s="14" t="s">
        <v>83</v>
      </c>
      <c r="AY2082" s="175" t="s">
        <v>307</v>
      </c>
    </row>
    <row r="2083" spans="2:65" s="1" customFormat="1" ht="24.2" customHeight="1">
      <c r="B2083" s="145"/>
      <c r="C2083" s="146" t="s">
        <v>2151</v>
      </c>
      <c r="D2083" s="146" t="s">
        <v>309</v>
      </c>
      <c r="E2083" s="147" t="s">
        <v>2152</v>
      </c>
      <c r="F2083" s="148" t="s">
        <v>2153</v>
      </c>
      <c r="G2083" s="149" t="s">
        <v>517</v>
      </c>
      <c r="H2083" s="150">
        <v>6.3</v>
      </c>
      <c r="I2083" s="151"/>
      <c r="J2083" s="152">
        <f>ROUND(I2083*H2083,2)</f>
        <v>0</v>
      </c>
      <c r="K2083" s="153"/>
      <c r="L2083" s="32"/>
      <c r="M2083" s="154" t="s">
        <v>1</v>
      </c>
      <c r="N2083" s="155" t="s">
        <v>42</v>
      </c>
      <c r="P2083" s="156">
        <f>O2083*H2083</f>
        <v>0</v>
      </c>
      <c r="Q2083" s="156">
        <v>1.3850960000000001E-2</v>
      </c>
      <c r="R2083" s="156">
        <f>Q2083*H2083</f>
        <v>8.7261048000000008E-2</v>
      </c>
      <c r="S2083" s="156">
        <v>0</v>
      </c>
      <c r="T2083" s="157">
        <f>S2083*H2083</f>
        <v>0</v>
      </c>
      <c r="AR2083" s="158" t="s">
        <v>587</v>
      </c>
      <c r="AT2083" s="158" t="s">
        <v>309</v>
      </c>
      <c r="AU2083" s="158" t="s">
        <v>89</v>
      </c>
      <c r="AY2083" s="17" t="s">
        <v>307</v>
      </c>
      <c r="BE2083" s="159">
        <f>IF(N2083="základná",J2083,0)</f>
        <v>0</v>
      </c>
      <c r="BF2083" s="159">
        <f>IF(N2083="znížená",J2083,0)</f>
        <v>0</v>
      </c>
      <c r="BG2083" s="159">
        <f>IF(N2083="zákl. prenesená",J2083,0)</f>
        <v>0</v>
      </c>
      <c r="BH2083" s="159">
        <f>IF(N2083="zníž. prenesená",J2083,0)</f>
        <v>0</v>
      </c>
      <c r="BI2083" s="159">
        <f>IF(N2083="nulová",J2083,0)</f>
        <v>0</v>
      </c>
      <c r="BJ2083" s="17" t="s">
        <v>89</v>
      </c>
      <c r="BK2083" s="159">
        <f>ROUND(I2083*H2083,2)</f>
        <v>0</v>
      </c>
      <c r="BL2083" s="17" t="s">
        <v>587</v>
      </c>
      <c r="BM2083" s="158" t="s">
        <v>2154</v>
      </c>
    </row>
    <row r="2084" spans="2:65" s="12" customFormat="1">
      <c r="B2084" s="160"/>
      <c r="D2084" s="161" t="s">
        <v>315</v>
      </c>
      <c r="E2084" s="162" t="s">
        <v>1</v>
      </c>
      <c r="F2084" s="163" t="s">
        <v>2155</v>
      </c>
      <c r="H2084" s="162" t="s">
        <v>1</v>
      </c>
      <c r="I2084" s="164"/>
      <c r="L2084" s="160"/>
      <c r="M2084" s="165"/>
      <c r="T2084" s="166"/>
      <c r="AT2084" s="162" t="s">
        <v>315</v>
      </c>
      <c r="AU2084" s="162" t="s">
        <v>89</v>
      </c>
      <c r="AV2084" s="12" t="s">
        <v>83</v>
      </c>
      <c r="AW2084" s="12" t="s">
        <v>31</v>
      </c>
      <c r="AX2084" s="12" t="s">
        <v>76</v>
      </c>
      <c r="AY2084" s="162" t="s">
        <v>307</v>
      </c>
    </row>
    <row r="2085" spans="2:65" s="13" customFormat="1">
      <c r="B2085" s="167"/>
      <c r="D2085" s="161" t="s">
        <v>315</v>
      </c>
      <c r="E2085" s="168" t="s">
        <v>1</v>
      </c>
      <c r="F2085" s="169" t="s">
        <v>2156</v>
      </c>
      <c r="H2085" s="170">
        <v>2.1</v>
      </c>
      <c r="I2085" s="171"/>
      <c r="L2085" s="167"/>
      <c r="M2085" s="172"/>
      <c r="T2085" s="173"/>
      <c r="AT2085" s="168" t="s">
        <v>315</v>
      </c>
      <c r="AU2085" s="168" t="s">
        <v>89</v>
      </c>
      <c r="AV2085" s="13" t="s">
        <v>89</v>
      </c>
      <c r="AW2085" s="13" t="s">
        <v>31</v>
      </c>
      <c r="AX2085" s="13" t="s">
        <v>76</v>
      </c>
      <c r="AY2085" s="168" t="s">
        <v>307</v>
      </c>
    </row>
    <row r="2086" spans="2:65" s="13" customFormat="1">
      <c r="B2086" s="167"/>
      <c r="D2086" s="161" t="s">
        <v>315</v>
      </c>
      <c r="E2086" s="168" t="s">
        <v>1</v>
      </c>
      <c r="F2086" s="169" t="s">
        <v>2157</v>
      </c>
      <c r="H2086" s="170">
        <v>4.2</v>
      </c>
      <c r="I2086" s="171"/>
      <c r="L2086" s="167"/>
      <c r="M2086" s="172"/>
      <c r="T2086" s="173"/>
      <c r="AT2086" s="168" t="s">
        <v>315</v>
      </c>
      <c r="AU2086" s="168" t="s">
        <v>89</v>
      </c>
      <c r="AV2086" s="13" t="s">
        <v>89</v>
      </c>
      <c r="AW2086" s="13" t="s">
        <v>31</v>
      </c>
      <c r="AX2086" s="13" t="s">
        <v>76</v>
      </c>
      <c r="AY2086" s="168" t="s">
        <v>307</v>
      </c>
    </row>
    <row r="2087" spans="2:65" s="14" customFormat="1">
      <c r="B2087" s="174"/>
      <c r="D2087" s="161" t="s">
        <v>315</v>
      </c>
      <c r="E2087" s="175" t="s">
        <v>237</v>
      </c>
      <c r="F2087" s="176" t="s">
        <v>415</v>
      </c>
      <c r="H2087" s="177">
        <v>6.3</v>
      </c>
      <c r="I2087" s="178"/>
      <c r="L2087" s="174"/>
      <c r="M2087" s="179"/>
      <c r="T2087" s="180"/>
      <c r="AT2087" s="175" t="s">
        <v>315</v>
      </c>
      <c r="AU2087" s="175" t="s">
        <v>89</v>
      </c>
      <c r="AV2087" s="14" t="s">
        <v>313</v>
      </c>
      <c r="AW2087" s="14" t="s">
        <v>31</v>
      </c>
      <c r="AX2087" s="14" t="s">
        <v>83</v>
      </c>
      <c r="AY2087" s="175" t="s">
        <v>307</v>
      </c>
    </row>
    <row r="2088" spans="2:65" s="1" customFormat="1" ht="24.2" customHeight="1">
      <c r="B2088" s="145"/>
      <c r="C2088" s="146" t="s">
        <v>2158</v>
      </c>
      <c r="D2088" s="146" t="s">
        <v>309</v>
      </c>
      <c r="E2088" s="147" t="s">
        <v>2159</v>
      </c>
      <c r="F2088" s="148" t="s">
        <v>2160</v>
      </c>
      <c r="G2088" s="149" t="s">
        <v>693</v>
      </c>
      <c r="H2088" s="150">
        <v>1</v>
      </c>
      <c r="I2088" s="151"/>
      <c r="J2088" s="152">
        <f>ROUND(I2088*H2088,2)</f>
        <v>0</v>
      </c>
      <c r="K2088" s="153"/>
      <c r="L2088" s="32"/>
      <c r="M2088" s="154" t="s">
        <v>1</v>
      </c>
      <c r="N2088" s="155" t="s">
        <v>42</v>
      </c>
      <c r="P2088" s="156">
        <f>O2088*H2088</f>
        <v>0</v>
      </c>
      <c r="Q2088" s="156">
        <v>1.9202500000000001E-3</v>
      </c>
      <c r="R2088" s="156">
        <f>Q2088*H2088</f>
        <v>1.9202500000000001E-3</v>
      </c>
      <c r="S2088" s="156">
        <v>0</v>
      </c>
      <c r="T2088" s="157">
        <f>S2088*H2088</f>
        <v>0</v>
      </c>
      <c r="AR2088" s="158" t="s">
        <v>587</v>
      </c>
      <c r="AT2088" s="158" t="s">
        <v>309</v>
      </c>
      <c r="AU2088" s="158" t="s">
        <v>89</v>
      </c>
      <c r="AY2088" s="17" t="s">
        <v>307</v>
      </c>
      <c r="BE2088" s="159">
        <f>IF(N2088="základná",J2088,0)</f>
        <v>0</v>
      </c>
      <c r="BF2088" s="159">
        <f>IF(N2088="znížená",J2088,0)</f>
        <v>0</v>
      </c>
      <c r="BG2088" s="159">
        <f>IF(N2088="zákl. prenesená",J2088,0)</f>
        <v>0</v>
      </c>
      <c r="BH2088" s="159">
        <f>IF(N2088="zníž. prenesená",J2088,0)</f>
        <v>0</v>
      </c>
      <c r="BI2088" s="159">
        <f>IF(N2088="nulová",J2088,0)</f>
        <v>0</v>
      </c>
      <c r="BJ2088" s="17" t="s">
        <v>89</v>
      </c>
      <c r="BK2088" s="159">
        <f>ROUND(I2088*H2088,2)</f>
        <v>0</v>
      </c>
      <c r="BL2088" s="17" t="s">
        <v>587</v>
      </c>
      <c r="BM2088" s="158" t="s">
        <v>2161</v>
      </c>
    </row>
    <row r="2089" spans="2:65" s="13" customFormat="1">
      <c r="B2089" s="167"/>
      <c r="D2089" s="161" t="s">
        <v>315</v>
      </c>
      <c r="E2089" s="168" t="s">
        <v>1</v>
      </c>
      <c r="F2089" s="169" t="s">
        <v>2162</v>
      </c>
      <c r="H2089" s="170">
        <v>1</v>
      </c>
      <c r="I2089" s="171"/>
      <c r="L2089" s="167"/>
      <c r="M2089" s="172"/>
      <c r="T2089" s="173"/>
      <c r="AT2089" s="168" t="s">
        <v>315</v>
      </c>
      <c r="AU2089" s="168" t="s">
        <v>89</v>
      </c>
      <c r="AV2089" s="13" t="s">
        <v>89</v>
      </c>
      <c r="AW2089" s="13" t="s">
        <v>31</v>
      </c>
      <c r="AX2089" s="13" t="s">
        <v>83</v>
      </c>
      <c r="AY2089" s="168" t="s">
        <v>307</v>
      </c>
    </row>
    <row r="2090" spans="2:65" s="1" customFormat="1" ht="24.2" customHeight="1">
      <c r="B2090" s="145"/>
      <c r="C2090" s="146" t="s">
        <v>2163</v>
      </c>
      <c r="D2090" s="146" t="s">
        <v>309</v>
      </c>
      <c r="E2090" s="147" t="s">
        <v>2164</v>
      </c>
      <c r="F2090" s="148" t="s">
        <v>2165</v>
      </c>
      <c r="G2090" s="149" t="s">
        <v>693</v>
      </c>
      <c r="H2090" s="150">
        <v>22</v>
      </c>
      <c r="I2090" s="151"/>
      <c r="J2090" s="152">
        <f>ROUND(I2090*H2090,2)</f>
        <v>0</v>
      </c>
      <c r="K2090" s="153"/>
      <c r="L2090" s="32"/>
      <c r="M2090" s="154" t="s">
        <v>1</v>
      </c>
      <c r="N2090" s="155" t="s">
        <v>42</v>
      </c>
      <c r="P2090" s="156">
        <f>O2090*H2090</f>
        <v>0</v>
      </c>
      <c r="Q2090" s="156">
        <v>8.2299999999999995E-3</v>
      </c>
      <c r="R2090" s="156">
        <f>Q2090*H2090</f>
        <v>0.18106</v>
      </c>
      <c r="S2090" s="156">
        <v>0</v>
      </c>
      <c r="T2090" s="157">
        <f>S2090*H2090</f>
        <v>0</v>
      </c>
      <c r="AR2090" s="158" t="s">
        <v>587</v>
      </c>
      <c r="AT2090" s="158" t="s">
        <v>309</v>
      </c>
      <c r="AU2090" s="158" t="s">
        <v>89</v>
      </c>
      <c r="AY2090" s="17" t="s">
        <v>307</v>
      </c>
      <c r="BE2090" s="159">
        <f>IF(N2090="základná",J2090,0)</f>
        <v>0</v>
      </c>
      <c r="BF2090" s="159">
        <f>IF(N2090="znížená",J2090,0)</f>
        <v>0</v>
      </c>
      <c r="BG2090" s="159">
        <f>IF(N2090="zákl. prenesená",J2090,0)</f>
        <v>0</v>
      </c>
      <c r="BH2090" s="159">
        <f>IF(N2090="zníž. prenesená",J2090,0)</f>
        <v>0</v>
      </c>
      <c r="BI2090" s="159">
        <f>IF(N2090="nulová",J2090,0)</f>
        <v>0</v>
      </c>
      <c r="BJ2090" s="17" t="s">
        <v>89</v>
      </c>
      <c r="BK2090" s="159">
        <f>ROUND(I2090*H2090,2)</f>
        <v>0</v>
      </c>
      <c r="BL2090" s="17" t="s">
        <v>587</v>
      </c>
      <c r="BM2090" s="158" t="s">
        <v>2166</v>
      </c>
    </row>
    <row r="2091" spans="2:65" s="13" customFormat="1">
      <c r="B2091" s="167"/>
      <c r="D2091" s="161" t="s">
        <v>315</v>
      </c>
      <c r="E2091" s="168" t="s">
        <v>1</v>
      </c>
      <c r="F2091" s="169" t="s">
        <v>2167</v>
      </c>
      <c r="H2091" s="170">
        <v>12</v>
      </c>
      <c r="I2091" s="171"/>
      <c r="L2091" s="167"/>
      <c r="M2091" s="172"/>
      <c r="T2091" s="173"/>
      <c r="AT2091" s="168" t="s">
        <v>315</v>
      </c>
      <c r="AU2091" s="168" t="s">
        <v>89</v>
      </c>
      <c r="AV2091" s="13" t="s">
        <v>89</v>
      </c>
      <c r="AW2091" s="13" t="s">
        <v>31</v>
      </c>
      <c r="AX2091" s="13" t="s">
        <v>76</v>
      </c>
      <c r="AY2091" s="168" t="s">
        <v>307</v>
      </c>
    </row>
    <row r="2092" spans="2:65" s="13" customFormat="1">
      <c r="B2092" s="167"/>
      <c r="D2092" s="161" t="s">
        <v>315</v>
      </c>
      <c r="E2092" s="168" t="s">
        <v>1</v>
      </c>
      <c r="F2092" s="169" t="s">
        <v>2168</v>
      </c>
      <c r="H2092" s="170">
        <v>10</v>
      </c>
      <c r="I2092" s="171"/>
      <c r="L2092" s="167"/>
      <c r="M2092" s="172"/>
      <c r="T2092" s="173"/>
      <c r="AT2092" s="168" t="s">
        <v>315</v>
      </c>
      <c r="AU2092" s="168" t="s">
        <v>89</v>
      </c>
      <c r="AV2092" s="13" t="s">
        <v>89</v>
      </c>
      <c r="AW2092" s="13" t="s">
        <v>31</v>
      </c>
      <c r="AX2092" s="13" t="s">
        <v>76</v>
      </c>
      <c r="AY2092" s="168" t="s">
        <v>307</v>
      </c>
    </row>
    <row r="2093" spans="2:65" s="14" customFormat="1">
      <c r="B2093" s="174"/>
      <c r="D2093" s="161" t="s">
        <v>315</v>
      </c>
      <c r="E2093" s="175" t="s">
        <v>1</v>
      </c>
      <c r="F2093" s="176" t="s">
        <v>415</v>
      </c>
      <c r="H2093" s="177">
        <v>22</v>
      </c>
      <c r="I2093" s="178"/>
      <c r="L2093" s="174"/>
      <c r="M2093" s="179"/>
      <c r="T2093" s="180"/>
      <c r="AT2093" s="175" t="s">
        <v>315</v>
      </c>
      <c r="AU2093" s="175" t="s">
        <v>89</v>
      </c>
      <c r="AV2093" s="14" t="s">
        <v>313</v>
      </c>
      <c r="AW2093" s="14" t="s">
        <v>31</v>
      </c>
      <c r="AX2093" s="14" t="s">
        <v>83</v>
      </c>
      <c r="AY2093" s="175" t="s">
        <v>307</v>
      </c>
    </row>
    <row r="2094" spans="2:65" s="1" customFormat="1" ht="24.2" customHeight="1">
      <c r="B2094" s="145"/>
      <c r="C2094" s="146" t="s">
        <v>2169</v>
      </c>
      <c r="D2094" s="146" t="s">
        <v>309</v>
      </c>
      <c r="E2094" s="147" t="s">
        <v>2170</v>
      </c>
      <c r="F2094" s="148" t="s">
        <v>2171</v>
      </c>
      <c r="G2094" s="149" t="s">
        <v>1849</v>
      </c>
      <c r="H2094" s="199"/>
      <c r="I2094" s="151"/>
      <c r="J2094" s="152">
        <f>ROUND(I2094*H2094,2)</f>
        <v>0</v>
      </c>
      <c r="K2094" s="153"/>
      <c r="L2094" s="32"/>
      <c r="M2094" s="154" t="s">
        <v>1</v>
      </c>
      <c r="N2094" s="155" t="s">
        <v>42</v>
      </c>
      <c r="P2094" s="156">
        <f>O2094*H2094</f>
        <v>0</v>
      </c>
      <c r="Q2094" s="156">
        <v>0</v>
      </c>
      <c r="R2094" s="156">
        <f>Q2094*H2094</f>
        <v>0</v>
      </c>
      <c r="S2094" s="156">
        <v>0</v>
      </c>
      <c r="T2094" s="157">
        <f>S2094*H2094</f>
        <v>0</v>
      </c>
      <c r="AR2094" s="158" t="s">
        <v>587</v>
      </c>
      <c r="AT2094" s="158" t="s">
        <v>309</v>
      </c>
      <c r="AU2094" s="158" t="s">
        <v>89</v>
      </c>
      <c r="AY2094" s="17" t="s">
        <v>307</v>
      </c>
      <c r="BE2094" s="159">
        <f>IF(N2094="základná",J2094,0)</f>
        <v>0</v>
      </c>
      <c r="BF2094" s="159">
        <f>IF(N2094="znížená",J2094,0)</f>
        <v>0</v>
      </c>
      <c r="BG2094" s="159">
        <f>IF(N2094="zákl. prenesená",J2094,0)</f>
        <v>0</v>
      </c>
      <c r="BH2094" s="159">
        <f>IF(N2094="zníž. prenesená",J2094,0)</f>
        <v>0</v>
      </c>
      <c r="BI2094" s="159">
        <f>IF(N2094="nulová",J2094,0)</f>
        <v>0</v>
      </c>
      <c r="BJ2094" s="17" t="s">
        <v>89</v>
      </c>
      <c r="BK2094" s="159">
        <f>ROUND(I2094*H2094,2)</f>
        <v>0</v>
      </c>
      <c r="BL2094" s="17" t="s">
        <v>587</v>
      </c>
      <c r="BM2094" s="158" t="s">
        <v>2172</v>
      </c>
    </row>
    <row r="2095" spans="2:65" s="11" customFormat="1" ht="22.9" customHeight="1">
      <c r="B2095" s="133"/>
      <c r="D2095" s="134" t="s">
        <v>75</v>
      </c>
      <c r="E2095" s="143" t="s">
        <v>2173</v>
      </c>
      <c r="F2095" s="143" t="s">
        <v>2174</v>
      </c>
      <c r="I2095" s="136"/>
      <c r="J2095" s="144">
        <f>BK2095</f>
        <v>0</v>
      </c>
      <c r="L2095" s="133"/>
      <c r="M2095" s="138"/>
      <c r="P2095" s="139">
        <f>SUM(P2096:P2108)</f>
        <v>0</v>
      </c>
      <c r="R2095" s="139">
        <f>SUM(R2096:R2108)</f>
        <v>0.63783727999999995</v>
      </c>
      <c r="T2095" s="140">
        <f>SUM(T2096:T2108)</f>
        <v>0</v>
      </c>
      <c r="AR2095" s="134" t="s">
        <v>89</v>
      </c>
      <c r="AT2095" s="141" t="s">
        <v>75</v>
      </c>
      <c r="AU2095" s="141" t="s">
        <v>83</v>
      </c>
      <c r="AY2095" s="134" t="s">
        <v>307</v>
      </c>
      <c r="BK2095" s="142">
        <f>SUM(BK2096:BK2108)</f>
        <v>0</v>
      </c>
    </row>
    <row r="2096" spans="2:65" s="1" customFormat="1" ht="37.9" customHeight="1">
      <c r="B2096" s="145"/>
      <c r="C2096" s="146" t="s">
        <v>2175</v>
      </c>
      <c r="D2096" s="146" t="s">
        <v>309</v>
      </c>
      <c r="E2096" s="147" t="s">
        <v>2176</v>
      </c>
      <c r="F2096" s="148" t="s">
        <v>2177</v>
      </c>
      <c r="G2096" s="149" t="s">
        <v>1071</v>
      </c>
      <c r="H2096" s="150">
        <v>194</v>
      </c>
      <c r="I2096" s="151"/>
      <c r="J2096" s="152">
        <f>ROUND(I2096*H2096,2)</f>
        <v>0</v>
      </c>
      <c r="K2096" s="153"/>
      <c r="L2096" s="32"/>
      <c r="M2096" s="154" t="s">
        <v>1</v>
      </c>
      <c r="N2096" s="155" t="s">
        <v>42</v>
      </c>
      <c r="P2096" s="156">
        <f>O2096*H2096</f>
        <v>0</v>
      </c>
      <c r="Q2096" s="156">
        <v>2.1557299999999998E-3</v>
      </c>
      <c r="R2096" s="156">
        <f>Q2096*H2096</f>
        <v>0.41821161999999995</v>
      </c>
      <c r="S2096" s="156">
        <v>0</v>
      </c>
      <c r="T2096" s="157">
        <f>S2096*H2096</f>
        <v>0</v>
      </c>
      <c r="AR2096" s="158" t="s">
        <v>587</v>
      </c>
      <c r="AT2096" s="158" t="s">
        <v>309</v>
      </c>
      <c r="AU2096" s="158" t="s">
        <v>89</v>
      </c>
      <c r="AY2096" s="17" t="s">
        <v>307</v>
      </c>
      <c r="BE2096" s="159">
        <f>IF(N2096="základná",J2096,0)</f>
        <v>0</v>
      </c>
      <c r="BF2096" s="159">
        <f>IF(N2096="znížená",J2096,0)</f>
        <v>0</v>
      </c>
      <c r="BG2096" s="159">
        <f>IF(N2096="zákl. prenesená",J2096,0)</f>
        <v>0</v>
      </c>
      <c r="BH2096" s="159">
        <f>IF(N2096="zníž. prenesená",J2096,0)</f>
        <v>0</v>
      </c>
      <c r="BI2096" s="159">
        <f>IF(N2096="nulová",J2096,0)</f>
        <v>0</v>
      </c>
      <c r="BJ2096" s="17" t="s">
        <v>89</v>
      </c>
      <c r="BK2096" s="159">
        <f>ROUND(I2096*H2096,2)</f>
        <v>0</v>
      </c>
      <c r="BL2096" s="17" t="s">
        <v>587</v>
      </c>
      <c r="BM2096" s="158" t="s">
        <v>2178</v>
      </c>
    </row>
    <row r="2097" spans="2:65" s="13" customFormat="1">
      <c r="B2097" s="167"/>
      <c r="D2097" s="161" t="s">
        <v>315</v>
      </c>
      <c r="E2097" s="168" t="s">
        <v>1</v>
      </c>
      <c r="F2097" s="169" t="s">
        <v>2179</v>
      </c>
      <c r="H2097" s="170">
        <v>194</v>
      </c>
      <c r="I2097" s="171"/>
      <c r="L2097" s="167"/>
      <c r="M2097" s="172"/>
      <c r="T2097" s="173"/>
      <c r="AT2097" s="168" t="s">
        <v>315</v>
      </c>
      <c r="AU2097" s="168" t="s">
        <v>89</v>
      </c>
      <c r="AV2097" s="13" t="s">
        <v>89</v>
      </c>
      <c r="AW2097" s="13" t="s">
        <v>31</v>
      </c>
      <c r="AX2097" s="13" t="s">
        <v>76</v>
      </c>
      <c r="AY2097" s="168" t="s">
        <v>307</v>
      </c>
    </row>
    <row r="2098" spans="2:65" s="14" customFormat="1">
      <c r="B2098" s="174"/>
      <c r="D2098" s="161" t="s">
        <v>315</v>
      </c>
      <c r="E2098" s="175" t="s">
        <v>1</v>
      </c>
      <c r="F2098" s="176" t="s">
        <v>415</v>
      </c>
      <c r="H2098" s="177">
        <v>194</v>
      </c>
      <c r="I2098" s="178"/>
      <c r="L2098" s="174"/>
      <c r="M2098" s="179"/>
      <c r="T2098" s="180"/>
      <c r="AT2098" s="175" t="s">
        <v>315</v>
      </c>
      <c r="AU2098" s="175" t="s">
        <v>89</v>
      </c>
      <c r="AV2098" s="14" t="s">
        <v>313</v>
      </c>
      <c r="AW2098" s="14" t="s">
        <v>31</v>
      </c>
      <c r="AX2098" s="14" t="s">
        <v>83</v>
      </c>
      <c r="AY2098" s="175" t="s">
        <v>307</v>
      </c>
    </row>
    <row r="2099" spans="2:65" s="1" customFormat="1" ht="24.2" customHeight="1">
      <c r="B2099" s="145"/>
      <c r="C2099" s="146" t="s">
        <v>2180</v>
      </c>
      <c r="D2099" s="146" t="s">
        <v>309</v>
      </c>
      <c r="E2099" s="147" t="s">
        <v>2181</v>
      </c>
      <c r="F2099" s="148" t="s">
        <v>2182</v>
      </c>
      <c r="G2099" s="149" t="s">
        <v>693</v>
      </c>
      <c r="H2099" s="150">
        <v>13</v>
      </c>
      <c r="I2099" s="151"/>
      <c r="J2099" s="152">
        <f>ROUND(I2099*H2099,2)</f>
        <v>0</v>
      </c>
      <c r="K2099" s="153"/>
      <c r="L2099" s="32"/>
      <c r="M2099" s="154" t="s">
        <v>1</v>
      </c>
      <c r="N2099" s="155" t="s">
        <v>42</v>
      </c>
      <c r="P2099" s="156">
        <f>O2099*H2099</f>
        <v>0</v>
      </c>
      <c r="Q2099" s="156">
        <v>1.5716199999999999E-3</v>
      </c>
      <c r="R2099" s="156">
        <f>Q2099*H2099</f>
        <v>2.0431059999999997E-2</v>
      </c>
      <c r="S2099" s="156">
        <v>0</v>
      </c>
      <c r="T2099" s="157">
        <f>S2099*H2099</f>
        <v>0</v>
      </c>
      <c r="AR2099" s="158" t="s">
        <v>587</v>
      </c>
      <c r="AT2099" s="158" t="s">
        <v>309</v>
      </c>
      <c r="AU2099" s="158" t="s">
        <v>89</v>
      </c>
      <c r="AY2099" s="17" t="s">
        <v>307</v>
      </c>
      <c r="BE2099" s="159">
        <f>IF(N2099="základná",J2099,0)</f>
        <v>0</v>
      </c>
      <c r="BF2099" s="159">
        <f>IF(N2099="znížená",J2099,0)</f>
        <v>0</v>
      </c>
      <c r="BG2099" s="159">
        <f>IF(N2099="zákl. prenesená",J2099,0)</f>
        <v>0</v>
      </c>
      <c r="BH2099" s="159">
        <f>IF(N2099="zníž. prenesená",J2099,0)</f>
        <v>0</v>
      </c>
      <c r="BI2099" s="159">
        <f>IF(N2099="nulová",J2099,0)</f>
        <v>0</v>
      </c>
      <c r="BJ2099" s="17" t="s">
        <v>89</v>
      </c>
      <c r="BK2099" s="159">
        <f>ROUND(I2099*H2099,2)</f>
        <v>0</v>
      </c>
      <c r="BL2099" s="17" t="s">
        <v>587</v>
      </c>
      <c r="BM2099" s="158" t="s">
        <v>2183</v>
      </c>
    </row>
    <row r="2100" spans="2:65" s="13" customFormat="1">
      <c r="B2100" s="167"/>
      <c r="D2100" s="161" t="s">
        <v>315</v>
      </c>
      <c r="E2100" s="168" t="s">
        <v>1</v>
      </c>
      <c r="F2100" s="169" t="s">
        <v>2184</v>
      </c>
      <c r="H2100" s="170">
        <v>13</v>
      </c>
      <c r="I2100" s="171"/>
      <c r="L2100" s="167"/>
      <c r="M2100" s="172"/>
      <c r="T2100" s="173"/>
      <c r="AT2100" s="168" t="s">
        <v>315</v>
      </c>
      <c r="AU2100" s="168" t="s">
        <v>89</v>
      </c>
      <c r="AV2100" s="13" t="s">
        <v>89</v>
      </c>
      <c r="AW2100" s="13" t="s">
        <v>31</v>
      </c>
      <c r="AX2100" s="13" t="s">
        <v>76</v>
      </c>
      <c r="AY2100" s="168" t="s">
        <v>307</v>
      </c>
    </row>
    <row r="2101" spans="2:65" s="14" customFormat="1">
      <c r="B2101" s="174"/>
      <c r="D2101" s="161" t="s">
        <v>315</v>
      </c>
      <c r="E2101" s="175" t="s">
        <v>1</v>
      </c>
      <c r="F2101" s="176" t="s">
        <v>415</v>
      </c>
      <c r="H2101" s="177">
        <v>13</v>
      </c>
      <c r="I2101" s="178"/>
      <c r="L2101" s="174"/>
      <c r="M2101" s="179"/>
      <c r="T2101" s="180"/>
      <c r="AT2101" s="175" t="s">
        <v>315</v>
      </c>
      <c r="AU2101" s="175" t="s">
        <v>89</v>
      </c>
      <c r="AV2101" s="14" t="s">
        <v>313</v>
      </c>
      <c r="AW2101" s="14" t="s">
        <v>31</v>
      </c>
      <c r="AX2101" s="14" t="s">
        <v>83</v>
      </c>
      <c r="AY2101" s="175" t="s">
        <v>307</v>
      </c>
    </row>
    <row r="2102" spans="2:65" s="1" customFormat="1" ht="24.2" customHeight="1">
      <c r="B2102" s="145"/>
      <c r="C2102" s="146" t="s">
        <v>2185</v>
      </c>
      <c r="D2102" s="146" t="s">
        <v>309</v>
      </c>
      <c r="E2102" s="147" t="s">
        <v>2186</v>
      </c>
      <c r="F2102" s="148" t="s">
        <v>2187</v>
      </c>
      <c r="G2102" s="149" t="s">
        <v>1071</v>
      </c>
      <c r="H2102" s="150">
        <v>57.6</v>
      </c>
      <c r="I2102" s="151"/>
      <c r="J2102" s="152">
        <f>ROUND(I2102*H2102,2)</f>
        <v>0</v>
      </c>
      <c r="K2102" s="153"/>
      <c r="L2102" s="32"/>
      <c r="M2102" s="154" t="s">
        <v>1</v>
      </c>
      <c r="N2102" s="155" t="s">
        <v>42</v>
      </c>
      <c r="P2102" s="156">
        <f>O2102*H2102</f>
        <v>0</v>
      </c>
      <c r="Q2102" s="156">
        <v>1.41E-3</v>
      </c>
      <c r="R2102" s="156">
        <f>Q2102*H2102</f>
        <v>8.1215999999999997E-2</v>
      </c>
      <c r="S2102" s="156">
        <v>0</v>
      </c>
      <c r="T2102" s="157">
        <f>S2102*H2102</f>
        <v>0</v>
      </c>
      <c r="AR2102" s="158" t="s">
        <v>587</v>
      </c>
      <c r="AT2102" s="158" t="s">
        <v>309</v>
      </c>
      <c r="AU2102" s="158" t="s">
        <v>89</v>
      </c>
      <c r="AY2102" s="17" t="s">
        <v>307</v>
      </c>
      <c r="BE2102" s="159">
        <f>IF(N2102="základná",J2102,0)</f>
        <v>0</v>
      </c>
      <c r="BF2102" s="159">
        <f>IF(N2102="znížená",J2102,0)</f>
        <v>0</v>
      </c>
      <c r="BG2102" s="159">
        <f>IF(N2102="zákl. prenesená",J2102,0)</f>
        <v>0</v>
      </c>
      <c r="BH2102" s="159">
        <f>IF(N2102="zníž. prenesená",J2102,0)</f>
        <v>0</v>
      </c>
      <c r="BI2102" s="159">
        <f>IF(N2102="nulová",J2102,0)</f>
        <v>0</v>
      </c>
      <c r="BJ2102" s="17" t="s">
        <v>89</v>
      </c>
      <c r="BK2102" s="159">
        <f>ROUND(I2102*H2102,2)</f>
        <v>0</v>
      </c>
      <c r="BL2102" s="17" t="s">
        <v>587</v>
      </c>
      <c r="BM2102" s="158" t="s">
        <v>2188</v>
      </c>
    </row>
    <row r="2103" spans="2:65" s="13" customFormat="1">
      <c r="B2103" s="167"/>
      <c r="D2103" s="161" t="s">
        <v>315</v>
      </c>
      <c r="E2103" s="168" t="s">
        <v>1</v>
      </c>
      <c r="F2103" s="169" t="s">
        <v>2189</v>
      </c>
      <c r="H2103" s="170">
        <v>57.6</v>
      </c>
      <c r="I2103" s="171"/>
      <c r="L2103" s="167"/>
      <c r="M2103" s="172"/>
      <c r="T2103" s="173"/>
      <c r="AT2103" s="168" t="s">
        <v>315</v>
      </c>
      <c r="AU2103" s="168" t="s">
        <v>89</v>
      </c>
      <c r="AV2103" s="13" t="s">
        <v>89</v>
      </c>
      <c r="AW2103" s="13" t="s">
        <v>31</v>
      </c>
      <c r="AX2103" s="13" t="s">
        <v>76</v>
      </c>
      <c r="AY2103" s="168" t="s">
        <v>307</v>
      </c>
    </row>
    <row r="2104" spans="2:65" s="14" customFormat="1">
      <c r="B2104" s="174"/>
      <c r="D2104" s="161" t="s">
        <v>315</v>
      </c>
      <c r="E2104" s="175" t="s">
        <v>1</v>
      </c>
      <c r="F2104" s="176" t="s">
        <v>415</v>
      </c>
      <c r="H2104" s="177">
        <v>57.6</v>
      </c>
      <c r="I2104" s="178"/>
      <c r="L2104" s="174"/>
      <c r="M2104" s="179"/>
      <c r="T2104" s="180"/>
      <c r="AT2104" s="175" t="s">
        <v>315</v>
      </c>
      <c r="AU2104" s="175" t="s">
        <v>89</v>
      </c>
      <c r="AV2104" s="14" t="s">
        <v>313</v>
      </c>
      <c r="AW2104" s="14" t="s">
        <v>31</v>
      </c>
      <c r="AX2104" s="14" t="s">
        <v>83</v>
      </c>
      <c r="AY2104" s="175" t="s">
        <v>307</v>
      </c>
    </row>
    <row r="2105" spans="2:65" s="1" customFormat="1" ht="24.2" customHeight="1">
      <c r="B2105" s="145"/>
      <c r="C2105" s="146" t="s">
        <v>2190</v>
      </c>
      <c r="D2105" s="146" t="s">
        <v>309</v>
      </c>
      <c r="E2105" s="147" t="s">
        <v>2191</v>
      </c>
      <c r="F2105" s="148" t="s">
        <v>2192</v>
      </c>
      <c r="G2105" s="149" t="s">
        <v>1071</v>
      </c>
      <c r="H2105" s="150">
        <v>57</v>
      </c>
      <c r="I2105" s="151"/>
      <c r="J2105" s="152">
        <f>ROUND(I2105*H2105,2)</f>
        <v>0</v>
      </c>
      <c r="K2105" s="153"/>
      <c r="L2105" s="32"/>
      <c r="M2105" s="154" t="s">
        <v>1</v>
      </c>
      <c r="N2105" s="155" t="s">
        <v>42</v>
      </c>
      <c r="P2105" s="156">
        <f>O2105*H2105</f>
        <v>0</v>
      </c>
      <c r="Q2105" s="156">
        <v>2.0698000000000001E-3</v>
      </c>
      <c r="R2105" s="156">
        <f>Q2105*H2105</f>
        <v>0.1179786</v>
      </c>
      <c r="S2105" s="156">
        <v>0</v>
      </c>
      <c r="T2105" s="157">
        <f>S2105*H2105</f>
        <v>0</v>
      </c>
      <c r="AR2105" s="158" t="s">
        <v>587</v>
      </c>
      <c r="AT2105" s="158" t="s">
        <v>309</v>
      </c>
      <c r="AU2105" s="158" t="s">
        <v>89</v>
      </c>
      <c r="AY2105" s="17" t="s">
        <v>307</v>
      </c>
      <c r="BE2105" s="159">
        <f>IF(N2105="základná",J2105,0)</f>
        <v>0</v>
      </c>
      <c r="BF2105" s="159">
        <f>IF(N2105="znížená",J2105,0)</f>
        <v>0</v>
      </c>
      <c r="BG2105" s="159">
        <f>IF(N2105="zákl. prenesená",J2105,0)</f>
        <v>0</v>
      </c>
      <c r="BH2105" s="159">
        <f>IF(N2105="zníž. prenesená",J2105,0)</f>
        <v>0</v>
      </c>
      <c r="BI2105" s="159">
        <f>IF(N2105="nulová",J2105,0)</f>
        <v>0</v>
      </c>
      <c r="BJ2105" s="17" t="s">
        <v>89</v>
      </c>
      <c r="BK2105" s="159">
        <f>ROUND(I2105*H2105,2)</f>
        <v>0</v>
      </c>
      <c r="BL2105" s="17" t="s">
        <v>587</v>
      </c>
      <c r="BM2105" s="158" t="s">
        <v>2193</v>
      </c>
    </row>
    <row r="2106" spans="2:65" s="13" customFormat="1">
      <c r="B2106" s="167"/>
      <c r="D2106" s="161" t="s">
        <v>315</v>
      </c>
      <c r="E2106" s="168" t="s">
        <v>1</v>
      </c>
      <c r="F2106" s="169" t="s">
        <v>2194</v>
      </c>
      <c r="H2106" s="170">
        <v>57</v>
      </c>
      <c r="I2106" s="171"/>
      <c r="L2106" s="167"/>
      <c r="M2106" s="172"/>
      <c r="T2106" s="173"/>
      <c r="AT2106" s="168" t="s">
        <v>315</v>
      </c>
      <c r="AU2106" s="168" t="s">
        <v>89</v>
      </c>
      <c r="AV2106" s="13" t="s">
        <v>89</v>
      </c>
      <c r="AW2106" s="13" t="s">
        <v>31</v>
      </c>
      <c r="AX2106" s="13" t="s">
        <v>76</v>
      </c>
      <c r="AY2106" s="168" t="s">
        <v>307</v>
      </c>
    </row>
    <row r="2107" spans="2:65" s="14" customFormat="1">
      <c r="B2107" s="174"/>
      <c r="D2107" s="161" t="s">
        <v>315</v>
      </c>
      <c r="E2107" s="175" t="s">
        <v>1</v>
      </c>
      <c r="F2107" s="176" t="s">
        <v>415</v>
      </c>
      <c r="H2107" s="177">
        <v>57</v>
      </c>
      <c r="I2107" s="178"/>
      <c r="L2107" s="174"/>
      <c r="M2107" s="179"/>
      <c r="T2107" s="180"/>
      <c r="AT2107" s="175" t="s">
        <v>315</v>
      </c>
      <c r="AU2107" s="175" t="s">
        <v>89</v>
      </c>
      <c r="AV2107" s="14" t="s">
        <v>313</v>
      </c>
      <c r="AW2107" s="14" t="s">
        <v>31</v>
      </c>
      <c r="AX2107" s="14" t="s">
        <v>83</v>
      </c>
      <c r="AY2107" s="175" t="s">
        <v>307</v>
      </c>
    </row>
    <row r="2108" spans="2:65" s="1" customFormat="1" ht="24.2" customHeight="1">
      <c r="B2108" s="145"/>
      <c r="C2108" s="146" t="s">
        <v>2195</v>
      </c>
      <c r="D2108" s="146" t="s">
        <v>309</v>
      </c>
      <c r="E2108" s="147" t="s">
        <v>2196</v>
      </c>
      <c r="F2108" s="148" t="s">
        <v>2197</v>
      </c>
      <c r="G2108" s="149" t="s">
        <v>1849</v>
      </c>
      <c r="H2108" s="199"/>
      <c r="I2108" s="151"/>
      <c r="J2108" s="152">
        <f>ROUND(I2108*H2108,2)</f>
        <v>0</v>
      </c>
      <c r="K2108" s="153"/>
      <c r="L2108" s="32"/>
      <c r="M2108" s="154" t="s">
        <v>1</v>
      </c>
      <c r="N2108" s="155" t="s">
        <v>42</v>
      </c>
      <c r="P2108" s="156">
        <f>O2108*H2108</f>
        <v>0</v>
      </c>
      <c r="Q2108" s="156">
        <v>0</v>
      </c>
      <c r="R2108" s="156">
        <f>Q2108*H2108</f>
        <v>0</v>
      </c>
      <c r="S2108" s="156">
        <v>0</v>
      </c>
      <c r="T2108" s="157">
        <f>S2108*H2108</f>
        <v>0</v>
      </c>
      <c r="AR2108" s="158" t="s">
        <v>587</v>
      </c>
      <c r="AT2108" s="158" t="s">
        <v>309</v>
      </c>
      <c r="AU2108" s="158" t="s">
        <v>89</v>
      </c>
      <c r="AY2108" s="17" t="s">
        <v>307</v>
      </c>
      <c r="BE2108" s="159">
        <f>IF(N2108="základná",J2108,0)</f>
        <v>0</v>
      </c>
      <c r="BF2108" s="159">
        <f>IF(N2108="znížená",J2108,0)</f>
        <v>0</v>
      </c>
      <c r="BG2108" s="159">
        <f>IF(N2108="zákl. prenesená",J2108,0)</f>
        <v>0</v>
      </c>
      <c r="BH2108" s="159">
        <f>IF(N2108="zníž. prenesená",J2108,0)</f>
        <v>0</v>
      </c>
      <c r="BI2108" s="159">
        <f>IF(N2108="nulová",J2108,0)</f>
        <v>0</v>
      </c>
      <c r="BJ2108" s="17" t="s">
        <v>89</v>
      </c>
      <c r="BK2108" s="159">
        <f>ROUND(I2108*H2108,2)</f>
        <v>0</v>
      </c>
      <c r="BL2108" s="17" t="s">
        <v>587</v>
      </c>
      <c r="BM2108" s="158" t="s">
        <v>2198</v>
      </c>
    </row>
    <row r="2109" spans="2:65" s="11" customFormat="1" ht="22.9" customHeight="1">
      <c r="B2109" s="133"/>
      <c r="D2109" s="134" t="s">
        <v>75</v>
      </c>
      <c r="E2109" s="143" t="s">
        <v>2199</v>
      </c>
      <c r="F2109" s="143" t="s">
        <v>2200</v>
      </c>
      <c r="I2109" s="136"/>
      <c r="J2109" s="144">
        <f>BK2109</f>
        <v>0</v>
      </c>
      <c r="L2109" s="133"/>
      <c r="M2109" s="138"/>
      <c r="P2109" s="139">
        <f>SUM(P2110:P2141)</f>
        <v>0</v>
      </c>
      <c r="R2109" s="139">
        <f>SUM(R2110:R2141)</f>
        <v>80.441920690000003</v>
      </c>
      <c r="T2109" s="140">
        <f>SUM(T2110:T2141)</f>
        <v>0</v>
      </c>
      <c r="AR2109" s="134" t="s">
        <v>89</v>
      </c>
      <c r="AT2109" s="141" t="s">
        <v>75</v>
      </c>
      <c r="AU2109" s="141" t="s">
        <v>83</v>
      </c>
      <c r="AY2109" s="134" t="s">
        <v>307</v>
      </c>
      <c r="BK2109" s="142">
        <f>SUM(BK2110:BK2141)</f>
        <v>0</v>
      </c>
    </row>
    <row r="2110" spans="2:65" s="1" customFormat="1" ht="16.5" customHeight="1">
      <c r="B2110" s="145"/>
      <c r="C2110" s="146" t="s">
        <v>2201</v>
      </c>
      <c r="D2110" s="146" t="s">
        <v>309</v>
      </c>
      <c r="E2110" s="147" t="s">
        <v>2202</v>
      </c>
      <c r="F2110" s="148" t="s">
        <v>2203</v>
      </c>
      <c r="G2110" s="149" t="s">
        <v>1071</v>
      </c>
      <c r="H2110" s="150">
        <v>194</v>
      </c>
      <c r="I2110" s="151"/>
      <c r="J2110" s="152">
        <f>ROUND(I2110*H2110,2)</f>
        <v>0</v>
      </c>
      <c r="K2110" s="153"/>
      <c r="L2110" s="32"/>
      <c r="M2110" s="154" t="s">
        <v>1</v>
      </c>
      <c r="N2110" s="155" t="s">
        <v>42</v>
      </c>
      <c r="P2110" s="156">
        <f>O2110*H2110</f>
        <v>0</v>
      </c>
      <c r="Q2110" s="156">
        <v>3.13E-3</v>
      </c>
      <c r="R2110" s="156">
        <f>Q2110*H2110</f>
        <v>0.60721999999999998</v>
      </c>
      <c r="S2110" s="156">
        <v>0</v>
      </c>
      <c r="T2110" s="157">
        <f>S2110*H2110</f>
        <v>0</v>
      </c>
      <c r="AR2110" s="158" t="s">
        <v>587</v>
      </c>
      <c r="AT2110" s="158" t="s">
        <v>309</v>
      </c>
      <c r="AU2110" s="158" t="s">
        <v>89</v>
      </c>
      <c r="AY2110" s="17" t="s">
        <v>307</v>
      </c>
      <c r="BE2110" s="159">
        <f>IF(N2110="základná",J2110,0)</f>
        <v>0</v>
      </c>
      <c r="BF2110" s="159">
        <f>IF(N2110="znížená",J2110,0)</f>
        <v>0</v>
      </c>
      <c r="BG2110" s="159">
        <f>IF(N2110="zákl. prenesená",J2110,0)</f>
        <v>0</v>
      </c>
      <c r="BH2110" s="159">
        <f>IF(N2110="zníž. prenesená",J2110,0)</f>
        <v>0</v>
      </c>
      <c r="BI2110" s="159">
        <f>IF(N2110="nulová",J2110,0)</f>
        <v>0</v>
      </c>
      <c r="BJ2110" s="17" t="s">
        <v>89</v>
      </c>
      <c r="BK2110" s="159">
        <f>ROUND(I2110*H2110,2)</f>
        <v>0</v>
      </c>
      <c r="BL2110" s="17" t="s">
        <v>587</v>
      </c>
      <c r="BM2110" s="158" t="s">
        <v>2204</v>
      </c>
    </row>
    <row r="2111" spans="2:65" s="13" customFormat="1">
      <c r="B2111" s="167"/>
      <c r="D2111" s="161" t="s">
        <v>315</v>
      </c>
      <c r="E2111" s="168" t="s">
        <v>1</v>
      </c>
      <c r="F2111" s="169" t="s">
        <v>2179</v>
      </c>
      <c r="H2111" s="170">
        <v>194</v>
      </c>
      <c r="I2111" s="171"/>
      <c r="L2111" s="167"/>
      <c r="M2111" s="172"/>
      <c r="T2111" s="173"/>
      <c r="AT2111" s="168" t="s">
        <v>315</v>
      </c>
      <c r="AU2111" s="168" t="s">
        <v>89</v>
      </c>
      <c r="AV2111" s="13" t="s">
        <v>89</v>
      </c>
      <c r="AW2111" s="13" t="s">
        <v>31</v>
      </c>
      <c r="AX2111" s="13" t="s">
        <v>76</v>
      </c>
      <c r="AY2111" s="168" t="s">
        <v>307</v>
      </c>
    </row>
    <row r="2112" spans="2:65" s="14" customFormat="1">
      <c r="B2112" s="174"/>
      <c r="D2112" s="161" t="s">
        <v>315</v>
      </c>
      <c r="E2112" s="175" t="s">
        <v>1</v>
      </c>
      <c r="F2112" s="176" t="s">
        <v>415</v>
      </c>
      <c r="H2112" s="177">
        <v>194</v>
      </c>
      <c r="I2112" s="178"/>
      <c r="L2112" s="174"/>
      <c r="M2112" s="179"/>
      <c r="T2112" s="180"/>
      <c r="AT2112" s="175" t="s">
        <v>315</v>
      </c>
      <c r="AU2112" s="175" t="s">
        <v>89</v>
      </c>
      <c r="AV2112" s="14" t="s">
        <v>313</v>
      </c>
      <c r="AW2112" s="14" t="s">
        <v>31</v>
      </c>
      <c r="AX2112" s="14" t="s">
        <v>83</v>
      </c>
      <c r="AY2112" s="175" t="s">
        <v>307</v>
      </c>
    </row>
    <row r="2113" spans="2:65" s="1" customFormat="1" ht="24.2" customHeight="1">
      <c r="B2113" s="145"/>
      <c r="C2113" s="146" t="s">
        <v>2205</v>
      </c>
      <c r="D2113" s="146" t="s">
        <v>309</v>
      </c>
      <c r="E2113" s="147" t="s">
        <v>2206</v>
      </c>
      <c r="F2113" s="148" t="s">
        <v>2207</v>
      </c>
      <c r="G2113" s="149" t="s">
        <v>693</v>
      </c>
      <c r="H2113" s="150">
        <v>7</v>
      </c>
      <c r="I2113" s="151"/>
      <c r="J2113" s="152">
        <f>ROUND(I2113*H2113,2)</f>
        <v>0</v>
      </c>
      <c r="K2113" s="153"/>
      <c r="L2113" s="32"/>
      <c r="M2113" s="154" t="s">
        <v>1</v>
      </c>
      <c r="N2113" s="155" t="s">
        <v>42</v>
      </c>
      <c r="P2113" s="156">
        <f>O2113*H2113</f>
        <v>0</v>
      </c>
      <c r="Q2113" s="156">
        <v>4.0299999999999997E-3</v>
      </c>
      <c r="R2113" s="156">
        <f>Q2113*H2113</f>
        <v>2.8209999999999999E-2</v>
      </c>
      <c r="S2113" s="156">
        <v>0</v>
      </c>
      <c r="T2113" s="157">
        <f>S2113*H2113</f>
        <v>0</v>
      </c>
      <c r="AR2113" s="158" t="s">
        <v>587</v>
      </c>
      <c r="AT2113" s="158" t="s">
        <v>309</v>
      </c>
      <c r="AU2113" s="158" t="s">
        <v>89</v>
      </c>
      <c r="AY2113" s="17" t="s">
        <v>307</v>
      </c>
      <c r="BE2113" s="159">
        <f>IF(N2113="základná",J2113,0)</f>
        <v>0</v>
      </c>
      <c r="BF2113" s="159">
        <f>IF(N2113="znížená",J2113,0)</f>
        <v>0</v>
      </c>
      <c r="BG2113" s="159">
        <f>IF(N2113="zákl. prenesená",J2113,0)</f>
        <v>0</v>
      </c>
      <c r="BH2113" s="159">
        <f>IF(N2113="zníž. prenesená",J2113,0)</f>
        <v>0</v>
      </c>
      <c r="BI2113" s="159">
        <f>IF(N2113="nulová",J2113,0)</f>
        <v>0</v>
      </c>
      <c r="BJ2113" s="17" t="s">
        <v>89</v>
      </c>
      <c r="BK2113" s="159">
        <f>ROUND(I2113*H2113,2)</f>
        <v>0</v>
      </c>
      <c r="BL2113" s="17" t="s">
        <v>587</v>
      </c>
      <c r="BM2113" s="158" t="s">
        <v>2208</v>
      </c>
    </row>
    <row r="2114" spans="2:65" s="13" customFormat="1">
      <c r="B2114" s="167"/>
      <c r="D2114" s="161" t="s">
        <v>315</v>
      </c>
      <c r="E2114" s="168" t="s">
        <v>1</v>
      </c>
      <c r="F2114" s="169" t="s">
        <v>2209</v>
      </c>
      <c r="H2114" s="170">
        <v>7</v>
      </c>
      <c r="I2114" s="171"/>
      <c r="L2114" s="167"/>
      <c r="M2114" s="172"/>
      <c r="T2114" s="173"/>
      <c r="AT2114" s="168" t="s">
        <v>315</v>
      </c>
      <c r="AU2114" s="168" t="s">
        <v>89</v>
      </c>
      <c r="AV2114" s="13" t="s">
        <v>89</v>
      </c>
      <c r="AW2114" s="13" t="s">
        <v>31</v>
      </c>
      <c r="AX2114" s="13" t="s">
        <v>83</v>
      </c>
      <c r="AY2114" s="168" t="s">
        <v>307</v>
      </c>
    </row>
    <row r="2115" spans="2:65" s="1" customFormat="1" ht="24.2" customHeight="1">
      <c r="B2115" s="145"/>
      <c r="C2115" s="146" t="s">
        <v>2210</v>
      </c>
      <c r="D2115" s="146" t="s">
        <v>309</v>
      </c>
      <c r="E2115" s="147" t="s">
        <v>2211</v>
      </c>
      <c r="F2115" s="148" t="s">
        <v>2212</v>
      </c>
      <c r="G2115" s="149" t="s">
        <v>693</v>
      </c>
      <c r="H2115" s="150">
        <v>4</v>
      </c>
      <c r="I2115" s="151"/>
      <c r="J2115" s="152">
        <f>ROUND(I2115*H2115,2)</f>
        <v>0</v>
      </c>
      <c r="K2115" s="153"/>
      <c r="L2115" s="32"/>
      <c r="M2115" s="154" t="s">
        <v>1</v>
      </c>
      <c r="N2115" s="155" t="s">
        <v>42</v>
      </c>
      <c r="P2115" s="156">
        <f>O2115*H2115</f>
        <v>0</v>
      </c>
      <c r="Q2115" s="156">
        <v>2.0300000000000001E-3</v>
      </c>
      <c r="R2115" s="156">
        <f>Q2115*H2115</f>
        <v>8.1200000000000005E-3</v>
      </c>
      <c r="S2115" s="156">
        <v>0</v>
      </c>
      <c r="T2115" s="157">
        <f>S2115*H2115</f>
        <v>0</v>
      </c>
      <c r="AR2115" s="158" t="s">
        <v>587</v>
      </c>
      <c r="AT2115" s="158" t="s">
        <v>309</v>
      </c>
      <c r="AU2115" s="158" t="s">
        <v>89</v>
      </c>
      <c r="AY2115" s="17" t="s">
        <v>307</v>
      </c>
      <c r="BE2115" s="159">
        <f>IF(N2115="základná",J2115,0)</f>
        <v>0</v>
      </c>
      <c r="BF2115" s="159">
        <f>IF(N2115="znížená",J2115,0)</f>
        <v>0</v>
      </c>
      <c r="BG2115" s="159">
        <f>IF(N2115="zákl. prenesená",J2115,0)</f>
        <v>0</v>
      </c>
      <c r="BH2115" s="159">
        <f>IF(N2115="zníž. prenesená",J2115,0)</f>
        <v>0</v>
      </c>
      <c r="BI2115" s="159">
        <f>IF(N2115="nulová",J2115,0)</f>
        <v>0</v>
      </c>
      <c r="BJ2115" s="17" t="s">
        <v>89</v>
      </c>
      <c r="BK2115" s="159">
        <f>ROUND(I2115*H2115,2)</f>
        <v>0</v>
      </c>
      <c r="BL2115" s="17" t="s">
        <v>587</v>
      </c>
      <c r="BM2115" s="158" t="s">
        <v>2213</v>
      </c>
    </row>
    <row r="2116" spans="2:65" s="13" customFormat="1">
      <c r="B2116" s="167"/>
      <c r="D2116" s="161" t="s">
        <v>315</v>
      </c>
      <c r="E2116" s="168" t="s">
        <v>1</v>
      </c>
      <c r="F2116" s="169" t="s">
        <v>2214</v>
      </c>
      <c r="H2116" s="170">
        <v>2</v>
      </c>
      <c r="I2116" s="171"/>
      <c r="L2116" s="167"/>
      <c r="M2116" s="172"/>
      <c r="T2116" s="173"/>
      <c r="AT2116" s="168" t="s">
        <v>315</v>
      </c>
      <c r="AU2116" s="168" t="s">
        <v>89</v>
      </c>
      <c r="AV2116" s="13" t="s">
        <v>89</v>
      </c>
      <c r="AW2116" s="13" t="s">
        <v>31</v>
      </c>
      <c r="AX2116" s="13" t="s">
        <v>76</v>
      </c>
      <c r="AY2116" s="168" t="s">
        <v>307</v>
      </c>
    </row>
    <row r="2117" spans="2:65" s="13" customFormat="1">
      <c r="B2117" s="167"/>
      <c r="D2117" s="161" t="s">
        <v>315</v>
      </c>
      <c r="E2117" s="168" t="s">
        <v>1</v>
      </c>
      <c r="F2117" s="169" t="s">
        <v>2215</v>
      </c>
      <c r="H2117" s="170">
        <v>2</v>
      </c>
      <c r="I2117" s="171"/>
      <c r="L2117" s="167"/>
      <c r="M2117" s="172"/>
      <c r="T2117" s="173"/>
      <c r="AT2117" s="168" t="s">
        <v>315</v>
      </c>
      <c r="AU2117" s="168" t="s">
        <v>89</v>
      </c>
      <c r="AV2117" s="13" t="s">
        <v>89</v>
      </c>
      <c r="AW2117" s="13" t="s">
        <v>31</v>
      </c>
      <c r="AX2117" s="13" t="s">
        <v>76</v>
      </c>
      <c r="AY2117" s="168" t="s">
        <v>307</v>
      </c>
    </row>
    <row r="2118" spans="2:65" s="14" customFormat="1">
      <c r="B2118" s="174"/>
      <c r="D2118" s="161" t="s">
        <v>315</v>
      </c>
      <c r="E2118" s="175" t="s">
        <v>1</v>
      </c>
      <c r="F2118" s="176" t="s">
        <v>415</v>
      </c>
      <c r="H2118" s="177">
        <v>4</v>
      </c>
      <c r="I2118" s="178"/>
      <c r="L2118" s="174"/>
      <c r="M2118" s="179"/>
      <c r="T2118" s="180"/>
      <c r="AT2118" s="175" t="s">
        <v>315</v>
      </c>
      <c r="AU2118" s="175" t="s">
        <v>89</v>
      </c>
      <c r="AV2118" s="14" t="s">
        <v>313</v>
      </c>
      <c r="AW2118" s="14" t="s">
        <v>31</v>
      </c>
      <c r="AX2118" s="14" t="s">
        <v>83</v>
      </c>
      <c r="AY2118" s="175" t="s">
        <v>307</v>
      </c>
    </row>
    <row r="2119" spans="2:65" s="1" customFormat="1" ht="16.5" customHeight="1">
      <c r="B2119" s="145"/>
      <c r="C2119" s="146" t="s">
        <v>2216</v>
      </c>
      <c r="D2119" s="146" t="s">
        <v>309</v>
      </c>
      <c r="E2119" s="147" t="s">
        <v>2217</v>
      </c>
      <c r="F2119" s="148" t="s">
        <v>2218</v>
      </c>
      <c r="G2119" s="149" t="s">
        <v>1071</v>
      </c>
      <c r="H2119" s="150">
        <v>7.5</v>
      </c>
      <c r="I2119" s="151"/>
      <c r="J2119" s="152">
        <f>ROUND(I2119*H2119,2)</f>
        <v>0</v>
      </c>
      <c r="K2119" s="153"/>
      <c r="L2119" s="32"/>
      <c r="M2119" s="154" t="s">
        <v>1</v>
      </c>
      <c r="N2119" s="155" t="s">
        <v>42</v>
      </c>
      <c r="P2119" s="156">
        <f>O2119*H2119</f>
        <v>0</v>
      </c>
      <c r="Q2119" s="156">
        <v>3.8500000000000001E-3</v>
      </c>
      <c r="R2119" s="156">
        <f>Q2119*H2119</f>
        <v>2.8875000000000001E-2</v>
      </c>
      <c r="S2119" s="156">
        <v>0</v>
      </c>
      <c r="T2119" s="157">
        <f>S2119*H2119</f>
        <v>0</v>
      </c>
      <c r="AR2119" s="158" t="s">
        <v>587</v>
      </c>
      <c r="AT2119" s="158" t="s">
        <v>309</v>
      </c>
      <c r="AU2119" s="158" t="s">
        <v>89</v>
      </c>
      <c r="AY2119" s="17" t="s">
        <v>307</v>
      </c>
      <c r="BE2119" s="159">
        <f>IF(N2119="základná",J2119,0)</f>
        <v>0</v>
      </c>
      <c r="BF2119" s="159">
        <f>IF(N2119="znížená",J2119,0)</f>
        <v>0</v>
      </c>
      <c r="BG2119" s="159">
        <f>IF(N2119="zákl. prenesená",J2119,0)</f>
        <v>0</v>
      </c>
      <c r="BH2119" s="159">
        <f>IF(N2119="zníž. prenesená",J2119,0)</f>
        <v>0</v>
      </c>
      <c r="BI2119" s="159">
        <f>IF(N2119="nulová",J2119,0)</f>
        <v>0</v>
      </c>
      <c r="BJ2119" s="17" t="s">
        <v>89</v>
      </c>
      <c r="BK2119" s="159">
        <f>ROUND(I2119*H2119,2)</f>
        <v>0</v>
      </c>
      <c r="BL2119" s="17" t="s">
        <v>587</v>
      </c>
      <c r="BM2119" s="158" t="s">
        <v>2219</v>
      </c>
    </row>
    <row r="2120" spans="2:65" s="13" customFormat="1">
      <c r="B2120" s="167"/>
      <c r="D2120" s="161" t="s">
        <v>315</v>
      </c>
      <c r="E2120" s="168" t="s">
        <v>1</v>
      </c>
      <c r="F2120" s="169" t="s">
        <v>2220</v>
      </c>
      <c r="H2120" s="170">
        <v>5</v>
      </c>
      <c r="I2120" s="171"/>
      <c r="L2120" s="167"/>
      <c r="M2120" s="172"/>
      <c r="T2120" s="173"/>
      <c r="AT2120" s="168" t="s">
        <v>315</v>
      </c>
      <c r="AU2120" s="168" t="s">
        <v>89</v>
      </c>
      <c r="AV2120" s="13" t="s">
        <v>89</v>
      </c>
      <c r="AW2120" s="13" t="s">
        <v>31</v>
      </c>
      <c r="AX2120" s="13" t="s">
        <v>76</v>
      </c>
      <c r="AY2120" s="168" t="s">
        <v>307</v>
      </c>
    </row>
    <row r="2121" spans="2:65" s="13" customFormat="1">
      <c r="B2121" s="167"/>
      <c r="D2121" s="161" t="s">
        <v>315</v>
      </c>
      <c r="E2121" s="168" t="s">
        <v>1</v>
      </c>
      <c r="F2121" s="169" t="s">
        <v>2221</v>
      </c>
      <c r="H2121" s="170">
        <v>2.5</v>
      </c>
      <c r="I2121" s="171"/>
      <c r="L2121" s="167"/>
      <c r="M2121" s="172"/>
      <c r="T2121" s="173"/>
      <c r="AT2121" s="168" t="s">
        <v>315</v>
      </c>
      <c r="AU2121" s="168" t="s">
        <v>89</v>
      </c>
      <c r="AV2121" s="13" t="s">
        <v>89</v>
      </c>
      <c r="AW2121" s="13" t="s">
        <v>31</v>
      </c>
      <c r="AX2121" s="13" t="s">
        <v>76</v>
      </c>
      <c r="AY2121" s="168" t="s">
        <v>307</v>
      </c>
    </row>
    <row r="2122" spans="2:65" s="14" customFormat="1">
      <c r="B2122" s="174"/>
      <c r="D2122" s="161" t="s">
        <v>315</v>
      </c>
      <c r="E2122" s="175" t="s">
        <v>1</v>
      </c>
      <c r="F2122" s="176" t="s">
        <v>415</v>
      </c>
      <c r="H2122" s="177">
        <v>7.5</v>
      </c>
      <c r="I2122" s="178"/>
      <c r="L2122" s="174"/>
      <c r="M2122" s="179"/>
      <c r="T2122" s="180"/>
      <c r="AT2122" s="175" t="s">
        <v>315</v>
      </c>
      <c r="AU2122" s="175" t="s">
        <v>89</v>
      </c>
      <c r="AV2122" s="14" t="s">
        <v>313</v>
      </c>
      <c r="AW2122" s="14" t="s">
        <v>31</v>
      </c>
      <c r="AX2122" s="14" t="s">
        <v>83</v>
      </c>
      <c r="AY2122" s="175" t="s">
        <v>307</v>
      </c>
    </row>
    <row r="2123" spans="2:65" s="1" customFormat="1" ht="33" customHeight="1">
      <c r="B2123" s="145"/>
      <c r="C2123" s="146" t="s">
        <v>2222</v>
      </c>
      <c r="D2123" s="146" t="s">
        <v>309</v>
      </c>
      <c r="E2123" s="147" t="s">
        <v>2223</v>
      </c>
      <c r="F2123" s="148" t="s">
        <v>2224</v>
      </c>
      <c r="G2123" s="149" t="s">
        <v>517</v>
      </c>
      <c r="H2123" s="150">
        <v>1485</v>
      </c>
      <c r="I2123" s="151"/>
      <c r="J2123" s="152">
        <f>ROUND(I2123*H2123,2)</f>
        <v>0</v>
      </c>
      <c r="K2123" s="153"/>
      <c r="L2123" s="32"/>
      <c r="M2123" s="154" t="s">
        <v>1</v>
      </c>
      <c r="N2123" s="155" t="s">
        <v>42</v>
      </c>
      <c r="P2123" s="156">
        <f>O2123*H2123</f>
        <v>0</v>
      </c>
      <c r="Q2123" s="156">
        <v>4.4157399999999999E-2</v>
      </c>
      <c r="R2123" s="156">
        <f>Q2123*H2123</f>
        <v>65.573739000000003</v>
      </c>
      <c r="S2123" s="156">
        <v>0</v>
      </c>
      <c r="T2123" s="157">
        <f>S2123*H2123</f>
        <v>0</v>
      </c>
      <c r="AR2123" s="158" t="s">
        <v>587</v>
      </c>
      <c r="AT2123" s="158" t="s">
        <v>309</v>
      </c>
      <c r="AU2123" s="158" t="s">
        <v>89</v>
      </c>
      <c r="AY2123" s="17" t="s">
        <v>307</v>
      </c>
      <c r="BE2123" s="159">
        <f>IF(N2123="základná",J2123,0)</f>
        <v>0</v>
      </c>
      <c r="BF2123" s="159">
        <f>IF(N2123="znížená",J2123,0)</f>
        <v>0</v>
      </c>
      <c r="BG2123" s="159">
        <f>IF(N2123="zákl. prenesená",J2123,0)</f>
        <v>0</v>
      </c>
      <c r="BH2123" s="159">
        <f>IF(N2123="zníž. prenesená",J2123,0)</f>
        <v>0</v>
      </c>
      <c r="BI2123" s="159">
        <f>IF(N2123="nulová",J2123,0)</f>
        <v>0</v>
      </c>
      <c r="BJ2123" s="17" t="s">
        <v>89</v>
      </c>
      <c r="BK2123" s="159">
        <f>ROUND(I2123*H2123,2)</f>
        <v>0</v>
      </c>
      <c r="BL2123" s="17" t="s">
        <v>587</v>
      </c>
      <c r="BM2123" s="158" t="s">
        <v>2225</v>
      </c>
    </row>
    <row r="2124" spans="2:65" s="13" customFormat="1">
      <c r="B2124" s="167"/>
      <c r="D2124" s="161" t="s">
        <v>315</v>
      </c>
      <c r="E2124" s="168" t="s">
        <v>1</v>
      </c>
      <c r="F2124" s="169" t="s">
        <v>2226</v>
      </c>
      <c r="H2124" s="170">
        <v>1485</v>
      </c>
      <c r="I2124" s="171"/>
      <c r="L2124" s="167"/>
      <c r="M2124" s="172"/>
      <c r="T2124" s="173"/>
      <c r="AT2124" s="168" t="s">
        <v>315</v>
      </c>
      <c r="AU2124" s="168" t="s">
        <v>89</v>
      </c>
      <c r="AV2124" s="13" t="s">
        <v>89</v>
      </c>
      <c r="AW2124" s="13" t="s">
        <v>31</v>
      </c>
      <c r="AX2124" s="13" t="s">
        <v>83</v>
      </c>
      <c r="AY2124" s="168" t="s">
        <v>307</v>
      </c>
    </row>
    <row r="2125" spans="2:65" s="1" customFormat="1" ht="16.5" customHeight="1">
      <c r="B2125" s="145"/>
      <c r="C2125" s="146" t="s">
        <v>2227</v>
      </c>
      <c r="D2125" s="146" t="s">
        <v>309</v>
      </c>
      <c r="E2125" s="147" t="s">
        <v>2228</v>
      </c>
      <c r="F2125" s="148" t="s">
        <v>2229</v>
      </c>
      <c r="G2125" s="149" t="s">
        <v>693</v>
      </c>
      <c r="H2125" s="150">
        <v>2445</v>
      </c>
      <c r="I2125" s="151"/>
      <c r="J2125" s="152">
        <f>ROUND(I2125*H2125,2)</f>
        <v>0</v>
      </c>
      <c r="K2125" s="153"/>
      <c r="L2125" s="32"/>
      <c r="M2125" s="154" t="s">
        <v>1</v>
      </c>
      <c r="N2125" s="155" t="s">
        <v>42</v>
      </c>
      <c r="P2125" s="156">
        <f>O2125*H2125</f>
        <v>0</v>
      </c>
      <c r="Q2125" s="156">
        <v>4.516E-3</v>
      </c>
      <c r="R2125" s="156">
        <f>Q2125*H2125</f>
        <v>11.04162</v>
      </c>
      <c r="S2125" s="156">
        <v>0</v>
      </c>
      <c r="T2125" s="157">
        <f>S2125*H2125</f>
        <v>0</v>
      </c>
      <c r="AR2125" s="158" t="s">
        <v>587</v>
      </c>
      <c r="AT2125" s="158" t="s">
        <v>309</v>
      </c>
      <c r="AU2125" s="158" t="s">
        <v>89</v>
      </c>
      <c r="AY2125" s="17" t="s">
        <v>307</v>
      </c>
      <c r="BE2125" s="159">
        <f>IF(N2125="základná",J2125,0)</f>
        <v>0</v>
      </c>
      <c r="BF2125" s="159">
        <f>IF(N2125="znížená",J2125,0)</f>
        <v>0</v>
      </c>
      <c r="BG2125" s="159">
        <f>IF(N2125="zákl. prenesená",J2125,0)</f>
        <v>0</v>
      </c>
      <c r="BH2125" s="159">
        <f>IF(N2125="zníž. prenesená",J2125,0)</f>
        <v>0</v>
      </c>
      <c r="BI2125" s="159">
        <f>IF(N2125="nulová",J2125,0)</f>
        <v>0</v>
      </c>
      <c r="BJ2125" s="17" t="s">
        <v>89</v>
      </c>
      <c r="BK2125" s="159">
        <f>ROUND(I2125*H2125,2)</f>
        <v>0</v>
      </c>
      <c r="BL2125" s="17" t="s">
        <v>587</v>
      </c>
      <c r="BM2125" s="158" t="s">
        <v>2230</v>
      </c>
    </row>
    <row r="2126" spans="2:65" s="13" customFormat="1">
      <c r="B2126" s="167"/>
      <c r="D2126" s="161" t="s">
        <v>315</v>
      </c>
      <c r="E2126" s="168" t="s">
        <v>1</v>
      </c>
      <c r="F2126" s="169" t="s">
        <v>2231</v>
      </c>
      <c r="H2126" s="170">
        <v>2445</v>
      </c>
      <c r="I2126" s="171"/>
      <c r="L2126" s="167"/>
      <c r="M2126" s="172"/>
      <c r="T2126" s="173"/>
      <c r="AT2126" s="168" t="s">
        <v>315</v>
      </c>
      <c r="AU2126" s="168" t="s">
        <v>89</v>
      </c>
      <c r="AV2126" s="13" t="s">
        <v>89</v>
      </c>
      <c r="AW2126" s="13" t="s">
        <v>31</v>
      </c>
      <c r="AX2126" s="13" t="s">
        <v>83</v>
      </c>
      <c r="AY2126" s="168" t="s">
        <v>307</v>
      </c>
    </row>
    <row r="2127" spans="2:65" s="1" customFormat="1" ht="24.2" customHeight="1">
      <c r="B2127" s="145"/>
      <c r="C2127" s="146" t="s">
        <v>2232</v>
      </c>
      <c r="D2127" s="146" t="s">
        <v>309</v>
      </c>
      <c r="E2127" s="147" t="s">
        <v>2233</v>
      </c>
      <c r="F2127" s="148" t="s">
        <v>2234</v>
      </c>
      <c r="G2127" s="149" t="s">
        <v>693</v>
      </c>
      <c r="H2127" s="150">
        <v>3</v>
      </c>
      <c r="I2127" s="151"/>
      <c r="J2127" s="152">
        <f>ROUND(I2127*H2127,2)</f>
        <v>0</v>
      </c>
      <c r="K2127" s="153"/>
      <c r="L2127" s="32"/>
      <c r="M2127" s="154" t="s">
        <v>1</v>
      </c>
      <c r="N2127" s="155" t="s">
        <v>42</v>
      </c>
      <c r="P2127" s="156">
        <f>O2127*H2127</f>
        <v>0</v>
      </c>
      <c r="Q2127" s="156">
        <v>6.6299999999999996E-3</v>
      </c>
      <c r="R2127" s="156">
        <f>Q2127*H2127</f>
        <v>1.9889999999999998E-2</v>
      </c>
      <c r="S2127" s="156">
        <v>0</v>
      </c>
      <c r="T2127" s="157">
        <f>S2127*H2127</f>
        <v>0</v>
      </c>
      <c r="AR2127" s="158" t="s">
        <v>587</v>
      </c>
      <c r="AT2127" s="158" t="s">
        <v>309</v>
      </c>
      <c r="AU2127" s="158" t="s">
        <v>89</v>
      </c>
      <c r="AY2127" s="17" t="s">
        <v>307</v>
      </c>
      <c r="BE2127" s="159">
        <f>IF(N2127="základná",J2127,0)</f>
        <v>0</v>
      </c>
      <c r="BF2127" s="159">
        <f>IF(N2127="znížená",J2127,0)</f>
        <v>0</v>
      </c>
      <c r="BG2127" s="159">
        <f>IF(N2127="zákl. prenesená",J2127,0)</f>
        <v>0</v>
      </c>
      <c r="BH2127" s="159">
        <f>IF(N2127="zníž. prenesená",J2127,0)</f>
        <v>0</v>
      </c>
      <c r="BI2127" s="159">
        <f>IF(N2127="nulová",J2127,0)</f>
        <v>0</v>
      </c>
      <c r="BJ2127" s="17" t="s">
        <v>89</v>
      </c>
      <c r="BK2127" s="159">
        <f>ROUND(I2127*H2127,2)</f>
        <v>0</v>
      </c>
      <c r="BL2127" s="17" t="s">
        <v>587</v>
      </c>
      <c r="BM2127" s="158" t="s">
        <v>2235</v>
      </c>
    </row>
    <row r="2128" spans="2:65" s="13" customFormat="1">
      <c r="B2128" s="167"/>
      <c r="D2128" s="161" t="s">
        <v>315</v>
      </c>
      <c r="E2128" s="168" t="s">
        <v>1</v>
      </c>
      <c r="F2128" s="169" t="s">
        <v>2236</v>
      </c>
      <c r="H2128" s="170">
        <v>3</v>
      </c>
      <c r="I2128" s="171"/>
      <c r="L2128" s="167"/>
      <c r="M2128" s="172"/>
      <c r="T2128" s="173"/>
      <c r="AT2128" s="168" t="s">
        <v>315</v>
      </c>
      <c r="AU2128" s="168" t="s">
        <v>89</v>
      </c>
      <c r="AV2128" s="13" t="s">
        <v>89</v>
      </c>
      <c r="AW2128" s="13" t="s">
        <v>31</v>
      </c>
      <c r="AX2128" s="13" t="s">
        <v>83</v>
      </c>
      <c r="AY2128" s="168" t="s">
        <v>307</v>
      </c>
    </row>
    <row r="2129" spans="2:65" s="1" customFormat="1" ht="33" customHeight="1">
      <c r="B2129" s="145"/>
      <c r="C2129" s="146" t="s">
        <v>2237</v>
      </c>
      <c r="D2129" s="146" t="s">
        <v>309</v>
      </c>
      <c r="E2129" s="147" t="s">
        <v>2238</v>
      </c>
      <c r="F2129" s="148" t="s">
        <v>2239</v>
      </c>
      <c r="G2129" s="149" t="s">
        <v>693</v>
      </c>
      <c r="H2129" s="150">
        <v>8</v>
      </c>
      <c r="I2129" s="151"/>
      <c r="J2129" s="152">
        <f>ROUND(I2129*H2129,2)</f>
        <v>0</v>
      </c>
      <c r="K2129" s="153"/>
      <c r="L2129" s="32"/>
      <c r="M2129" s="154" t="s">
        <v>1</v>
      </c>
      <c r="N2129" s="155" t="s">
        <v>42</v>
      </c>
      <c r="P2129" s="156">
        <f>O2129*H2129</f>
        <v>0</v>
      </c>
      <c r="Q2129" s="156">
        <v>7.5483999999999996E-2</v>
      </c>
      <c r="R2129" s="156">
        <f>Q2129*H2129</f>
        <v>0.60387199999999996</v>
      </c>
      <c r="S2129" s="156">
        <v>0</v>
      </c>
      <c r="T2129" s="157">
        <f>S2129*H2129</f>
        <v>0</v>
      </c>
      <c r="AR2129" s="158" t="s">
        <v>587</v>
      </c>
      <c r="AT2129" s="158" t="s">
        <v>309</v>
      </c>
      <c r="AU2129" s="158" t="s">
        <v>89</v>
      </c>
      <c r="AY2129" s="17" t="s">
        <v>307</v>
      </c>
      <c r="BE2129" s="159">
        <f>IF(N2129="základná",J2129,0)</f>
        <v>0</v>
      </c>
      <c r="BF2129" s="159">
        <f>IF(N2129="znížená",J2129,0)</f>
        <v>0</v>
      </c>
      <c r="BG2129" s="159">
        <f>IF(N2129="zákl. prenesená",J2129,0)</f>
        <v>0</v>
      </c>
      <c r="BH2129" s="159">
        <f>IF(N2129="zníž. prenesená",J2129,0)</f>
        <v>0</v>
      </c>
      <c r="BI2129" s="159">
        <f>IF(N2129="nulová",J2129,0)</f>
        <v>0</v>
      </c>
      <c r="BJ2129" s="17" t="s">
        <v>89</v>
      </c>
      <c r="BK2129" s="159">
        <f>ROUND(I2129*H2129,2)</f>
        <v>0</v>
      </c>
      <c r="BL2129" s="17" t="s">
        <v>587</v>
      </c>
      <c r="BM2129" s="158" t="s">
        <v>2240</v>
      </c>
    </row>
    <row r="2130" spans="2:65" s="13" customFormat="1">
      <c r="B2130" s="167"/>
      <c r="D2130" s="161" t="s">
        <v>315</v>
      </c>
      <c r="E2130" s="168" t="s">
        <v>1</v>
      </c>
      <c r="F2130" s="169" t="s">
        <v>449</v>
      </c>
      <c r="H2130" s="170">
        <v>8</v>
      </c>
      <c r="I2130" s="171"/>
      <c r="L2130" s="167"/>
      <c r="M2130" s="172"/>
      <c r="T2130" s="173"/>
      <c r="AT2130" s="168" t="s">
        <v>315</v>
      </c>
      <c r="AU2130" s="168" t="s">
        <v>89</v>
      </c>
      <c r="AV2130" s="13" t="s">
        <v>89</v>
      </c>
      <c r="AW2130" s="13" t="s">
        <v>31</v>
      </c>
      <c r="AX2130" s="13" t="s">
        <v>83</v>
      </c>
      <c r="AY2130" s="168" t="s">
        <v>307</v>
      </c>
    </row>
    <row r="2131" spans="2:65" s="1" customFormat="1" ht="33" customHeight="1">
      <c r="B2131" s="145"/>
      <c r="C2131" s="146" t="s">
        <v>2241</v>
      </c>
      <c r="D2131" s="146" t="s">
        <v>309</v>
      </c>
      <c r="E2131" s="147" t="s">
        <v>2242</v>
      </c>
      <c r="F2131" s="148" t="s">
        <v>2243</v>
      </c>
      <c r="G2131" s="149" t="s">
        <v>1071</v>
      </c>
      <c r="H2131" s="150">
        <v>61.085000000000001</v>
      </c>
      <c r="I2131" s="151"/>
      <c r="J2131" s="152">
        <f>ROUND(I2131*H2131,2)</f>
        <v>0</v>
      </c>
      <c r="K2131" s="153"/>
      <c r="L2131" s="32"/>
      <c r="M2131" s="154" t="s">
        <v>1</v>
      </c>
      <c r="N2131" s="155" t="s">
        <v>42</v>
      </c>
      <c r="P2131" s="156">
        <f>O2131*H2131</f>
        <v>0</v>
      </c>
      <c r="Q2131" s="156">
        <v>1.4659999999999999E-2</v>
      </c>
      <c r="R2131" s="156">
        <f>Q2131*H2131</f>
        <v>0.89550609999999997</v>
      </c>
      <c r="S2131" s="156">
        <v>0</v>
      </c>
      <c r="T2131" s="157">
        <f>S2131*H2131</f>
        <v>0</v>
      </c>
      <c r="AR2131" s="158" t="s">
        <v>587</v>
      </c>
      <c r="AT2131" s="158" t="s">
        <v>309</v>
      </c>
      <c r="AU2131" s="158" t="s">
        <v>89</v>
      </c>
      <c r="AY2131" s="17" t="s">
        <v>307</v>
      </c>
      <c r="BE2131" s="159">
        <f>IF(N2131="základná",J2131,0)</f>
        <v>0</v>
      </c>
      <c r="BF2131" s="159">
        <f>IF(N2131="znížená",J2131,0)</f>
        <v>0</v>
      </c>
      <c r="BG2131" s="159">
        <f>IF(N2131="zákl. prenesená",J2131,0)</f>
        <v>0</v>
      </c>
      <c r="BH2131" s="159">
        <f>IF(N2131="zníž. prenesená",J2131,0)</f>
        <v>0</v>
      </c>
      <c r="BI2131" s="159">
        <f>IF(N2131="nulová",J2131,0)</f>
        <v>0</v>
      </c>
      <c r="BJ2131" s="17" t="s">
        <v>89</v>
      </c>
      <c r="BK2131" s="159">
        <f>ROUND(I2131*H2131,2)</f>
        <v>0</v>
      </c>
      <c r="BL2131" s="17" t="s">
        <v>587</v>
      </c>
      <c r="BM2131" s="158" t="s">
        <v>2244</v>
      </c>
    </row>
    <row r="2132" spans="2:65" s="12" customFormat="1">
      <c r="B2132" s="160"/>
      <c r="D2132" s="161" t="s">
        <v>315</v>
      </c>
      <c r="E2132" s="162" t="s">
        <v>1</v>
      </c>
      <c r="F2132" s="163" t="s">
        <v>2245</v>
      </c>
      <c r="H2132" s="162" t="s">
        <v>1</v>
      </c>
      <c r="I2132" s="164"/>
      <c r="L2132" s="160"/>
      <c r="M2132" s="165"/>
      <c r="T2132" s="166"/>
      <c r="AT2132" s="162" t="s">
        <v>315</v>
      </c>
      <c r="AU2132" s="162" t="s">
        <v>89</v>
      </c>
      <c r="AV2132" s="12" t="s">
        <v>83</v>
      </c>
      <c r="AW2132" s="12" t="s">
        <v>31</v>
      </c>
      <c r="AX2132" s="12" t="s">
        <v>76</v>
      </c>
      <c r="AY2132" s="162" t="s">
        <v>307</v>
      </c>
    </row>
    <row r="2133" spans="2:65" s="13" customFormat="1">
      <c r="B2133" s="167"/>
      <c r="D2133" s="161" t="s">
        <v>315</v>
      </c>
      <c r="E2133" s="168" t="s">
        <v>1</v>
      </c>
      <c r="F2133" s="169" t="s">
        <v>2246</v>
      </c>
      <c r="H2133" s="170">
        <v>61.085000000000001</v>
      </c>
      <c r="I2133" s="171"/>
      <c r="L2133" s="167"/>
      <c r="M2133" s="172"/>
      <c r="T2133" s="173"/>
      <c r="AT2133" s="168" t="s">
        <v>315</v>
      </c>
      <c r="AU2133" s="168" t="s">
        <v>89</v>
      </c>
      <c r="AV2133" s="13" t="s">
        <v>89</v>
      </c>
      <c r="AW2133" s="13" t="s">
        <v>31</v>
      </c>
      <c r="AX2133" s="13" t="s">
        <v>83</v>
      </c>
      <c r="AY2133" s="168" t="s">
        <v>307</v>
      </c>
    </row>
    <row r="2134" spans="2:65" s="1" customFormat="1" ht="33" customHeight="1">
      <c r="B2134" s="145"/>
      <c r="C2134" s="146" t="s">
        <v>2247</v>
      </c>
      <c r="D2134" s="146" t="s">
        <v>309</v>
      </c>
      <c r="E2134" s="147" t="s">
        <v>2248</v>
      </c>
      <c r="F2134" s="148" t="s">
        <v>2249</v>
      </c>
      <c r="G2134" s="149" t="s">
        <v>1071</v>
      </c>
      <c r="H2134" s="150">
        <v>87.105000000000004</v>
      </c>
      <c r="I2134" s="151"/>
      <c r="J2134" s="152">
        <f>ROUND(I2134*H2134,2)</f>
        <v>0</v>
      </c>
      <c r="K2134" s="153"/>
      <c r="L2134" s="32"/>
      <c r="M2134" s="154" t="s">
        <v>1</v>
      </c>
      <c r="N2134" s="155" t="s">
        <v>42</v>
      </c>
      <c r="P2134" s="156">
        <f>O2134*H2134</f>
        <v>0</v>
      </c>
      <c r="Q2134" s="156">
        <v>1.521E-2</v>
      </c>
      <c r="R2134" s="156">
        <f>Q2134*H2134</f>
        <v>1.3248670499999999</v>
      </c>
      <c r="S2134" s="156">
        <v>0</v>
      </c>
      <c r="T2134" s="157">
        <f>S2134*H2134</f>
        <v>0</v>
      </c>
      <c r="AR2134" s="158" t="s">
        <v>587</v>
      </c>
      <c r="AT2134" s="158" t="s">
        <v>309</v>
      </c>
      <c r="AU2134" s="158" t="s">
        <v>89</v>
      </c>
      <c r="AY2134" s="17" t="s">
        <v>307</v>
      </c>
      <c r="BE2134" s="159">
        <f>IF(N2134="základná",J2134,0)</f>
        <v>0</v>
      </c>
      <c r="BF2134" s="159">
        <f>IF(N2134="znížená",J2134,0)</f>
        <v>0</v>
      </c>
      <c r="BG2134" s="159">
        <f>IF(N2134="zákl. prenesená",J2134,0)</f>
        <v>0</v>
      </c>
      <c r="BH2134" s="159">
        <f>IF(N2134="zníž. prenesená",J2134,0)</f>
        <v>0</v>
      </c>
      <c r="BI2134" s="159">
        <f>IF(N2134="nulová",J2134,0)</f>
        <v>0</v>
      </c>
      <c r="BJ2134" s="17" t="s">
        <v>89</v>
      </c>
      <c r="BK2134" s="159">
        <f>ROUND(I2134*H2134,2)</f>
        <v>0</v>
      </c>
      <c r="BL2134" s="17" t="s">
        <v>587</v>
      </c>
      <c r="BM2134" s="158" t="s">
        <v>2250</v>
      </c>
    </row>
    <row r="2135" spans="2:65" s="12" customFormat="1">
      <c r="B2135" s="160"/>
      <c r="D2135" s="161" t="s">
        <v>315</v>
      </c>
      <c r="E2135" s="162" t="s">
        <v>1</v>
      </c>
      <c r="F2135" s="163" t="s">
        <v>2251</v>
      </c>
      <c r="H2135" s="162" t="s">
        <v>1</v>
      </c>
      <c r="I2135" s="164"/>
      <c r="L2135" s="160"/>
      <c r="M2135" s="165"/>
      <c r="T2135" s="166"/>
      <c r="AT2135" s="162" t="s">
        <v>315</v>
      </c>
      <c r="AU2135" s="162" t="s">
        <v>89</v>
      </c>
      <c r="AV2135" s="12" t="s">
        <v>83</v>
      </c>
      <c r="AW2135" s="12" t="s">
        <v>31</v>
      </c>
      <c r="AX2135" s="12" t="s">
        <v>76</v>
      </c>
      <c r="AY2135" s="162" t="s">
        <v>307</v>
      </c>
    </row>
    <row r="2136" spans="2:65" s="13" customFormat="1">
      <c r="B2136" s="167"/>
      <c r="D2136" s="161" t="s">
        <v>315</v>
      </c>
      <c r="E2136" s="168" t="s">
        <v>1</v>
      </c>
      <c r="F2136" s="169" t="s">
        <v>2252</v>
      </c>
      <c r="H2136" s="170">
        <v>87.105000000000004</v>
      </c>
      <c r="I2136" s="171"/>
      <c r="L2136" s="167"/>
      <c r="M2136" s="172"/>
      <c r="T2136" s="173"/>
      <c r="AT2136" s="168" t="s">
        <v>315</v>
      </c>
      <c r="AU2136" s="168" t="s">
        <v>89</v>
      </c>
      <c r="AV2136" s="13" t="s">
        <v>89</v>
      </c>
      <c r="AW2136" s="13" t="s">
        <v>31</v>
      </c>
      <c r="AX2136" s="13" t="s">
        <v>83</v>
      </c>
      <c r="AY2136" s="168" t="s">
        <v>307</v>
      </c>
    </row>
    <row r="2137" spans="2:65" s="1" customFormat="1" ht="16.5" customHeight="1">
      <c r="B2137" s="145"/>
      <c r="C2137" s="146" t="s">
        <v>2253</v>
      </c>
      <c r="D2137" s="146" t="s">
        <v>309</v>
      </c>
      <c r="E2137" s="147" t="s">
        <v>2254</v>
      </c>
      <c r="F2137" s="148" t="s">
        <v>2255</v>
      </c>
      <c r="G2137" s="149" t="s">
        <v>1071</v>
      </c>
      <c r="H2137" s="150">
        <v>37.331000000000003</v>
      </c>
      <c r="I2137" s="151"/>
      <c r="J2137" s="152">
        <f>ROUND(I2137*H2137,2)</f>
        <v>0</v>
      </c>
      <c r="K2137" s="153"/>
      <c r="L2137" s="32"/>
      <c r="M2137" s="154" t="s">
        <v>1</v>
      </c>
      <c r="N2137" s="155" t="s">
        <v>42</v>
      </c>
      <c r="P2137" s="156">
        <f>O2137*H2137</f>
        <v>0</v>
      </c>
      <c r="Q2137" s="156">
        <v>1.8400000000000001E-3</v>
      </c>
      <c r="R2137" s="156">
        <f>Q2137*H2137</f>
        <v>6.8689040000000007E-2</v>
      </c>
      <c r="S2137" s="156">
        <v>0</v>
      </c>
      <c r="T2137" s="157">
        <f>S2137*H2137</f>
        <v>0</v>
      </c>
      <c r="AR2137" s="158" t="s">
        <v>587</v>
      </c>
      <c r="AT2137" s="158" t="s">
        <v>309</v>
      </c>
      <c r="AU2137" s="158" t="s">
        <v>89</v>
      </c>
      <c r="AY2137" s="17" t="s">
        <v>307</v>
      </c>
      <c r="BE2137" s="159">
        <f>IF(N2137="základná",J2137,0)</f>
        <v>0</v>
      </c>
      <c r="BF2137" s="159">
        <f>IF(N2137="znížená",J2137,0)</f>
        <v>0</v>
      </c>
      <c r="BG2137" s="159">
        <f>IF(N2137="zákl. prenesená",J2137,0)</f>
        <v>0</v>
      </c>
      <c r="BH2137" s="159">
        <f>IF(N2137="zníž. prenesená",J2137,0)</f>
        <v>0</v>
      </c>
      <c r="BI2137" s="159">
        <f>IF(N2137="nulová",J2137,0)</f>
        <v>0</v>
      </c>
      <c r="BJ2137" s="17" t="s">
        <v>89</v>
      </c>
      <c r="BK2137" s="159">
        <f>ROUND(I2137*H2137,2)</f>
        <v>0</v>
      </c>
      <c r="BL2137" s="17" t="s">
        <v>587</v>
      </c>
      <c r="BM2137" s="158" t="s">
        <v>2256</v>
      </c>
    </row>
    <row r="2138" spans="2:65" s="12" customFormat="1">
      <c r="B2138" s="160"/>
      <c r="D2138" s="161" t="s">
        <v>315</v>
      </c>
      <c r="E2138" s="162" t="s">
        <v>1</v>
      </c>
      <c r="F2138" s="163" t="s">
        <v>2257</v>
      </c>
      <c r="H2138" s="162" t="s">
        <v>1</v>
      </c>
      <c r="I2138" s="164"/>
      <c r="L2138" s="160"/>
      <c r="M2138" s="165"/>
      <c r="T2138" s="166"/>
      <c r="AT2138" s="162" t="s">
        <v>315</v>
      </c>
      <c r="AU2138" s="162" t="s">
        <v>89</v>
      </c>
      <c r="AV2138" s="12" t="s">
        <v>83</v>
      </c>
      <c r="AW2138" s="12" t="s">
        <v>31</v>
      </c>
      <c r="AX2138" s="12" t="s">
        <v>76</v>
      </c>
      <c r="AY2138" s="162" t="s">
        <v>307</v>
      </c>
    </row>
    <row r="2139" spans="2:65" s="13" customFormat="1">
      <c r="B2139" s="167"/>
      <c r="D2139" s="161" t="s">
        <v>315</v>
      </c>
      <c r="E2139" s="168" t="s">
        <v>1</v>
      </c>
      <c r="F2139" s="169" t="s">
        <v>2258</v>
      </c>
      <c r="H2139" s="170">
        <v>37.331000000000003</v>
      </c>
      <c r="I2139" s="171"/>
      <c r="L2139" s="167"/>
      <c r="M2139" s="172"/>
      <c r="T2139" s="173"/>
      <c r="AT2139" s="168" t="s">
        <v>315</v>
      </c>
      <c r="AU2139" s="168" t="s">
        <v>89</v>
      </c>
      <c r="AV2139" s="13" t="s">
        <v>89</v>
      </c>
      <c r="AW2139" s="13" t="s">
        <v>31</v>
      </c>
      <c r="AX2139" s="13" t="s">
        <v>83</v>
      </c>
      <c r="AY2139" s="168" t="s">
        <v>307</v>
      </c>
    </row>
    <row r="2140" spans="2:65" s="1" customFormat="1" ht="24.2" customHeight="1">
      <c r="B2140" s="145"/>
      <c r="C2140" s="146" t="s">
        <v>2259</v>
      </c>
      <c r="D2140" s="146" t="s">
        <v>309</v>
      </c>
      <c r="E2140" s="147" t="s">
        <v>2260</v>
      </c>
      <c r="F2140" s="148" t="s">
        <v>2261</v>
      </c>
      <c r="G2140" s="149" t="s">
        <v>517</v>
      </c>
      <c r="H2140" s="150">
        <v>1485</v>
      </c>
      <c r="I2140" s="151"/>
      <c r="J2140" s="152">
        <f>ROUND(I2140*H2140,2)</f>
        <v>0</v>
      </c>
      <c r="K2140" s="153"/>
      <c r="L2140" s="32"/>
      <c r="M2140" s="154" t="s">
        <v>1</v>
      </c>
      <c r="N2140" s="155" t="s">
        <v>42</v>
      </c>
      <c r="P2140" s="156">
        <f>O2140*H2140</f>
        <v>0</v>
      </c>
      <c r="Q2140" s="156">
        <v>1.6249999999999999E-4</v>
      </c>
      <c r="R2140" s="156">
        <f>Q2140*H2140</f>
        <v>0.24131249999999999</v>
      </c>
      <c r="S2140" s="156">
        <v>0</v>
      </c>
      <c r="T2140" s="157">
        <f>S2140*H2140</f>
        <v>0</v>
      </c>
      <c r="AR2140" s="158" t="s">
        <v>587</v>
      </c>
      <c r="AT2140" s="158" t="s">
        <v>309</v>
      </c>
      <c r="AU2140" s="158" t="s">
        <v>89</v>
      </c>
      <c r="AY2140" s="17" t="s">
        <v>307</v>
      </c>
      <c r="BE2140" s="159">
        <f>IF(N2140="základná",J2140,0)</f>
        <v>0</v>
      </c>
      <c r="BF2140" s="159">
        <f>IF(N2140="znížená",J2140,0)</f>
        <v>0</v>
      </c>
      <c r="BG2140" s="159">
        <f>IF(N2140="zákl. prenesená",J2140,0)</f>
        <v>0</v>
      </c>
      <c r="BH2140" s="159">
        <f>IF(N2140="zníž. prenesená",J2140,0)</f>
        <v>0</v>
      </c>
      <c r="BI2140" s="159">
        <f>IF(N2140="nulová",J2140,0)</f>
        <v>0</v>
      </c>
      <c r="BJ2140" s="17" t="s">
        <v>89</v>
      </c>
      <c r="BK2140" s="159">
        <f>ROUND(I2140*H2140,2)</f>
        <v>0</v>
      </c>
      <c r="BL2140" s="17" t="s">
        <v>587</v>
      </c>
      <c r="BM2140" s="158" t="s">
        <v>2262</v>
      </c>
    </row>
    <row r="2141" spans="2:65" s="1" customFormat="1" ht="21.75" customHeight="1">
      <c r="B2141" s="145"/>
      <c r="C2141" s="146" t="s">
        <v>2263</v>
      </c>
      <c r="D2141" s="146" t="s">
        <v>309</v>
      </c>
      <c r="E2141" s="147" t="s">
        <v>2264</v>
      </c>
      <c r="F2141" s="148" t="s">
        <v>2265</v>
      </c>
      <c r="G2141" s="149" t="s">
        <v>1849</v>
      </c>
      <c r="H2141" s="199"/>
      <c r="I2141" s="151"/>
      <c r="J2141" s="152">
        <f>ROUND(I2141*H2141,2)</f>
        <v>0</v>
      </c>
      <c r="K2141" s="153"/>
      <c r="L2141" s="32"/>
      <c r="M2141" s="154" t="s">
        <v>1</v>
      </c>
      <c r="N2141" s="155" t="s">
        <v>42</v>
      </c>
      <c r="P2141" s="156">
        <f>O2141*H2141</f>
        <v>0</v>
      </c>
      <c r="Q2141" s="156">
        <v>0</v>
      </c>
      <c r="R2141" s="156">
        <f>Q2141*H2141</f>
        <v>0</v>
      </c>
      <c r="S2141" s="156">
        <v>0</v>
      </c>
      <c r="T2141" s="157">
        <f>S2141*H2141</f>
        <v>0</v>
      </c>
      <c r="AR2141" s="158" t="s">
        <v>587</v>
      </c>
      <c r="AT2141" s="158" t="s">
        <v>309</v>
      </c>
      <c r="AU2141" s="158" t="s">
        <v>89</v>
      </c>
      <c r="AY2141" s="17" t="s">
        <v>307</v>
      </c>
      <c r="BE2141" s="159">
        <f>IF(N2141="základná",J2141,0)</f>
        <v>0</v>
      </c>
      <c r="BF2141" s="159">
        <f>IF(N2141="znížená",J2141,0)</f>
        <v>0</v>
      </c>
      <c r="BG2141" s="159">
        <f>IF(N2141="zákl. prenesená",J2141,0)</f>
        <v>0</v>
      </c>
      <c r="BH2141" s="159">
        <f>IF(N2141="zníž. prenesená",J2141,0)</f>
        <v>0</v>
      </c>
      <c r="BI2141" s="159">
        <f>IF(N2141="nulová",J2141,0)</f>
        <v>0</v>
      </c>
      <c r="BJ2141" s="17" t="s">
        <v>89</v>
      </c>
      <c r="BK2141" s="159">
        <f>ROUND(I2141*H2141,2)</f>
        <v>0</v>
      </c>
      <c r="BL2141" s="17" t="s">
        <v>587</v>
      </c>
      <c r="BM2141" s="158" t="s">
        <v>2266</v>
      </c>
    </row>
    <row r="2142" spans="2:65" s="11" customFormat="1" ht="22.9" customHeight="1">
      <c r="B2142" s="133"/>
      <c r="D2142" s="134" t="s">
        <v>75</v>
      </c>
      <c r="E2142" s="143" t="s">
        <v>162</v>
      </c>
      <c r="F2142" s="143" t="s">
        <v>2267</v>
      </c>
      <c r="I2142" s="136"/>
      <c r="J2142" s="144">
        <f>BK2142</f>
        <v>0</v>
      </c>
      <c r="L2142" s="133"/>
      <c r="M2142" s="138"/>
      <c r="P2142" s="139">
        <f>SUM(P2143:P2232)</f>
        <v>0</v>
      </c>
      <c r="R2142" s="139">
        <f>SUM(R2143:R2232)</f>
        <v>2.9872353</v>
      </c>
      <c r="T2142" s="140">
        <f>SUM(T2143:T2232)</f>
        <v>0</v>
      </c>
      <c r="AR2142" s="134" t="s">
        <v>89</v>
      </c>
      <c r="AT2142" s="141" t="s">
        <v>75</v>
      </c>
      <c r="AU2142" s="141" t="s">
        <v>83</v>
      </c>
      <c r="AY2142" s="134" t="s">
        <v>307</v>
      </c>
      <c r="BK2142" s="142">
        <f>SUM(BK2143:BK2232)</f>
        <v>0</v>
      </c>
    </row>
    <row r="2143" spans="2:65" s="1" customFormat="1" ht="55.5" customHeight="1">
      <c r="B2143" s="145"/>
      <c r="C2143" s="146" t="s">
        <v>2268</v>
      </c>
      <c r="D2143" s="146" t="s">
        <v>309</v>
      </c>
      <c r="E2143" s="147" t="s">
        <v>2269</v>
      </c>
      <c r="F2143" s="148" t="s">
        <v>2270</v>
      </c>
      <c r="G2143" s="149" t="s">
        <v>517</v>
      </c>
      <c r="H2143" s="150">
        <v>17.670000000000002</v>
      </c>
      <c r="I2143" s="151"/>
      <c r="J2143" s="152">
        <f>ROUND(I2143*H2143,2)</f>
        <v>0</v>
      </c>
      <c r="K2143" s="153"/>
      <c r="L2143" s="32"/>
      <c r="M2143" s="154" t="s">
        <v>1</v>
      </c>
      <c r="N2143" s="155" t="s">
        <v>42</v>
      </c>
      <c r="P2143" s="156">
        <f>O2143*H2143</f>
        <v>0</v>
      </c>
      <c r="Q2143" s="156">
        <v>5.0000000000000002E-5</v>
      </c>
      <c r="R2143" s="156">
        <f>Q2143*H2143</f>
        <v>8.8350000000000017E-4</v>
      </c>
      <c r="S2143" s="156">
        <v>0</v>
      </c>
      <c r="T2143" s="157">
        <f>S2143*H2143</f>
        <v>0</v>
      </c>
      <c r="AR2143" s="158" t="s">
        <v>587</v>
      </c>
      <c r="AT2143" s="158" t="s">
        <v>309</v>
      </c>
      <c r="AU2143" s="158" t="s">
        <v>89</v>
      </c>
      <c r="AY2143" s="17" t="s">
        <v>307</v>
      </c>
      <c r="BE2143" s="159">
        <f>IF(N2143="základná",J2143,0)</f>
        <v>0</v>
      </c>
      <c r="BF2143" s="159">
        <f>IF(N2143="znížená",J2143,0)</f>
        <v>0</v>
      </c>
      <c r="BG2143" s="159">
        <f>IF(N2143="zákl. prenesená",J2143,0)</f>
        <v>0</v>
      </c>
      <c r="BH2143" s="159">
        <f>IF(N2143="zníž. prenesená",J2143,0)</f>
        <v>0</v>
      </c>
      <c r="BI2143" s="159">
        <f>IF(N2143="nulová",J2143,0)</f>
        <v>0</v>
      </c>
      <c r="BJ2143" s="17" t="s">
        <v>89</v>
      </c>
      <c r="BK2143" s="159">
        <f>ROUND(I2143*H2143,2)</f>
        <v>0</v>
      </c>
      <c r="BL2143" s="17" t="s">
        <v>587</v>
      </c>
      <c r="BM2143" s="158" t="s">
        <v>2271</v>
      </c>
    </row>
    <row r="2144" spans="2:65" s="13" customFormat="1">
      <c r="B2144" s="167"/>
      <c r="D2144" s="161" t="s">
        <v>315</v>
      </c>
      <c r="E2144" s="168" t="s">
        <v>1</v>
      </c>
      <c r="F2144" s="169" t="s">
        <v>2272</v>
      </c>
      <c r="H2144" s="170">
        <v>17.670000000000002</v>
      </c>
      <c r="I2144" s="171"/>
      <c r="L2144" s="167"/>
      <c r="M2144" s="172"/>
      <c r="T2144" s="173"/>
      <c r="AT2144" s="168" t="s">
        <v>315</v>
      </c>
      <c r="AU2144" s="168" t="s">
        <v>89</v>
      </c>
      <c r="AV2144" s="13" t="s">
        <v>89</v>
      </c>
      <c r="AW2144" s="13" t="s">
        <v>31</v>
      </c>
      <c r="AX2144" s="13" t="s">
        <v>83</v>
      </c>
      <c r="AY2144" s="168" t="s">
        <v>307</v>
      </c>
    </row>
    <row r="2145" spans="2:65" s="1" customFormat="1" ht="16.5" customHeight="1">
      <c r="B2145" s="145"/>
      <c r="C2145" s="146" t="s">
        <v>2273</v>
      </c>
      <c r="D2145" s="146" t="s">
        <v>309</v>
      </c>
      <c r="E2145" s="147" t="s">
        <v>2274</v>
      </c>
      <c r="F2145" s="148" t="s">
        <v>2275</v>
      </c>
      <c r="G2145" s="149" t="s">
        <v>1071</v>
      </c>
      <c r="H2145" s="150">
        <v>250</v>
      </c>
      <c r="I2145" s="151"/>
      <c r="J2145" s="152">
        <f>ROUND(I2145*H2145,2)</f>
        <v>0</v>
      </c>
      <c r="K2145" s="153"/>
      <c r="L2145" s="32"/>
      <c r="M2145" s="154" t="s">
        <v>1</v>
      </c>
      <c r="N2145" s="155" t="s">
        <v>42</v>
      </c>
      <c r="P2145" s="156">
        <f>O2145*H2145</f>
        <v>0</v>
      </c>
      <c r="Q2145" s="156">
        <v>0</v>
      </c>
      <c r="R2145" s="156">
        <f>Q2145*H2145</f>
        <v>0</v>
      </c>
      <c r="S2145" s="156">
        <v>0</v>
      </c>
      <c r="T2145" s="157">
        <f>S2145*H2145</f>
        <v>0</v>
      </c>
      <c r="AR2145" s="158" t="s">
        <v>587</v>
      </c>
      <c r="AT2145" s="158" t="s">
        <v>309</v>
      </c>
      <c r="AU2145" s="158" t="s">
        <v>89</v>
      </c>
      <c r="AY2145" s="17" t="s">
        <v>307</v>
      </c>
      <c r="BE2145" s="159">
        <f>IF(N2145="základná",J2145,0)</f>
        <v>0</v>
      </c>
      <c r="BF2145" s="159">
        <f>IF(N2145="znížená",J2145,0)</f>
        <v>0</v>
      </c>
      <c r="BG2145" s="159">
        <f>IF(N2145="zákl. prenesená",J2145,0)</f>
        <v>0</v>
      </c>
      <c r="BH2145" s="159">
        <f>IF(N2145="zníž. prenesená",J2145,0)</f>
        <v>0</v>
      </c>
      <c r="BI2145" s="159">
        <f>IF(N2145="nulová",J2145,0)</f>
        <v>0</v>
      </c>
      <c r="BJ2145" s="17" t="s">
        <v>89</v>
      </c>
      <c r="BK2145" s="159">
        <f>ROUND(I2145*H2145,2)</f>
        <v>0</v>
      </c>
      <c r="BL2145" s="17" t="s">
        <v>587</v>
      </c>
      <c r="BM2145" s="158" t="s">
        <v>2276</v>
      </c>
    </row>
    <row r="2146" spans="2:65" s="13" customFormat="1">
      <c r="B2146" s="167"/>
      <c r="D2146" s="161" t="s">
        <v>315</v>
      </c>
      <c r="E2146" s="168" t="s">
        <v>1</v>
      </c>
      <c r="F2146" s="169" t="s">
        <v>2277</v>
      </c>
      <c r="H2146" s="170">
        <v>125</v>
      </c>
      <c r="I2146" s="171"/>
      <c r="L2146" s="167"/>
      <c r="M2146" s="172"/>
      <c r="T2146" s="173"/>
      <c r="AT2146" s="168" t="s">
        <v>315</v>
      </c>
      <c r="AU2146" s="168" t="s">
        <v>89</v>
      </c>
      <c r="AV2146" s="13" t="s">
        <v>89</v>
      </c>
      <c r="AW2146" s="13" t="s">
        <v>31</v>
      </c>
      <c r="AX2146" s="13" t="s">
        <v>76</v>
      </c>
      <c r="AY2146" s="168" t="s">
        <v>307</v>
      </c>
    </row>
    <row r="2147" spans="2:65" s="13" customFormat="1">
      <c r="B2147" s="167"/>
      <c r="D2147" s="161" t="s">
        <v>315</v>
      </c>
      <c r="E2147" s="168" t="s">
        <v>1</v>
      </c>
      <c r="F2147" s="169" t="s">
        <v>2278</v>
      </c>
      <c r="H2147" s="170">
        <v>125</v>
      </c>
      <c r="I2147" s="171"/>
      <c r="L2147" s="167"/>
      <c r="M2147" s="172"/>
      <c r="T2147" s="173"/>
      <c r="AT2147" s="168" t="s">
        <v>315</v>
      </c>
      <c r="AU2147" s="168" t="s">
        <v>89</v>
      </c>
      <c r="AV2147" s="13" t="s">
        <v>89</v>
      </c>
      <c r="AW2147" s="13" t="s">
        <v>31</v>
      </c>
      <c r="AX2147" s="13" t="s">
        <v>76</v>
      </c>
      <c r="AY2147" s="168" t="s">
        <v>307</v>
      </c>
    </row>
    <row r="2148" spans="2:65" s="14" customFormat="1">
      <c r="B2148" s="174"/>
      <c r="D2148" s="161" t="s">
        <v>315</v>
      </c>
      <c r="E2148" s="175" t="s">
        <v>1</v>
      </c>
      <c r="F2148" s="176" t="s">
        <v>415</v>
      </c>
      <c r="H2148" s="177">
        <v>250</v>
      </c>
      <c r="I2148" s="178"/>
      <c r="L2148" s="174"/>
      <c r="M2148" s="179"/>
      <c r="T2148" s="180"/>
      <c r="AT2148" s="175" t="s">
        <v>315</v>
      </c>
      <c r="AU2148" s="175" t="s">
        <v>89</v>
      </c>
      <c r="AV2148" s="14" t="s">
        <v>313</v>
      </c>
      <c r="AW2148" s="14" t="s">
        <v>31</v>
      </c>
      <c r="AX2148" s="14" t="s">
        <v>83</v>
      </c>
      <c r="AY2148" s="175" t="s">
        <v>307</v>
      </c>
    </row>
    <row r="2149" spans="2:65" s="1" customFormat="1" ht="24.2" customHeight="1">
      <c r="B2149" s="145"/>
      <c r="C2149" s="188" t="s">
        <v>2279</v>
      </c>
      <c r="D2149" s="188" t="s">
        <v>507</v>
      </c>
      <c r="E2149" s="189" t="s">
        <v>2280</v>
      </c>
      <c r="F2149" s="190" t="s">
        <v>2281</v>
      </c>
      <c r="G2149" s="191" t="s">
        <v>1071</v>
      </c>
      <c r="H2149" s="192">
        <v>125</v>
      </c>
      <c r="I2149" s="193"/>
      <c r="J2149" s="194">
        <f>ROUND(I2149*H2149,2)</f>
        <v>0</v>
      </c>
      <c r="K2149" s="195"/>
      <c r="L2149" s="196"/>
      <c r="M2149" s="197" t="s">
        <v>1</v>
      </c>
      <c r="N2149" s="198" t="s">
        <v>42</v>
      </c>
      <c r="P2149" s="156">
        <f>O2149*H2149</f>
        <v>0</v>
      </c>
      <c r="Q2149" s="156">
        <v>1.9E-3</v>
      </c>
      <c r="R2149" s="156">
        <f>Q2149*H2149</f>
        <v>0.23749999999999999</v>
      </c>
      <c r="S2149" s="156">
        <v>0</v>
      </c>
      <c r="T2149" s="157">
        <f>S2149*H2149</f>
        <v>0</v>
      </c>
      <c r="AR2149" s="158" t="s">
        <v>732</v>
      </c>
      <c r="AT2149" s="158" t="s">
        <v>507</v>
      </c>
      <c r="AU2149" s="158" t="s">
        <v>89</v>
      </c>
      <c r="AY2149" s="17" t="s">
        <v>307</v>
      </c>
      <c r="BE2149" s="159">
        <f>IF(N2149="základná",J2149,0)</f>
        <v>0</v>
      </c>
      <c r="BF2149" s="159">
        <f>IF(N2149="znížená",J2149,0)</f>
        <v>0</v>
      </c>
      <c r="BG2149" s="159">
        <f>IF(N2149="zákl. prenesená",J2149,0)</f>
        <v>0</v>
      </c>
      <c r="BH2149" s="159">
        <f>IF(N2149="zníž. prenesená",J2149,0)</f>
        <v>0</v>
      </c>
      <c r="BI2149" s="159">
        <f>IF(N2149="nulová",J2149,0)</f>
        <v>0</v>
      </c>
      <c r="BJ2149" s="17" t="s">
        <v>89</v>
      </c>
      <c r="BK2149" s="159">
        <f>ROUND(I2149*H2149,2)</f>
        <v>0</v>
      </c>
      <c r="BL2149" s="17" t="s">
        <v>587</v>
      </c>
      <c r="BM2149" s="158" t="s">
        <v>2282</v>
      </c>
    </row>
    <row r="2150" spans="2:65" s="1" customFormat="1" ht="24.2" customHeight="1">
      <c r="B2150" s="145"/>
      <c r="C2150" s="188" t="s">
        <v>2283</v>
      </c>
      <c r="D2150" s="188" t="s">
        <v>507</v>
      </c>
      <c r="E2150" s="189" t="s">
        <v>2284</v>
      </c>
      <c r="F2150" s="190" t="s">
        <v>2285</v>
      </c>
      <c r="G2150" s="191" t="s">
        <v>1071</v>
      </c>
      <c r="H2150" s="192">
        <v>125</v>
      </c>
      <c r="I2150" s="193"/>
      <c r="J2150" s="194">
        <f>ROUND(I2150*H2150,2)</f>
        <v>0</v>
      </c>
      <c r="K2150" s="195"/>
      <c r="L2150" s="196"/>
      <c r="M2150" s="197" t="s">
        <v>1</v>
      </c>
      <c r="N2150" s="198" t="s">
        <v>42</v>
      </c>
      <c r="P2150" s="156">
        <f>O2150*H2150</f>
        <v>0</v>
      </c>
      <c r="Q2150" s="156">
        <v>1.9E-3</v>
      </c>
      <c r="R2150" s="156">
        <f>Q2150*H2150</f>
        <v>0.23749999999999999</v>
      </c>
      <c r="S2150" s="156">
        <v>0</v>
      </c>
      <c r="T2150" s="157">
        <f>S2150*H2150</f>
        <v>0</v>
      </c>
      <c r="AR2150" s="158" t="s">
        <v>732</v>
      </c>
      <c r="AT2150" s="158" t="s">
        <v>507</v>
      </c>
      <c r="AU2150" s="158" t="s">
        <v>89</v>
      </c>
      <c r="AY2150" s="17" t="s">
        <v>307</v>
      </c>
      <c r="BE2150" s="159">
        <f>IF(N2150="základná",J2150,0)</f>
        <v>0</v>
      </c>
      <c r="BF2150" s="159">
        <f>IF(N2150="znížená",J2150,0)</f>
        <v>0</v>
      </c>
      <c r="BG2150" s="159">
        <f>IF(N2150="zákl. prenesená",J2150,0)</f>
        <v>0</v>
      </c>
      <c r="BH2150" s="159">
        <f>IF(N2150="zníž. prenesená",J2150,0)</f>
        <v>0</v>
      </c>
      <c r="BI2150" s="159">
        <f>IF(N2150="nulová",J2150,0)</f>
        <v>0</v>
      </c>
      <c r="BJ2150" s="17" t="s">
        <v>89</v>
      </c>
      <c r="BK2150" s="159">
        <f>ROUND(I2150*H2150,2)</f>
        <v>0</v>
      </c>
      <c r="BL2150" s="17" t="s">
        <v>587</v>
      </c>
      <c r="BM2150" s="158" t="s">
        <v>2286</v>
      </c>
    </row>
    <row r="2151" spans="2:65" s="1" customFormat="1" ht="33" customHeight="1">
      <c r="B2151" s="145"/>
      <c r="C2151" s="146" t="s">
        <v>2287</v>
      </c>
      <c r="D2151" s="146" t="s">
        <v>309</v>
      </c>
      <c r="E2151" s="147" t="s">
        <v>2288</v>
      </c>
      <c r="F2151" s="148" t="s">
        <v>2289</v>
      </c>
      <c r="G2151" s="149" t="s">
        <v>1071</v>
      </c>
      <c r="H2151" s="150">
        <v>241.2</v>
      </c>
      <c r="I2151" s="151"/>
      <c r="J2151" s="152">
        <f>ROUND(I2151*H2151,2)</f>
        <v>0</v>
      </c>
      <c r="K2151" s="153"/>
      <c r="L2151" s="32"/>
      <c r="M2151" s="154" t="s">
        <v>1</v>
      </c>
      <c r="N2151" s="155" t="s">
        <v>42</v>
      </c>
      <c r="P2151" s="156">
        <f>O2151*H2151</f>
        <v>0</v>
      </c>
      <c r="Q2151" s="156">
        <v>2.1499999999999999E-4</v>
      </c>
      <c r="R2151" s="156">
        <f>Q2151*H2151</f>
        <v>5.1857999999999994E-2</v>
      </c>
      <c r="S2151" s="156">
        <v>0</v>
      </c>
      <c r="T2151" s="157">
        <f>S2151*H2151</f>
        <v>0</v>
      </c>
      <c r="AR2151" s="158" t="s">
        <v>587</v>
      </c>
      <c r="AT2151" s="158" t="s">
        <v>309</v>
      </c>
      <c r="AU2151" s="158" t="s">
        <v>89</v>
      </c>
      <c r="AY2151" s="17" t="s">
        <v>307</v>
      </c>
      <c r="BE2151" s="159">
        <f>IF(N2151="základná",J2151,0)</f>
        <v>0</v>
      </c>
      <c r="BF2151" s="159">
        <f>IF(N2151="znížená",J2151,0)</f>
        <v>0</v>
      </c>
      <c r="BG2151" s="159">
        <f>IF(N2151="zákl. prenesená",J2151,0)</f>
        <v>0</v>
      </c>
      <c r="BH2151" s="159">
        <f>IF(N2151="zníž. prenesená",J2151,0)</f>
        <v>0</v>
      </c>
      <c r="BI2151" s="159">
        <f>IF(N2151="nulová",J2151,0)</f>
        <v>0</v>
      </c>
      <c r="BJ2151" s="17" t="s">
        <v>89</v>
      </c>
      <c r="BK2151" s="159">
        <f>ROUND(I2151*H2151,2)</f>
        <v>0</v>
      </c>
      <c r="BL2151" s="17" t="s">
        <v>587</v>
      </c>
      <c r="BM2151" s="158" t="s">
        <v>2290</v>
      </c>
    </row>
    <row r="2152" spans="2:65" s="13" customFormat="1">
      <c r="B2152" s="167"/>
      <c r="D2152" s="161" t="s">
        <v>315</v>
      </c>
      <c r="E2152" s="168" t="s">
        <v>1</v>
      </c>
      <c r="F2152" s="169" t="s">
        <v>1661</v>
      </c>
      <c r="H2152" s="170">
        <v>105.6</v>
      </c>
      <c r="I2152" s="171"/>
      <c r="L2152" s="167"/>
      <c r="M2152" s="172"/>
      <c r="T2152" s="173"/>
      <c r="AT2152" s="168" t="s">
        <v>315</v>
      </c>
      <c r="AU2152" s="168" t="s">
        <v>89</v>
      </c>
      <c r="AV2152" s="13" t="s">
        <v>89</v>
      </c>
      <c r="AW2152" s="13" t="s">
        <v>31</v>
      </c>
      <c r="AX2152" s="13" t="s">
        <v>76</v>
      </c>
      <c r="AY2152" s="168" t="s">
        <v>307</v>
      </c>
    </row>
    <row r="2153" spans="2:65" s="13" customFormat="1">
      <c r="B2153" s="167"/>
      <c r="D2153" s="161" t="s">
        <v>315</v>
      </c>
      <c r="E2153" s="168" t="s">
        <v>1</v>
      </c>
      <c r="F2153" s="169" t="s">
        <v>1662</v>
      </c>
      <c r="H2153" s="170">
        <v>6.6</v>
      </c>
      <c r="I2153" s="171"/>
      <c r="L2153" s="167"/>
      <c r="M2153" s="172"/>
      <c r="T2153" s="173"/>
      <c r="AT2153" s="168" t="s">
        <v>315</v>
      </c>
      <c r="AU2153" s="168" t="s">
        <v>89</v>
      </c>
      <c r="AV2153" s="13" t="s">
        <v>89</v>
      </c>
      <c r="AW2153" s="13" t="s">
        <v>31</v>
      </c>
      <c r="AX2153" s="13" t="s">
        <v>76</v>
      </c>
      <c r="AY2153" s="168" t="s">
        <v>307</v>
      </c>
    </row>
    <row r="2154" spans="2:65" s="13" customFormat="1">
      <c r="B2154" s="167"/>
      <c r="D2154" s="161" t="s">
        <v>315</v>
      </c>
      <c r="E2154" s="168" t="s">
        <v>1</v>
      </c>
      <c r="F2154" s="169" t="s">
        <v>1663</v>
      </c>
      <c r="H2154" s="170">
        <v>30</v>
      </c>
      <c r="I2154" s="171"/>
      <c r="L2154" s="167"/>
      <c r="M2154" s="172"/>
      <c r="T2154" s="173"/>
      <c r="AT2154" s="168" t="s">
        <v>315</v>
      </c>
      <c r="AU2154" s="168" t="s">
        <v>89</v>
      </c>
      <c r="AV2154" s="13" t="s">
        <v>89</v>
      </c>
      <c r="AW2154" s="13" t="s">
        <v>31</v>
      </c>
      <c r="AX2154" s="13" t="s">
        <v>76</v>
      </c>
      <c r="AY2154" s="168" t="s">
        <v>307</v>
      </c>
    </row>
    <row r="2155" spans="2:65" s="13" customFormat="1">
      <c r="B2155" s="167"/>
      <c r="D2155" s="161" t="s">
        <v>315</v>
      </c>
      <c r="E2155" s="168" t="s">
        <v>1</v>
      </c>
      <c r="F2155" s="169" t="s">
        <v>1664</v>
      </c>
      <c r="H2155" s="170">
        <v>6</v>
      </c>
      <c r="I2155" s="171"/>
      <c r="L2155" s="167"/>
      <c r="M2155" s="172"/>
      <c r="T2155" s="173"/>
      <c r="AT2155" s="168" t="s">
        <v>315</v>
      </c>
      <c r="AU2155" s="168" t="s">
        <v>89</v>
      </c>
      <c r="AV2155" s="13" t="s">
        <v>89</v>
      </c>
      <c r="AW2155" s="13" t="s">
        <v>31</v>
      </c>
      <c r="AX2155" s="13" t="s">
        <v>76</v>
      </c>
      <c r="AY2155" s="168" t="s">
        <v>307</v>
      </c>
    </row>
    <row r="2156" spans="2:65" s="13" customFormat="1">
      <c r="B2156" s="167"/>
      <c r="D2156" s="161" t="s">
        <v>315</v>
      </c>
      <c r="E2156" s="168" t="s">
        <v>1</v>
      </c>
      <c r="F2156" s="169" t="s">
        <v>1665</v>
      </c>
      <c r="H2156" s="170">
        <v>66</v>
      </c>
      <c r="I2156" s="171"/>
      <c r="L2156" s="167"/>
      <c r="M2156" s="172"/>
      <c r="T2156" s="173"/>
      <c r="AT2156" s="168" t="s">
        <v>315</v>
      </c>
      <c r="AU2156" s="168" t="s">
        <v>89</v>
      </c>
      <c r="AV2156" s="13" t="s">
        <v>89</v>
      </c>
      <c r="AW2156" s="13" t="s">
        <v>31</v>
      </c>
      <c r="AX2156" s="13" t="s">
        <v>76</v>
      </c>
      <c r="AY2156" s="168" t="s">
        <v>307</v>
      </c>
    </row>
    <row r="2157" spans="2:65" s="13" customFormat="1">
      <c r="B2157" s="167"/>
      <c r="D2157" s="161" t="s">
        <v>315</v>
      </c>
      <c r="E2157" s="168" t="s">
        <v>1</v>
      </c>
      <c r="F2157" s="169" t="s">
        <v>1666</v>
      </c>
      <c r="H2157" s="170">
        <v>18</v>
      </c>
      <c r="I2157" s="171"/>
      <c r="L2157" s="167"/>
      <c r="M2157" s="172"/>
      <c r="T2157" s="173"/>
      <c r="AT2157" s="168" t="s">
        <v>315</v>
      </c>
      <c r="AU2157" s="168" t="s">
        <v>89</v>
      </c>
      <c r="AV2157" s="13" t="s">
        <v>89</v>
      </c>
      <c r="AW2157" s="13" t="s">
        <v>31</v>
      </c>
      <c r="AX2157" s="13" t="s">
        <v>76</v>
      </c>
      <c r="AY2157" s="168" t="s">
        <v>307</v>
      </c>
    </row>
    <row r="2158" spans="2:65" s="13" customFormat="1">
      <c r="B2158" s="167"/>
      <c r="D2158" s="161" t="s">
        <v>315</v>
      </c>
      <c r="E2158" s="168" t="s">
        <v>1</v>
      </c>
      <c r="F2158" s="169" t="s">
        <v>1667</v>
      </c>
      <c r="H2158" s="170">
        <v>9</v>
      </c>
      <c r="I2158" s="171"/>
      <c r="L2158" s="167"/>
      <c r="M2158" s="172"/>
      <c r="T2158" s="173"/>
      <c r="AT2158" s="168" t="s">
        <v>315</v>
      </c>
      <c r="AU2158" s="168" t="s">
        <v>89</v>
      </c>
      <c r="AV2158" s="13" t="s">
        <v>89</v>
      </c>
      <c r="AW2158" s="13" t="s">
        <v>31</v>
      </c>
      <c r="AX2158" s="13" t="s">
        <v>76</v>
      </c>
      <c r="AY2158" s="168" t="s">
        <v>307</v>
      </c>
    </row>
    <row r="2159" spans="2:65" s="14" customFormat="1">
      <c r="B2159" s="174"/>
      <c r="D2159" s="161" t="s">
        <v>315</v>
      </c>
      <c r="E2159" s="175" t="s">
        <v>1</v>
      </c>
      <c r="F2159" s="176" t="s">
        <v>415</v>
      </c>
      <c r="H2159" s="177">
        <v>241.2</v>
      </c>
      <c r="I2159" s="178"/>
      <c r="L2159" s="174"/>
      <c r="M2159" s="179"/>
      <c r="T2159" s="180"/>
      <c r="AT2159" s="175" t="s">
        <v>315</v>
      </c>
      <c r="AU2159" s="175" t="s">
        <v>89</v>
      </c>
      <c r="AV2159" s="14" t="s">
        <v>313</v>
      </c>
      <c r="AW2159" s="14" t="s">
        <v>31</v>
      </c>
      <c r="AX2159" s="14" t="s">
        <v>83</v>
      </c>
      <c r="AY2159" s="175" t="s">
        <v>307</v>
      </c>
    </row>
    <row r="2160" spans="2:65" s="1" customFormat="1" ht="37.9" customHeight="1">
      <c r="B2160" s="145"/>
      <c r="C2160" s="188" t="s">
        <v>2291</v>
      </c>
      <c r="D2160" s="188" t="s">
        <v>507</v>
      </c>
      <c r="E2160" s="189" t="s">
        <v>2292</v>
      </c>
      <c r="F2160" s="190" t="s">
        <v>2293</v>
      </c>
      <c r="G2160" s="191" t="s">
        <v>1071</v>
      </c>
      <c r="H2160" s="192">
        <v>253.26</v>
      </c>
      <c r="I2160" s="193"/>
      <c r="J2160" s="194">
        <f t="shared" ref="J2160:J2169" si="0">ROUND(I2160*H2160,2)</f>
        <v>0</v>
      </c>
      <c r="K2160" s="195"/>
      <c r="L2160" s="196"/>
      <c r="M2160" s="197" t="s">
        <v>1</v>
      </c>
      <c r="N2160" s="198" t="s">
        <v>42</v>
      </c>
      <c r="P2160" s="156">
        <f t="shared" ref="P2160:P2169" si="1">O2160*H2160</f>
        <v>0</v>
      </c>
      <c r="Q2160" s="156">
        <v>1E-4</v>
      </c>
      <c r="R2160" s="156">
        <f t="shared" ref="R2160:R2169" si="2">Q2160*H2160</f>
        <v>2.5326000000000001E-2</v>
      </c>
      <c r="S2160" s="156">
        <v>0</v>
      </c>
      <c r="T2160" s="157">
        <f t="shared" ref="T2160:T2169" si="3">S2160*H2160</f>
        <v>0</v>
      </c>
      <c r="AR2160" s="158" t="s">
        <v>732</v>
      </c>
      <c r="AT2160" s="158" t="s">
        <v>507</v>
      </c>
      <c r="AU2160" s="158" t="s">
        <v>89</v>
      </c>
      <c r="AY2160" s="17" t="s">
        <v>307</v>
      </c>
      <c r="BE2160" s="159">
        <f t="shared" ref="BE2160:BE2169" si="4">IF(N2160="základná",J2160,0)</f>
        <v>0</v>
      </c>
      <c r="BF2160" s="159">
        <f t="shared" ref="BF2160:BF2169" si="5">IF(N2160="znížená",J2160,0)</f>
        <v>0</v>
      </c>
      <c r="BG2160" s="159">
        <f t="shared" ref="BG2160:BG2169" si="6">IF(N2160="zákl. prenesená",J2160,0)</f>
        <v>0</v>
      </c>
      <c r="BH2160" s="159">
        <f t="shared" ref="BH2160:BH2169" si="7">IF(N2160="zníž. prenesená",J2160,0)</f>
        <v>0</v>
      </c>
      <c r="BI2160" s="159">
        <f t="shared" ref="BI2160:BI2169" si="8">IF(N2160="nulová",J2160,0)</f>
        <v>0</v>
      </c>
      <c r="BJ2160" s="17" t="s">
        <v>89</v>
      </c>
      <c r="BK2160" s="159">
        <f t="shared" ref="BK2160:BK2169" si="9">ROUND(I2160*H2160,2)</f>
        <v>0</v>
      </c>
      <c r="BL2160" s="17" t="s">
        <v>587</v>
      </c>
      <c r="BM2160" s="158" t="s">
        <v>2294</v>
      </c>
    </row>
    <row r="2161" spans="2:65" s="1" customFormat="1" ht="37.9" customHeight="1">
      <c r="B2161" s="145"/>
      <c r="C2161" s="188" t="s">
        <v>2295</v>
      </c>
      <c r="D2161" s="188" t="s">
        <v>507</v>
      </c>
      <c r="E2161" s="189" t="s">
        <v>2296</v>
      </c>
      <c r="F2161" s="190" t="s">
        <v>2297</v>
      </c>
      <c r="G2161" s="191" t="s">
        <v>1071</v>
      </c>
      <c r="H2161" s="192">
        <v>253.26</v>
      </c>
      <c r="I2161" s="193"/>
      <c r="J2161" s="194">
        <f t="shared" si="0"/>
        <v>0</v>
      </c>
      <c r="K2161" s="195"/>
      <c r="L2161" s="196"/>
      <c r="M2161" s="197" t="s">
        <v>1</v>
      </c>
      <c r="N2161" s="198" t="s">
        <v>42</v>
      </c>
      <c r="P2161" s="156">
        <f t="shared" si="1"/>
        <v>0</v>
      </c>
      <c r="Q2161" s="156">
        <v>1E-4</v>
      </c>
      <c r="R2161" s="156">
        <f t="shared" si="2"/>
        <v>2.5326000000000001E-2</v>
      </c>
      <c r="S2161" s="156">
        <v>0</v>
      </c>
      <c r="T2161" s="157">
        <f t="shared" si="3"/>
        <v>0</v>
      </c>
      <c r="AR2161" s="158" t="s">
        <v>732</v>
      </c>
      <c r="AT2161" s="158" t="s">
        <v>507</v>
      </c>
      <c r="AU2161" s="158" t="s">
        <v>89</v>
      </c>
      <c r="AY2161" s="17" t="s">
        <v>307</v>
      </c>
      <c r="BE2161" s="159">
        <f t="shared" si="4"/>
        <v>0</v>
      </c>
      <c r="BF2161" s="159">
        <f t="shared" si="5"/>
        <v>0</v>
      </c>
      <c r="BG2161" s="159">
        <f t="shared" si="6"/>
        <v>0</v>
      </c>
      <c r="BH2161" s="159">
        <f t="shared" si="7"/>
        <v>0</v>
      </c>
      <c r="BI2161" s="159">
        <f t="shared" si="8"/>
        <v>0</v>
      </c>
      <c r="BJ2161" s="17" t="s">
        <v>89</v>
      </c>
      <c r="BK2161" s="159">
        <f t="shared" si="9"/>
        <v>0</v>
      </c>
      <c r="BL2161" s="17" t="s">
        <v>587</v>
      </c>
      <c r="BM2161" s="158" t="s">
        <v>2298</v>
      </c>
    </row>
    <row r="2162" spans="2:65" s="1" customFormat="1" ht="24.2" customHeight="1">
      <c r="B2162" s="145"/>
      <c r="C2162" s="188" t="s">
        <v>2299</v>
      </c>
      <c r="D2162" s="188" t="s">
        <v>507</v>
      </c>
      <c r="E2162" s="189" t="s">
        <v>2300</v>
      </c>
      <c r="F2162" s="190" t="s">
        <v>2301</v>
      </c>
      <c r="G2162" s="191" t="s">
        <v>693</v>
      </c>
      <c r="H2162" s="192">
        <v>16</v>
      </c>
      <c r="I2162" s="193"/>
      <c r="J2162" s="194">
        <f t="shared" si="0"/>
        <v>0</v>
      </c>
      <c r="K2162" s="195"/>
      <c r="L2162" s="196"/>
      <c r="M2162" s="197" t="s">
        <v>1</v>
      </c>
      <c r="N2162" s="198" t="s">
        <v>42</v>
      </c>
      <c r="P2162" s="156">
        <f t="shared" si="1"/>
        <v>0</v>
      </c>
      <c r="Q2162" s="156">
        <v>2.1999999999999999E-2</v>
      </c>
      <c r="R2162" s="156">
        <f t="shared" si="2"/>
        <v>0.35199999999999998</v>
      </c>
      <c r="S2162" s="156">
        <v>0</v>
      </c>
      <c r="T2162" s="157">
        <f t="shared" si="3"/>
        <v>0</v>
      </c>
      <c r="AR2162" s="158" t="s">
        <v>732</v>
      </c>
      <c r="AT2162" s="158" t="s">
        <v>507</v>
      </c>
      <c r="AU2162" s="158" t="s">
        <v>89</v>
      </c>
      <c r="AY2162" s="17" t="s">
        <v>307</v>
      </c>
      <c r="BE2162" s="159">
        <f t="shared" si="4"/>
        <v>0</v>
      </c>
      <c r="BF2162" s="159">
        <f t="shared" si="5"/>
        <v>0</v>
      </c>
      <c r="BG2162" s="159">
        <f t="shared" si="6"/>
        <v>0</v>
      </c>
      <c r="BH2162" s="159">
        <f t="shared" si="7"/>
        <v>0</v>
      </c>
      <c r="BI2162" s="159">
        <f t="shared" si="8"/>
        <v>0</v>
      </c>
      <c r="BJ2162" s="17" t="s">
        <v>89</v>
      </c>
      <c r="BK2162" s="159">
        <f t="shared" si="9"/>
        <v>0</v>
      </c>
      <c r="BL2162" s="17" t="s">
        <v>587</v>
      </c>
      <c r="BM2162" s="158" t="s">
        <v>2302</v>
      </c>
    </row>
    <row r="2163" spans="2:65" s="1" customFormat="1" ht="33" customHeight="1">
      <c r="B2163" s="145"/>
      <c r="C2163" s="188" t="s">
        <v>2303</v>
      </c>
      <c r="D2163" s="188" t="s">
        <v>507</v>
      </c>
      <c r="E2163" s="189" t="s">
        <v>2304</v>
      </c>
      <c r="F2163" s="190" t="s">
        <v>2305</v>
      </c>
      <c r="G2163" s="191" t="s">
        <v>693</v>
      </c>
      <c r="H2163" s="192">
        <v>1</v>
      </c>
      <c r="I2163" s="193"/>
      <c r="J2163" s="194">
        <f t="shared" si="0"/>
        <v>0</v>
      </c>
      <c r="K2163" s="195"/>
      <c r="L2163" s="196"/>
      <c r="M2163" s="197" t="s">
        <v>1</v>
      </c>
      <c r="N2163" s="198" t="s">
        <v>42</v>
      </c>
      <c r="P2163" s="156">
        <f t="shared" si="1"/>
        <v>0</v>
      </c>
      <c r="Q2163" s="156">
        <v>2.1999999999999999E-2</v>
      </c>
      <c r="R2163" s="156">
        <f t="shared" si="2"/>
        <v>2.1999999999999999E-2</v>
      </c>
      <c r="S2163" s="156">
        <v>0</v>
      </c>
      <c r="T2163" s="157">
        <f t="shared" si="3"/>
        <v>0</v>
      </c>
      <c r="AR2163" s="158" t="s">
        <v>732</v>
      </c>
      <c r="AT2163" s="158" t="s">
        <v>507</v>
      </c>
      <c r="AU2163" s="158" t="s">
        <v>89</v>
      </c>
      <c r="AY2163" s="17" t="s">
        <v>307</v>
      </c>
      <c r="BE2163" s="159">
        <f t="shared" si="4"/>
        <v>0</v>
      </c>
      <c r="BF2163" s="159">
        <f t="shared" si="5"/>
        <v>0</v>
      </c>
      <c r="BG2163" s="159">
        <f t="shared" si="6"/>
        <v>0</v>
      </c>
      <c r="BH2163" s="159">
        <f t="shared" si="7"/>
        <v>0</v>
      </c>
      <c r="BI2163" s="159">
        <f t="shared" si="8"/>
        <v>0</v>
      </c>
      <c r="BJ2163" s="17" t="s">
        <v>89</v>
      </c>
      <c r="BK2163" s="159">
        <f t="shared" si="9"/>
        <v>0</v>
      </c>
      <c r="BL2163" s="17" t="s">
        <v>587</v>
      </c>
      <c r="BM2163" s="158" t="s">
        <v>2306</v>
      </c>
    </row>
    <row r="2164" spans="2:65" s="1" customFormat="1" ht="33" customHeight="1">
      <c r="B2164" s="145"/>
      <c r="C2164" s="188" t="s">
        <v>2307</v>
      </c>
      <c r="D2164" s="188" t="s">
        <v>507</v>
      </c>
      <c r="E2164" s="189" t="s">
        <v>2308</v>
      </c>
      <c r="F2164" s="190" t="s">
        <v>2309</v>
      </c>
      <c r="G2164" s="191" t="s">
        <v>693</v>
      </c>
      <c r="H2164" s="192">
        <v>10</v>
      </c>
      <c r="I2164" s="193"/>
      <c r="J2164" s="194">
        <f t="shared" si="0"/>
        <v>0</v>
      </c>
      <c r="K2164" s="195"/>
      <c r="L2164" s="196"/>
      <c r="M2164" s="197" t="s">
        <v>1</v>
      </c>
      <c r="N2164" s="198" t="s">
        <v>42</v>
      </c>
      <c r="P2164" s="156">
        <f t="shared" si="1"/>
        <v>0</v>
      </c>
      <c r="Q2164" s="156">
        <v>2.1999999999999999E-2</v>
      </c>
      <c r="R2164" s="156">
        <f t="shared" si="2"/>
        <v>0.21999999999999997</v>
      </c>
      <c r="S2164" s="156">
        <v>0</v>
      </c>
      <c r="T2164" s="157">
        <f t="shared" si="3"/>
        <v>0</v>
      </c>
      <c r="AR2164" s="158" t="s">
        <v>732</v>
      </c>
      <c r="AT2164" s="158" t="s">
        <v>507</v>
      </c>
      <c r="AU2164" s="158" t="s">
        <v>89</v>
      </c>
      <c r="AY2164" s="17" t="s">
        <v>307</v>
      </c>
      <c r="BE2164" s="159">
        <f t="shared" si="4"/>
        <v>0</v>
      </c>
      <c r="BF2164" s="159">
        <f t="shared" si="5"/>
        <v>0</v>
      </c>
      <c r="BG2164" s="159">
        <f t="shared" si="6"/>
        <v>0</v>
      </c>
      <c r="BH2164" s="159">
        <f t="shared" si="7"/>
        <v>0</v>
      </c>
      <c r="BI2164" s="159">
        <f t="shared" si="8"/>
        <v>0</v>
      </c>
      <c r="BJ2164" s="17" t="s">
        <v>89</v>
      </c>
      <c r="BK2164" s="159">
        <f t="shared" si="9"/>
        <v>0</v>
      </c>
      <c r="BL2164" s="17" t="s">
        <v>587</v>
      </c>
      <c r="BM2164" s="158" t="s">
        <v>2310</v>
      </c>
    </row>
    <row r="2165" spans="2:65" s="1" customFormat="1" ht="33" customHeight="1">
      <c r="B2165" s="145"/>
      <c r="C2165" s="188" t="s">
        <v>2311</v>
      </c>
      <c r="D2165" s="188" t="s">
        <v>507</v>
      </c>
      <c r="E2165" s="189" t="s">
        <v>2312</v>
      </c>
      <c r="F2165" s="190" t="s">
        <v>2313</v>
      </c>
      <c r="G2165" s="191" t="s">
        <v>693</v>
      </c>
      <c r="H2165" s="192">
        <v>2</v>
      </c>
      <c r="I2165" s="193"/>
      <c r="J2165" s="194">
        <f t="shared" si="0"/>
        <v>0</v>
      </c>
      <c r="K2165" s="195"/>
      <c r="L2165" s="196"/>
      <c r="M2165" s="197" t="s">
        <v>1</v>
      </c>
      <c r="N2165" s="198" t="s">
        <v>42</v>
      </c>
      <c r="P2165" s="156">
        <f t="shared" si="1"/>
        <v>0</v>
      </c>
      <c r="Q2165" s="156">
        <v>2.1999999999999999E-2</v>
      </c>
      <c r="R2165" s="156">
        <f t="shared" si="2"/>
        <v>4.3999999999999997E-2</v>
      </c>
      <c r="S2165" s="156">
        <v>0</v>
      </c>
      <c r="T2165" s="157">
        <f t="shared" si="3"/>
        <v>0</v>
      </c>
      <c r="AR2165" s="158" t="s">
        <v>732</v>
      </c>
      <c r="AT2165" s="158" t="s">
        <v>507</v>
      </c>
      <c r="AU2165" s="158" t="s">
        <v>89</v>
      </c>
      <c r="AY2165" s="17" t="s">
        <v>307</v>
      </c>
      <c r="BE2165" s="159">
        <f t="shared" si="4"/>
        <v>0</v>
      </c>
      <c r="BF2165" s="159">
        <f t="shared" si="5"/>
        <v>0</v>
      </c>
      <c r="BG2165" s="159">
        <f t="shared" si="6"/>
        <v>0</v>
      </c>
      <c r="BH2165" s="159">
        <f t="shared" si="7"/>
        <v>0</v>
      </c>
      <c r="BI2165" s="159">
        <f t="shared" si="8"/>
        <v>0</v>
      </c>
      <c r="BJ2165" s="17" t="s">
        <v>89</v>
      </c>
      <c r="BK2165" s="159">
        <f t="shared" si="9"/>
        <v>0</v>
      </c>
      <c r="BL2165" s="17" t="s">
        <v>587</v>
      </c>
      <c r="BM2165" s="158" t="s">
        <v>2314</v>
      </c>
    </row>
    <row r="2166" spans="2:65" s="1" customFormat="1" ht="24.2" customHeight="1">
      <c r="B2166" s="145"/>
      <c r="C2166" s="188" t="s">
        <v>2315</v>
      </c>
      <c r="D2166" s="188" t="s">
        <v>507</v>
      </c>
      <c r="E2166" s="189" t="s">
        <v>2316</v>
      </c>
      <c r="F2166" s="190" t="s">
        <v>2317</v>
      </c>
      <c r="G2166" s="191" t="s">
        <v>693</v>
      </c>
      <c r="H2166" s="192">
        <v>10</v>
      </c>
      <c r="I2166" s="193"/>
      <c r="J2166" s="194">
        <f t="shared" si="0"/>
        <v>0</v>
      </c>
      <c r="K2166" s="195"/>
      <c r="L2166" s="196"/>
      <c r="M2166" s="197" t="s">
        <v>1</v>
      </c>
      <c r="N2166" s="198" t="s">
        <v>42</v>
      </c>
      <c r="P2166" s="156">
        <f t="shared" si="1"/>
        <v>0</v>
      </c>
      <c r="Q2166" s="156">
        <v>2.1999999999999999E-2</v>
      </c>
      <c r="R2166" s="156">
        <f t="shared" si="2"/>
        <v>0.21999999999999997</v>
      </c>
      <c r="S2166" s="156">
        <v>0</v>
      </c>
      <c r="T2166" s="157">
        <f t="shared" si="3"/>
        <v>0</v>
      </c>
      <c r="AR2166" s="158" t="s">
        <v>732</v>
      </c>
      <c r="AT2166" s="158" t="s">
        <v>507</v>
      </c>
      <c r="AU2166" s="158" t="s">
        <v>89</v>
      </c>
      <c r="AY2166" s="17" t="s">
        <v>307</v>
      </c>
      <c r="BE2166" s="159">
        <f t="shared" si="4"/>
        <v>0</v>
      </c>
      <c r="BF2166" s="159">
        <f t="shared" si="5"/>
        <v>0</v>
      </c>
      <c r="BG2166" s="159">
        <f t="shared" si="6"/>
        <v>0</v>
      </c>
      <c r="BH2166" s="159">
        <f t="shared" si="7"/>
        <v>0</v>
      </c>
      <c r="BI2166" s="159">
        <f t="shared" si="8"/>
        <v>0</v>
      </c>
      <c r="BJ2166" s="17" t="s">
        <v>89</v>
      </c>
      <c r="BK2166" s="159">
        <f t="shared" si="9"/>
        <v>0</v>
      </c>
      <c r="BL2166" s="17" t="s">
        <v>587</v>
      </c>
      <c r="BM2166" s="158" t="s">
        <v>2318</v>
      </c>
    </row>
    <row r="2167" spans="2:65" s="1" customFormat="1" ht="33" customHeight="1">
      <c r="B2167" s="145"/>
      <c r="C2167" s="188" t="s">
        <v>2319</v>
      </c>
      <c r="D2167" s="188" t="s">
        <v>507</v>
      </c>
      <c r="E2167" s="189" t="s">
        <v>2320</v>
      </c>
      <c r="F2167" s="190" t="s">
        <v>2321</v>
      </c>
      <c r="G2167" s="191" t="s">
        <v>693</v>
      </c>
      <c r="H2167" s="192">
        <v>4</v>
      </c>
      <c r="I2167" s="193"/>
      <c r="J2167" s="194">
        <f t="shared" si="0"/>
        <v>0</v>
      </c>
      <c r="K2167" s="195"/>
      <c r="L2167" s="196"/>
      <c r="M2167" s="197" t="s">
        <v>1</v>
      </c>
      <c r="N2167" s="198" t="s">
        <v>42</v>
      </c>
      <c r="P2167" s="156">
        <f t="shared" si="1"/>
        <v>0</v>
      </c>
      <c r="Q2167" s="156">
        <v>2.1999999999999999E-2</v>
      </c>
      <c r="R2167" s="156">
        <f t="shared" si="2"/>
        <v>8.7999999999999995E-2</v>
      </c>
      <c r="S2167" s="156">
        <v>0</v>
      </c>
      <c r="T2167" s="157">
        <f t="shared" si="3"/>
        <v>0</v>
      </c>
      <c r="AR2167" s="158" t="s">
        <v>732</v>
      </c>
      <c r="AT2167" s="158" t="s">
        <v>507</v>
      </c>
      <c r="AU2167" s="158" t="s">
        <v>89</v>
      </c>
      <c r="AY2167" s="17" t="s">
        <v>307</v>
      </c>
      <c r="BE2167" s="159">
        <f t="shared" si="4"/>
        <v>0</v>
      </c>
      <c r="BF2167" s="159">
        <f t="shared" si="5"/>
        <v>0</v>
      </c>
      <c r="BG2167" s="159">
        <f t="shared" si="6"/>
        <v>0</v>
      </c>
      <c r="BH2167" s="159">
        <f t="shared" si="7"/>
        <v>0</v>
      </c>
      <c r="BI2167" s="159">
        <f t="shared" si="8"/>
        <v>0</v>
      </c>
      <c r="BJ2167" s="17" t="s">
        <v>89</v>
      </c>
      <c r="BK2167" s="159">
        <f t="shared" si="9"/>
        <v>0</v>
      </c>
      <c r="BL2167" s="17" t="s">
        <v>587</v>
      </c>
      <c r="BM2167" s="158" t="s">
        <v>2322</v>
      </c>
    </row>
    <row r="2168" spans="2:65" s="1" customFormat="1" ht="37.9" customHeight="1">
      <c r="B2168" s="145"/>
      <c r="C2168" s="188" t="s">
        <v>2323</v>
      </c>
      <c r="D2168" s="188" t="s">
        <v>507</v>
      </c>
      <c r="E2168" s="189" t="s">
        <v>2324</v>
      </c>
      <c r="F2168" s="190" t="s">
        <v>2325</v>
      </c>
      <c r="G2168" s="191" t="s">
        <v>693</v>
      </c>
      <c r="H2168" s="192">
        <v>1</v>
      </c>
      <c r="I2168" s="193"/>
      <c r="J2168" s="194">
        <f t="shared" si="0"/>
        <v>0</v>
      </c>
      <c r="K2168" s="195"/>
      <c r="L2168" s="196"/>
      <c r="M2168" s="197" t="s">
        <v>1</v>
      </c>
      <c r="N2168" s="198" t="s">
        <v>42</v>
      </c>
      <c r="P2168" s="156">
        <f t="shared" si="1"/>
        <v>0</v>
      </c>
      <c r="Q2168" s="156">
        <v>2.1999999999999999E-2</v>
      </c>
      <c r="R2168" s="156">
        <f t="shared" si="2"/>
        <v>2.1999999999999999E-2</v>
      </c>
      <c r="S2168" s="156">
        <v>0</v>
      </c>
      <c r="T2168" s="157">
        <f t="shared" si="3"/>
        <v>0</v>
      </c>
      <c r="AR2168" s="158" t="s">
        <v>732</v>
      </c>
      <c r="AT2168" s="158" t="s">
        <v>507</v>
      </c>
      <c r="AU2168" s="158" t="s">
        <v>89</v>
      </c>
      <c r="AY2168" s="17" t="s">
        <v>307</v>
      </c>
      <c r="BE2168" s="159">
        <f t="shared" si="4"/>
        <v>0</v>
      </c>
      <c r="BF2168" s="159">
        <f t="shared" si="5"/>
        <v>0</v>
      </c>
      <c r="BG2168" s="159">
        <f t="shared" si="6"/>
        <v>0</v>
      </c>
      <c r="BH2168" s="159">
        <f t="shared" si="7"/>
        <v>0</v>
      </c>
      <c r="BI2168" s="159">
        <f t="shared" si="8"/>
        <v>0</v>
      </c>
      <c r="BJ2168" s="17" t="s">
        <v>89</v>
      </c>
      <c r="BK2168" s="159">
        <f t="shared" si="9"/>
        <v>0</v>
      </c>
      <c r="BL2168" s="17" t="s">
        <v>587</v>
      </c>
      <c r="BM2168" s="158" t="s">
        <v>2326</v>
      </c>
    </row>
    <row r="2169" spans="2:65" s="1" customFormat="1" ht="16.5" customHeight="1">
      <c r="B2169" s="145"/>
      <c r="C2169" s="146" t="s">
        <v>2327</v>
      </c>
      <c r="D2169" s="146" t="s">
        <v>309</v>
      </c>
      <c r="E2169" s="147" t="s">
        <v>2328</v>
      </c>
      <c r="F2169" s="148" t="s">
        <v>2329</v>
      </c>
      <c r="G2169" s="149" t="s">
        <v>693</v>
      </c>
      <c r="H2169" s="150">
        <v>15</v>
      </c>
      <c r="I2169" s="151"/>
      <c r="J2169" s="152">
        <f t="shared" si="0"/>
        <v>0</v>
      </c>
      <c r="K2169" s="153"/>
      <c r="L2169" s="32"/>
      <c r="M2169" s="154" t="s">
        <v>1</v>
      </c>
      <c r="N2169" s="155" t="s">
        <v>42</v>
      </c>
      <c r="P2169" s="156">
        <f t="shared" si="1"/>
        <v>0</v>
      </c>
      <c r="Q2169" s="156">
        <v>1.1999999999999999E-3</v>
      </c>
      <c r="R2169" s="156">
        <f t="shared" si="2"/>
        <v>1.7999999999999999E-2</v>
      </c>
      <c r="S2169" s="156">
        <v>0</v>
      </c>
      <c r="T2169" s="157">
        <f t="shared" si="3"/>
        <v>0</v>
      </c>
      <c r="AR2169" s="158" t="s">
        <v>587</v>
      </c>
      <c r="AT2169" s="158" t="s">
        <v>309</v>
      </c>
      <c r="AU2169" s="158" t="s">
        <v>89</v>
      </c>
      <c r="AY2169" s="17" t="s">
        <v>307</v>
      </c>
      <c r="BE2169" s="159">
        <f t="shared" si="4"/>
        <v>0</v>
      </c>
      <c r="BF2169" s="159">
        <f t="shared" si="5"/>
        <v>0</v>
      </c>
      <c r="BG2169" s="159">
        <f t="shared" si="6"/>
        <v>0</v>
      </c>
      <c r="BH2169" s="159">
        <f t="shared" si="7"/>
        <v>0</v>
      </c>
      <c r="BI2169" s="159">
        <f t="shared" si="8"/>
        <v>0</v>
      </c>
      <c r="BJ2169" s="17" t="s">
        <v>89</v>
      </c>
      <c r="BK2169" s="159">
        <f t="shared" si="9"/>
        <v>0</v>
      </c>
      <c r="BL2169" s="17" t="s">
        <v>587</v>
      </c>
      <c r="BM2169" s="158" t="s">
        <v>2330</v>
      </c>
    </row>
    <row r="2170" spans="2:65" s="13" customFormat="1">
      <c r="B2170" s="167"/>
      <c r="D2170" s="161" t="s">
        <v>315</v>
      </c>
      <c r="E2170" s="168" t="s">
        <v>1</v>
      </c>
      <c r="F2170" s="169" t="s">
        <v>1561</v>
      </c>
      <c r="H2170" s="170">
        <v>2</v>
      </c>
      <c r="I2170" s="171"/>
      <c r="L2170" s="167"/>
      <c r="M2170" s="172"/>
      <c r="T2170" s="173"/>
      <c r="AT2170" s="168" t="s">
        <v>315</v>
      </c>
      <c r="AU2170" s="168" t="s">
        <v>89</v>
      </c>
      <c r="AV2170" s="13" t="s">
        <v>89</v>
      </c>
      <c r="AW2170" s="13" t="s">
        <v>31</v>
      </c>
      <c r="AX2170" s="13" t="s">
        <v>76</v>
      </c>
      <c r="AY2170" s="168" t="s">
        <v>307</v>
      </c>
    </row>
    <row r="2171" spans="2:65" s="13" customFormat="1">
      <c r="B2171" s="167"/>
      <c r="D2171" s="161" t="s">
        <v>315</v>
      </c>
      <c r="E2171" s="168" t="s">
        <v>1</v>
      </c>
      <c r="F2171" s="169" t="s">
        <v>1562</v>
      </c>
      <c r="H2171" s="170">
        <v>9</v>
      </c>
      <c r="I2171" s="171"/>
      <c r="L2171" s="167"/>
      <c r="M2171" s="172"/>
      <c r="T2171" s="173"/>
      <c r="AT2171" s="168" t="s">
        <v>315</v>
      </c>
      <c r="AU2171" s="168" t="s">
        <v>89</v>
      </c>
      <c r="AV2171" s="13" t="s">
        <v>89</v>
      </c>
      <c r="AW2171" s="13" t="s">
        <v>31</v>
      </c>
      <c r="AX2171" s="13" t="s">
        <v>76</v>
      </c>
      <c r="AY2171" s="168" t="s">
        <v>307</v>
      </c>
    </row>
    <row r="2172" spans="2:65" s="13" customFormat="1">
      <c r="B2172" s="167"/>
      <c r="D2172" s="161" t="s">
        <v>315</v>
      </c>
      <c r="E2172" s="168" t="s">
        <v>1</v>
      </c>
      <c r="F2172" s="169" t="s">
        <v>1563</v>
      </c>
      <c r="H2172" s="170">
        <v>4</v>
      </c>
      <c r="I2172" s="171"/>
      <c r="L2172" s="167"/>
      <c r="M2172" s="172"/>
      <c r="T2172" s="173"/>
      <c r="AT2172" s="168" t="s">
        <v>315</v>
      </c>
      <c r="AU2172" s="168" t="s">
        <v>89</v>
      </c>
      <c r="AV2172" s="13" t="s">
        <v>89</v>
      </c>
      <c r="AW2172" s="13" t="s">
        <v>31</v>
      </c>
      <c r="AX2172" s="13" t="s">
        <v>76</v>
      </c>
      <c r="AY2172" s="168" t="s">
        <v>307</v>
      </c>
    </row>
    <row r="2173" spans="2:65" s="14" customFormat="1">
      <c r="B2173" s="174"/>
      <c r="D2173" s="161" t="s">
        <v>315</v>
      </c>
      <c r="E2173" s="175" t="s">
        <v>1</v>
      </c>
      <c r="F2173" s="176" t="s">
        <v>415</v>
      </c>
      <c r="H2173" s="177">
        <v>15</v>
      </c>
      <c r="I2173" s="178"/>
      <c r="L2173" s="174"/>
      <c r="M2173" s="179"/>
      <c r="T2173" s="180"/>
      <c r="AT2173" s="175" t="s">
        <v>315</v>
      </c>
      <c r="AU2173" s="175" t="s">
        <v>89</v>
      </c>
      <c r="AV2173" s="14" t="s">
        <v>313</v>
      </c>
      <c r="AW2173" s="14" t="s">
        <v>31</v>
      </c>
      <c r="AX2173" s="14" t="s">
        <v>83</v>
      </c>
      <c r="AY2173" s="175" t="s">
        <v>307</v>
      </c>
    </row>
    <row r="2174" spans="2:65" s="1" customFormat="1" ht="24.2" customHeight="1">
      <c r="B2174" s="145"/>
      <c r="C2174" s="188" t="s">
        <v>2331</v>
      </c>
      <c r="D2174" s="188" t="s">
        <v>507</v>
      </c>
      <c r="E2174" s="189" t="s">
        <v>2332</v>
      </c>
      <c r="F2174" s="190" t="s">
        <v>2333</v>
      </c>
      <c r="G2174" s="191" t="s">
        <v>693</v>
      </c>
      <c r="H2174" s="192">
        <v>2</v>
      </c>
      <c r="I2174" s="193"/>
      <c r="J2174" s="194">
        <f>ROUND(I2174*H2174,2)</f>
        <v>0</v>
      </c>
      <c r="K2174" s="195"/>
      <c r="L2174" s="196"/>
      <c r="M2174" s="197" t="s">
        <v>1</v>
      </c>
      <c r="N2174" s="198" t="s">
        <v>42</v>
      </c>
      <c r="P2174" s="156">
        <f>O2174*H2174</f>
        <v>0</v>
      </c>
      <c r="Q2174" s="156">
        <v>0.03</v>
      </c>
      <c r="R2174" s="156">
        <f>Q2174*H2174</f>
        <v>0.06</v>
      </c>
      <c r="S2174" s="156">
        <v>0</v>
      </c>
      <c r="T2174" s="157">
        <f>S2174*H2174</f>
        <v>0</v>
      </c>
      <c r="AR2174" s="158" t="s">
        <v>732</v>
      </c>
      <c r="AT2174" s="158" t="s">
        <v>507</v>
      </c>
      <c r="AU2174" s="158" t="s">
        <v>89</v>
      </c>
      <c r="AY2174" s="17" t="s">
        <v>307</v>
      </c>
      <c r="BE2174" s="159">
        <f>IF(N2174="základná",J2174,0)</f>
        <v>0</v>
      </c>
      <c r="BF2174" s="159">
        <f>IF(N2174="znížená",J2174,0)</f>
        <v>0</v>
      </c>
      <c r="BG2174" s="159">
        <f>IF(N2174="zákl. prenesená",J2174,0)</f>
        <v>0</v>
      </c>
      <c r="BH2174" s="159">
        <f>IF(N2174="zníž. prenesená",J2174,0)</f>
        <v>0</v>
      </c>
      <c r="BI2174" s="159">
        <f>IF(N2174="nulová",J2174,0)</f>
        <v>0</v>
      </c>
      <c r="BJ2174" s="17" t="s">
        <v>89</v>
      </c>
      <c r="BK2174" s="159">
        <f>ROUND(I2174*H2174,2)</f>
        <v>0</v>
      </c>
      <c r="BL2174" s="17" t="s">
        <v>587</v>
      </c>
      <c r="BM2174" s="158" t="s">
        <v>2334</v>
      </c>
    </row>
    <row r="2175" spans="2:65" s="1" customFormat="1" ht="24.2" customHeight="1">
      <c r="B2175" s="145"/>
      <c r="C2175" s="188" t="s">
        <v>2335</v>
      </c>
      <c r="D2175" s="188" t="s">
        <v>507</v>
      </c>
      <c r="E2175" s="189" t="s">
        <v>2336</v>
      </c>
      <c r="F2175" s="190" t="s">
        <v>2337</v>
      </c>
      <c r="G2175" s="191" t="s">
        <v>693</v>
      </c>
      <c r="H2175" s="192">
        <v>9</v>
      </c>
      <c r="I2175" s="193"/>
      <c r="J2175" s="194">
        <f>ROUND(I2175*H2175,2)</f>
        <v>0</v>
      </c>
      <c r="K2175" s="195"/>
      <c r="L2175" s="196"/>
      <c r="M2175" s="197" t="s">
        <v>1</v>
      </c>
      <c r="N2175" s="198" t="s">
        <v>42</v>
      </c>
      <c r="P2175" s="156">
        <f>O2175*H2175</f>
        <v>0</v>
      </c>
      <c r="Q2175" s="156">
        <v>0.03</v>
      </c>
      <c r="R2175" s="156">
        <f>Q2175*H2175</f>
        <v>0.27</v>
      </c>
      <c r="S2175" s="156">
        <v>0</v>
      </c>
      <c r="T2175" s="157">
        <f>S2175*H2175</f>
        <v>0</v>
      </c>
      <c r="AR2175" s="158" t="s">
        <v>732</v>
      </c>
      <c r="AT2175" s="158" t="s">
        <v>507</v>
      </c>
      <c r="AU2175" s="158" t="s">
        <v>89</v>
      </c>
      <c r="AY2175" s="17" t="s">
        <v>307</v>
      </c>
      <c r="BE2175" s="159">
        <f>IF(N2175="základná",J2175,0)</f>
        <v>0</v>
      </c>
      <c r="BF2175" s="159">
        <f>IF(N2175="znížená",J2175,0)</f>
        <v>0</v>
      </c>
      <c r="BG2175" s="159">
        <f>IF(N2175="zákl. prenesená",J2175,0)</f>
        <v>0</v>
      </c>
      <c r="BH2175" s="159">
        <f>IF(N2175="zníž. prenesená",J2175,0)</f>
        <v>0</v>
      </c>
      <c r="BI2175" s="159">
        <f>IF(N2175="nulová",J2175,0)</f>
        <v>0</v>
      </c>
      <c r="BJ2175" s="17" t="s">
        <v>89</v>
      </c>
      <c r="BK2175" s="159">
        <f>ROUND(I2175*H2175,2)</f>
        <v>0</v>
      </c>
      <c r="BL2175" s="17" t="s">
        <v>587</v>
      </c>
      <c r="BM2175" s="158" t="s">
        <v>2338</v>
      </c>
    </row>
    <row r="2176" spans="2:65" s="1" customFormat="1" ht="24.2" customHeight="1">
      <c r="B2176" s="145"/>
      <c r="C2176" s="188" t="s">
        <v>2339</v>
      </c>
      <c r="D2176" s="188" t="s">
        <v>507</v>
      </c>
      <c r="E2176" s="189" t="s">
        <v>2340</v>
      </c>
      <c r="F2176" s="190" t="s">
        <v>2341</v>
      </c>
      <c r="G2176" s="191" t="s">
        <v>693</v>
      </c>
      <c r="H2176" s="192">
        <v>4</v>
      </c>
      <c r="I2176" s="193"/>
      <c r="J2176" s="194">
        <f>ROUND(I2176*H2176,2)</f>
        <v>0</v>
      </c>
      <c r="K2176" s="195"/>
      <c r="L2176" s="196"/>
      <c r="M2176" s="197" t="s">
        <v>1</v>
      </c>
      <c r="N2176" s="198" t="s">
        <v>42</v>
      </c>
      <c r="P2176" s="156">
        <f>O2176*H2176</f>
        <v>0</v>
      </c>
      <c r="Q2176" s="156">
        <v>0.03</v>
      </c>
      <c r="R2176" s="156">
        <f>Q2176*H2176</f>
        <v>0.12</v>
      </c>
      <c r="S2176" s="156">
        <v>0</v>
      </c>
      <c r="T2176" s="157">
        <f>S2176*H2176</f>
        <v>0</v>
      </c>
      <c r="AR2176" s="158" t="s">
        <v>732</v>
      </c>
      <c r="AT2176" s="158" t="s">
        <v>507</v>
      </c>
      <c r="AU2176" s="158" t="s">
        <v>89</v>
      </c>
      <c r="AY2176" s="17" t="s">
        <v>307</v>
      </c>
      <c r="BE2176" s="159">
        <f>IF(N2176="základná",J2176,0)</f>
        <v>0</v>
      </c>
      <c r="BF2176" s="159">
        <f>IF(N2176="znížená",J2176,0)</f>
        <v>0</v>
      </c>
      <c r="BG2176" s="159">
        <f>IF(N2176="zákl. prenesená",J2176,0)</f>
        <v>0</v>
      </c>
      <c r="BH2176" s="159">
        <f>IF(N2176="zníž. prenesená",J2176,0)</f>
        <v>0</v>
      </c>
      <c r="BI2176" s="159">
        <f>IF(N2176="nulová",J2176,0)</f>
        <v>0</v>
      </c>
      <c r="BJ2176" s="17" t="s">
        <v>89</v>
      </c>
      <c r="BK2176" s="159">
        <f>ROUND(I2176*H2176,2)</f>
        <v>0</v>
      </c>
      <c r="BL2176" s="17" t="s">
        <v>587</v>
      </c>
      <c r="BM2176" s="158" t="s">
        <v>2342</v>
      </c>
    </row>
    <row r="2177" spans="2:65" s="1" customFormat="1" ht="33" customHeight="1">
      <c r="B2177" s="145"/>
      <c r="C2177" s="146" t="s">
        <v>2343</v>
      </c>
      <c r="D2177" s="146" t="s">
        <v>309</v>
      </c>
      <c r="E2177" s="147" t="s">
        <v>2344</v>
      </c>
      <c r="F2177" s="148" t="s">
        <v>2345</v>
      </c>
      <c r="G2177" s="149" t="s">
        <v>693</v>
      </c>
      <c r="H2177" s="150">
        <v>30</v>
      </c>
      <c r="I2177" s="151"/>
      <c r="J2177" s="152">
        <f>ROUND(I2177*H2177,2)</f>
        <v>0</v>
      </c>
      <c r="K2177" s="153"/>
      <c r="L2177" s="32"/>
      <c r="M2177" s="154" t="s">
        <v>1</v>
      </c>
      <c r="N2177" s="155" t="s">
        <v>42</v>
      </c>
      <c r="P2177" s="156">
        <f>O2177*H2177</f>
        <v>0</v>
      </c>
      <c r="Q2177" s="156">
        <v>0</v>
      </c>
      <c r="R2177" s="156">
        <f>Q2177*H2177</f>
        <v>0</v>
      </c>
      <c r="S2177" s="156">
        <v>0</v>
      </c>
      <c r="T2177" s="157">
        <f>S2177*H2177</f>
        <v>0</v>
      </c>
      <c r="AR2177" s="158" t="s">
        <v>587</v>
      </c>
      <c r="AT2177" s="158" t="s">
        <v>309</v>
      </c>
      <c r="AU2177" s="158" t="s">
        <v>89</v>
      </c>
      <c r="AY2177" s="17" t="s">
        <v>307</v>
      </c>
      <c r="BE2177" s="159">
        <f>IF(N2177="základná",J2177,0)</f>
        <v>0</v>
      </c>
      <c r="BF2177" s="159">
        <f>IF(N2177="znížená",J2177,0)</f>
        <v>0</v>
      </c>
      <c r="BG2177" s="159">
        <f>IF(N2177="zákl. prenesená",J2177,0)</f>
        <v>0</v>
      </c>
      <c r="BH2177" s="159">
        <f>IF(N2177="zníž. prenesená",J2177,0)</f>
        <v>0</v>
      </c>
      <c r="BI2177" s="159">
        <f>IF(N2177="nulová",J2177,0)</f>
        <v>0</v>
      </c>
      <c r="BJ2177" s="17" t="s">
        <v>89</v>
      </c>
      <c r="BK2177" s="159">
        <f>ROUND(I2177*H2177,2)</f>
        <v>0</v>
      </c>
      <c r="BL2177" s="17" t="s">
        <v>587</v>
      </c>
      <c r="BM2177" s="158" t="s">
        <v>2346</v>
      </c>
    </row>
    <row r="2178" spans="2:65" s="13" customFormat="1">
      <c r="B2178" s="167"/>
      <c r="D2178" s="161" t="s">
        <v>315</v>
      </c>
      <c r="E2178" s="168" t="s">
        <v>1</v>
      </c>
      <c r="F2178" s="169" t="s">
        <v>1536</v>
      </c>
      <c r="H2178" s="170">
        <v>7</v>
      </c>
      <c r="I2178" s="171"/>
      <c r="L2178" s="167"/>
      <c r="M2178" s="172"/>
      <c r="T2178" s="173"/>
      <c r="AT2178" s="168" t="s">
        <v>315</v>
      </c>
      <c r="AU2178" s="168" t="s">
        <v>89</v>
      </c>
      <c r="AV2178" s="13" t="s">
        <v>89</v>
      </c>
      <c r="AW2178" s="13" t="s">
        <v>31</v>
      </c>
      <c r="AX2178" s="13" t="s">
        <v>76</v>
      </c>
      <c r="AY2178" s="168" t="s">
        <v>307</v>
      </c>
    </row>
    <row r="2179" spans="2:65" s="13" customFormat="1">
      <c r="B2179" s="167"/>
      <c r="D2179" s="161" t="s">
        <v>315</v>
      </c>
      <c r="E2179" s="168" t="s">
        <v>1</v>
      </c>
      <c r="F2179" s="169" t="s">
        <v>1537</v>
      </c>
      <c r="H2179" s="170">
        <v>14</v>
      </c>
      <c r="I2179" s="171"/>
      <c r="L2179" s="167"/>
      <c r="M2179" s="172"/>
      <c r="T2179" s="173"/>
      <c r="AT2179" s="168" t="s">
        <v>315</v>
      </c>
      <c r="AU2179" s="168" t="s">
        <v>89</v>
      </c>
      <c r="AV2179" s="13" t="s">
        <v>89</v>
      </c>
      <c r="AW2179" s="13" t="s">
        <v>31</v>
      </c>
      <c r="AX2179" s="13" t="s">
        <v>76</v>
      </c>
      <c r="AY2179" s="168" t="s">
        <v>307</v>
      </c>
    </row>
    <row r="2180" spans="2:65" s="13" customFormat="1">
      <c r="B2180" s="167"/>
      <c r="D2180" s="161" t="s">
        <v>315</v>
      </c>
      <c r="E2180" s="168" t="s">
        <v>1</v>
      </c>
      <c r="F2180" s="169" t="s">
        <v>1538</v>
      </c>
      <c r="H2180" s="170">
        <v>3</v>
      </c>
      <c r="I2180" s="171"/>
      <c r="L2180" s="167"/>
      <c r="M2180" s="172"/>
      <c r="T2180" s="173"/>
      <c r="AT2180" s="168" t="s">
        <v>315</v>
      </c>
      <c r="AU2180" s="168" t="s">
        <v>89</v>
      </c>
      <c r="AV2180" s="13" t="s">
        <v>89</v>
      </c>
      <c r="AW2180" s="13" t="s">
        <v>31</v>
      </c>
      <c r="AX2180" s="13" t="s">
        <v>76</v>
      </c>
      <c r="AY2180" s="168" t="s">
        <v>307</v>
      </c>
    </row>
    <row r="2181" spans="2:65" s="13" customFormat="1">
      <c r="B2181" s="167"/>
      <c r="D2181" s="161" t="s">
        <v>315</v>
      </c>
      <c r="E2181" s="168" t="s">
        <v>1</v>
      </c>
      <c r="F2181" s="169" t="s">
        <v>1539</v>
      </c>
      <c r="H2181" s="170">
        <v>3</v>
      </c>
      <c r="I2181" s="171"/>
      <c r="L2181" s="167"/>
      <c r="M2181" s="172"/>
      <c r="T2181" s="173"/>
      <c r="AT2181" s="168" t="s">
        <v>315</v>
      </c>
      <c r="AU2181" s="168" t="s">
        <v>89</v>
      </c>
      <c r="AV2181" s="13" t="s">
        <v>89</v>
      </c>
      <c r="AW2181" s="13" t="s">
        <v>31</v>
      </c>
      <c r="AX2181" s="13" t="s">
        <v>76</v>
      </c>
      <c r="AY2181" s="168" t="s">
        <v>307</v>
      </c>
    </row>
    <row r="2182" spans="2:65" s="13" customFormat="1">
      <c r="B2182" s="167"/>
      <c r="D2182" s="161" t="s">
        <v>315</v>
      </c>
      <c r="E2182" s="168" t="s">
        <v>1</v>
      </c>
      <c r="F2182" s="169" t="s">
        <v>1540</v>
      </c>
      <c r="H2182" s="170">
        <v>3</v>
      </c>
      <c r="I2182" s="171"/>
      <c r="L2182" s="167"/>
      <c r="M2182" s="172"/>
      <c r="T2182" s="173"/>
      <c r="AT2182" s="168" t="s">
        <v>315</v>
      </c>
      <c r="AU2182" s="168" t="s">
        <v>89</v>
      </c>
      <c r="AV2182" s="13" t="s">
        <v>89</v>
      </c>
      <c r="AW2182" s="13" t="s">
        <v>31</v>
      </c>
      <c r="AX2182" s="13" t="s">
        <v>76</v>
      </c>
      <c r="AY2182" s="168" t="s">
        <v>307</v>
      </c>
    </row>
    <row r="2183" spans="2:65" s="14" customFormat="1">
      <c r="B2183" s="174"/>
      <c r="D2183" s="161" t="s">
        <v>315</v>
      </c>
      <c r="E2183" s="175" t="s">
        <v>1</v>
      </c>
      <c r="F2183" s="176" t="s">
        <v>415</v>
      </c>
      <c r="H2183" s="177">
        <v>30</v>
      </c>
      <c r="I2183" s="178"/>
      <c r="L2183" s="174"/>
      <c r="M2183" s="179"/>
      <c r="T2183" s="180"/>
      <c r="AT2183" s="175" t="s">
        <v>315</v>
      </c>
      <c r="AU2183" s="175" t="s">
        <v>89</v>
      </c>
      <c r="AV2183" s="14" t="s">
        <v>313</v>
      </c>
      <c r="AW2183" s="14" t="s">
        <v>31</v>
      </c>
      <c r="AX2183" s="14" t="s">
        <v>83</v>
      </c>
      <c r="AY2183" s="175" t="s">
        <v>307</v>
      </c>
    </row>
    <row r="2184" spans="2:65" s="1" customFormat="1" ht="21.75" customHeight="1">
      <c r="B2184" s="145"/>
      <c r="C2184" s="146" t="s">
        <v>2347</v>
      </c>
      <c r="D2184" s="146" t="s">
        <v>309</v>
      </c>
      <c r="E2184" s="147" t="s">
        <v>2348</v>
      </c>
      <c r="F2184" s="148" t="s">
        <v>2349</v>
      </c>
      <c r="G2184" s="149" t="s">
        <v>693</v>
      </c>
      <c r="H2184" s="150">
        <v>1</v>
      </c>
      <c r="I2184" s="151"/>
      <c r="J2184" s="152">
        <f>ROUND(I2184*H2184,2)</f>
        <v>0</v>
      </c>
      <c r="K2184" s="153"/>
      <c r="L2184" s="32"/>
      <c r="M2184" s="154" t="s">
        <v>1</v>
      </c>
      <c r="N2184" s="155" t="s">
        <v>42</v>
      </c>
      <c r="P2184" s="156">
        <f>O2184*H2184</f>
        <v>0</v>
      </c>
      <c r="Q2184" s="156">
        <v>4.5399999999999998E-4</v>
      </c>
      <c r="R2184" s="156">
        <f>Q2184*H2184</f>
        <v>4.5399999999999998E-4</v>
      </c>
      <c r="S2184" s="156">
        <v>0</v>
      </c>
      <c r="T2184" s="157">
        <f>S2184*H2184</f>
        <v>0</v>
      </c>
      <c r="AR2184" s="158" t="s">
        <v>587</v>
      </c>
      <c r="AT2184" s="158" t="s">
        <v>309</v>
      </c>
      <c r="AU2184" s="158" t="s">
        <v>89</v>
      </c>
      <c r="AY2184" s="17" t="s">
        <v>307</v>
      </c>
      <c r="BE2184" s="159">
        <f>IF(N2184="základná",J2184,0)</f>
        <v>0</v>
      </c>
      <c r="BF2184" s="159">
        <f>IF(N2184="znížená",J2184,0)</f>
        <v>0</v>
      </c>
      <c r="BG2184" s="159">
        <f>IF(N2184="zákl. prenesená",J2184,0)</f>
        <v>0</v>
      </c>
      <c r="BH2184" s="159">
        <f>IF(N2184="zníž. prenesená",J2184,0)</f>
        <v>0</v>
      </c>
      <c r="BI2184" s="159">
        <f>IF(N2184="nulová",J2184,0)</f>
        <v>0</v>
      </c>
      <c r="BJ2184" s="17" t="s">
        <v>89</v>
      </c>
      <c r="BK2184" s="159">
        <f>ROUND(I2184*H2184,2)</f>
        <v>0</v>
      </c>
      <c r="BL2184" s="17" t="s">
        <v>587</v>
      </c>
      <c r="BM2184" s="158" t="s">
        <v>2350</v>
      </c>
    </row>
    <row r="2185" spans="2:65" s="13" customFormat="1">
      <c r="B2185" s="167"/>
      <c r="D2185" s="161" t="s">
        <v>315</v>
      </c>
      <c r="E2185" s="168" t="s">
        <v>1</v>
      </c>
      <c r="F2185" s="169" t="s">
        <v>2351</v>
      </c>
      <c r="H2185" s="170">
        <v>1</v>
      </c>
      <c r="I2185" s="171"/>
      <c r="L2185" s="167"/>
      <c r="M2185" s="172"/>
      <c r="T2185" s="173"/>
      <c r="AT2185" s="168" t="s">
        <v>315</v>
      </c>
      <c r="AU2185" s="168" t="s">
        <v>89</v>
      </c>
      <c r="AV2185" s="13" t="s">
        <v>89</v>
      </c>
      <c r="AW2185" s="13" t="s">
        <v>31</v>
      </c>
      <c r="AX2185" s="13" t="s">
        <v>83</v>
      </c>
      <c r="AY2185" s="168" t="s">
        <v>307</v>
      </c>
    </row>
    <row r="2186" spans="2:65" s="1" customFormat="1" ht="44.25" customHeight="1">
      <c r="B2186" s="145"/>
      <c r="C2186" s="188" t="s">
        <v>2352</v>
      </c>
      <c r="D2186" s="188" t="s">
        <v>507</v>
      </c>
      <c r="E2186" s="189" t="s">
        <v>2353</v>
      </c>
      <c r="F2186" s="190" t="s">
        <v>2354</v>
      </c>
      <c r="G2186" s="191" t="s">
        <v>693</v>
      </c>
      <c r="H2186" s="192">
        <v>1</v>
      </c>
      <c r="I2186" s="193"/>
      <c r="J2186" s="194">
        <f>ROUND(I2186*H2186,2)</f>
        <v>0</v>
      </c>
      <c r="K2186" s="195"/>
      <c r="L2186" s="196"/>
      <c r="M2186" s="197" t="s">
        <v>1</v>
      </c>
      <c r="N2186" s="198" t="s">
        <v>42</v>
      </c>
      <c r="P2186" s="156">
        <f>O2186*H2186</f>
        <v>0</v>
      </c>
      <c r="Q2186" s="156">
        <v>2.1000000000000001E-2</v>
      </c>
      <c r="R2186" s="156">
        <f>Q2186*H2186</f>
        <v>2.1000000000000001E-2</v>
      </c>
      <c r="S2186" s="156">
        <v>0</v>
      </c>
      <c r="T2186" s="157">
        <f>S2186*H2186</f>
        <v>0</v>
      </c>
      <c r="AR2186" s="158" t="s">
        <v>732</v>
      </c>
      <c r="AT2186" s="158" t="s">
        <v>507</v>
      </c>
      <c r="AU2186" s="158" t="s">
        <v>89</v>
      </c>
      <c r="AY2186" s="17" t="s">
        <v>307</v>
      </c>
      <c r="BE2186" s="159">
        <f>IF(N2186="základná",J2186,0)</f>
        <v>0</v>
      </c>
      <c r="BF2186" s="159">
        <f>IF(N2186="znížená",J2186,0)</f>
        <v>0</v>
      </c>
      <c r="BG2186" s="159">
        <f>IF(N2186="zákl. prenesená",J2186,0)</f>
        <v>0</v>
      </c>
      <c r="BH2186" s="159">
        <f>IF(N2186="zníž. prenesená",J2186,0)</f>
        <v>0</v>
      </c>
      <c r="BI2186" s="159">
        <f>IF(N2186="nulová",J2186,0)</f>
        <v>0</v>
      </c>
      <c r="BJ2186" s="17" t="s">
        <v>89</v>
      </c>
      <c r="BK2186" s="159">
        <f>ROUND(I2186*H2186,2)</f>
        <v>0</v>
      </c>
      <c r="BL2186" s="17" t="s">
        <v>587</v>
      </c>
      <c r="BM2186" s="158" t="s">
        <v>2355</v>
      </c>
    </row>
    <row r="2187" spans="2:65" s="13" customFormat="1">
      <c r="B2187" s="167"/>
      <c r="D2187" s="161" t="s">
        <v>315</v>
      </c>
      <c r="E2187" s="168" t="s">
        <v>1</v>
      </c>
      <c r="F2187" s="169" t="s">
        <v>2356</v>
      </c>
      <c r="H2187" s="170">
        <v>1</v>
      </c>
      <c r="I2187" s="171"/>
      <c r="L2187" s="167"/>
      <c r="M2187" s="172"/>
      <c r="T2187" s="173"/>
      <c r="AT2187" s="168" t="s">
        <v>315</v>
      </c>
      <c r="AU2187" s="168" t="s">
        <v>89</v>
      </c>
      <c r="AV2187" s="13" t="s">
        <v>89</v>
      </c>
      <c r="AW2187" s="13" t="s">
        <v>31</v>
      </c>
      <c r="AX2187" s="13" t="s">
        <v>83</v>
      </c>
      <c r="AY2187" s="168" t="s">
        <v>307</v>
      </c>
    </row>
    <row r="2188" spans="2:65" s="1" customFormat="1" ht="21.75" customHeight="1">
      <c r="B2188" s="145"/>
      <c r="C2188" s="146" t="s">
        <v>2357</v>
      </c>
      <c r="D2188" s="146" t="s">
        <v>309</v>
      </c>
      <c r="E2188" s="147" t="s">
        <v>2358</v>
      </c>
      <c r="F2188" s="148" t="s">
        <v>2359</v>
      </c>
      <c r="G2188" s="149" t="s">
        <v>693</v>
      </c>
      <c r="H2188" s="150">
        <v>1</v>
      </c>
      <c r="I2188" s="151"/>
      <c r="J2188" s="152">
        <f>ROUND(I2188*H2188,2)</f>
        <v>0</v>
      </c>
      <c r="K2188" s="153"/>
      <c r="L2188" s="32"/>
      <c r="M2188" s="154" t="s">
        <v>1</v>
      </c>
      <c r="N2188" s="155" t="s">
        <v>42</v>
      </c>
      <c r="P2188" s="156">
        <f>O2188*H2188</f>
        <v>0</v>
      </c>
      <c r="Q2188" s="156">
        <v>5.0299999999999997E-4</v>
      </c>
      <c r="R2188" s="156">
        <f>Q2188*H2188</f>
        <v>5.0299999999999997E-4</v>
      </c>
      <c r="S2188" s="156">
        <v>0</v>
      </c>
      <c r="T2188" s="157">
        <f>S2188*H2188</f>
        <v>0</v>
      </c>
      <c r="AR2188" s="158" t="s">
        <v>587</v>
      </c>
      <c r="AT2188" s="158" t="s">
        <v>309</v>
      </c>
      <c r="AU2188" s="158" t="s">
        <v>89</v>
      </c>
      <c r="AY2188" s="17" t="s">
        <v>307</v>
      </c>
      <c r="BE2188" s="159">
        <f>IF(N2188="základná",J2188,0)</f>
        <v>0</v>
      </c>
      <c r="BF2188" s="159">
        <f>IF(N2188="znížená",J2188,0)</f>
        <v>0</v>
      </c>
      <c r="BG2188" s="159">
        <f>IF(N2188="zákl. prenesená",J2188,0)</f>
        <v>0</v>
      </c>
      <c r="BH2188" s="159">
        <f>IF(N2188="zníž. prenesená",J2188,0)</f>
        <v>0</v>
      </c>
      <c r="BI2188" s="159">
        <f>IF(N2188="nulová",J2188,0)</f>
        <v>0</v>
      </c>
      <c r="BJ2188" s="17" t="s">
        <v>89</v>
      </c>
      <c r="BK2188" s="159">
        <f>ROUND(I2188*H2188,2)</f>
        <v>0</v>
      </c>
      <c r="BL2188" s="17" t="s">
        <v>587</v>
      </c>
      <c r="BM2188" s="158" t="s">
        <v>2360</v>
      </c>
    </row>
    <row r="2189" spans="2:65" s="13" customFormat="1">
      <c r="B2189" s="167"/>
      <c r="D2189" s="161" t="s">
        <v>315</v>
      </c>
      <c r="E2189" s="168" t="s">
        <v>1</v>
      </c>
      <c r="F2189" s="169" t="s">
        <v>2361</v>
      </c>
      <c r="H2189" s="170">
        <v>1</v>
      </c>
      <c r="I2189" s="171"/>
      <c r="L2189" s="167"/>
      <c r="M2189" s="172"/>
      <c r="T2189" s="173"/>
      <c r="AT2189" s="168" t="s">
        <v>315</v>
      </c>
      <c r="AU2189" s="168" t="s">
        <v>89</v>
      </c>
      <c r="AV2189" s="13" t="s">
        <v>89</v>
      </c>
      <c r="AW2189" s="13" t="s">
        <v>31</v>
      </c>
      <c r="AX2189" s="13" t="s">
        <v>83</v>
      </c>
      <c r="AY2189" s="168" t="s">
        <v>307</v>
      </c>
    </row>
    <row r="2190" spans="2:65" s="1" customFormat="1" ht="44.25" customHeight="1">
      <c r="B2190" s="145"/>
      <c r="C2190" s="188" t="s">
        <v>2362</v>
      </c>
      <c r="D2190" s="188" t="s">
        <v>507</v>
      </c>
      <c r="E2190" s="189" t="s">
        <v>2363</v>
      </c>
      <c r="F2190" s="190" t="s">
        <v>2364</v>
      </c>
      <c r="G2190" s="191" t="s">
        <v>693</v>
      </c>
      <c r="H2190" s="192">
        <v>1</v>
      </c>
      <c r="I2190" s="193"/>
      <c r="J2190" s="194">
        <f>ROUND(I2190*H2190,2)</f>
        <v>0</v>
      </c>
      <c r="K2190" s="195"/>
      <c r="L2190" s="196"/>
      <c r="M2190" s="197" t="s">
        <v>1</v>
      </c>
      <c r="N2190" s="198" t="s">
        <v>42</v>
      </c>
      <c r="P2190" s="156">
        <f>O2190*H2190</f>
        <v>0</v>
      </c>
      <c r="Q2190" s="156">
        <v>2.8000000000000001E-2</v>
      </c>
      <c r="R2190" s="156">
        <f>Q2190*H2190</f>
        <v>2.8000000000000001E-2</v>
      </c>
      <c r="S2190" s="156">
        <v>0</v>
      </c>
      <c r="T2190" s="157">
        <f>S2190*H2190</f>
        <v>0</v>
      </c>
      <c r="AR2190" s="158" t="s">
        <v>732</v>
      </c>
      <c r="AT2190" s="158" t="s">
        <v>507</v>
      </c>
      <c r="AU2190" s="158" t="s">
        <v>89</v>
      </c>
      <c r="AY2190" s="17" t="s">
        <v>307</v>
      </c>
      <c r="BE2190" s="159">
        <f>IF(N2190="základná",J2190,0)</f>
        <v>0</v>
      </c>
      <c r="BF2190" s="159">
        <f>IF(N2190="znížená",J2190,0)</f>
        <v>0</v>
      </c>
      <c r="BG2190" s="159">
        <f>IF(N2190="zákl. prenesená",J2190,0)</f>
        <v>0</v>
      </c>
      <c r="BH2190" s="159">
        <f>IF(N2190="zníž. prenesená",J2190,0)</f>
        <v>0</v>
      </c>
      <c r="BI2190" s="159">
        <f>IF(N2190="nulová",J2190,0)</f>
        <v>0</v>
      </c>
      <c r="BJ2190" s="17" t="s">
        <v>89</v>
      </c>
      <c r="BK2190" s="159">
        <f>ROUND(I2190*H2190,2)</f>
        <v>0</v>
      </c>
      <c r="BL2190" s="17" t="s">
        <v>587</v>
      </c>
      <c r="BM2190" s="158" t="s">
        <v>2365</v>
      </c>
    </row>
    <row r="2191" spans="2:65" s="13" customFormat="1">
      <c r="B2191" s="167"/>
      <c r="D2191" s="161" t="s">
        <v>315</v>
      </c>
      <c r="E2191" s="168" t="s">
        <v>1</v>
      </c>
      <c r="F2191" s="169" t="s">
        <v>2366</v>
      </c>
      <c r="H2191" s="170">
        <v>1</v>
      </c>
      <c r="I2191" s="171"/>
      <c r="L2191" s="167"/>
      <c r="M2191" s="172"/>
      <c r="T2191" s="173"/>
      <c r="AT2191" s="168" t="s">
        <v>315</v>
      </c>
      <c r="AU2191" s="168" t="s">
        <v>89</v>
      </c>
      <c r="AV2191" s="13" t="s">
        <v>89</v>
      </c>
      <c r="AW2191" s="13" t="s">
        <v>31</v>
      </c>
      <c r="AX2191" s="13" t="s">
        <v>83</v>
      </c>
      <c r="AY2191" s="168" t="s">
        <v>307</v>
      </c>
    </row>
    <row r="2192" spans="2:65" s="1" customFormat="1" ht="16.5" customHeight="1">
      <c r="B2192" s="145"/>
      <c r="C2192" s="146" t="s">
        <v>2367</v>
      </c>
      <c r="D2192" s="146" t="s">
        <v>309</v>
      </c>
      <c r="E2192" s="147" t="s">
        <v>2368</v>
      </c>
      <c r="F2192" s="148" t="s">
        <v>2369</v>
      </c>
      <c r="G2192" s="149" t="s">
        <v>693</v>
      </c>
      <c r="H2192" s="150">
        <v>16</v>
      </c>
      <c r="I2192" s="151"/>
      <c r="J2192" s="152">
        <f>ROUND(I2192*H2192,2)</f>
        <v>0</v>
      </c>
      <c r="K2192" s="153"/>
      <c r="L2192" s="32"/>
      <c r="M2192" s="154" t="s">
        <v>1</v>
      </c>
      <c r="N2192" s="155" t="s">
        <v>42</v>
      </c>
      <c r="P2192" s="156">
        <f>O2192*H2192</f>
        <v>0</v>
      </c>
      <c r="Q2192" s="156">
        <v>2.2799999999999999E-5</v>
      </c>
      <c r="R2192" s="156">
        <f>Q2192*H2192</f>
        <v>3.6479999999999998E-4</v>
      </c>
      <c r="S2192" s="156">
        <v>0</v>
      </c>
      <c r="T2192" s="157">
        <f>S2192*H2192</f>
        <v>0</v>
      </c>
      <c r="AR2192" s="158" t="s">
        <v>587</v>
      </c>
      <c r="AT2192" s="158" t="s">
        <v>309</v>
      </c>
      <c r="AU2192" s="158" t="s">
        <v>89</v>
      </c>
      <c r="AY2192" s="17" t="s">
        <v>307</v>
      </c>
      <c r="BE2192" s="159">
        <f>IF(N2192="základná",J2192,0)</f>
        <v>0</v>
      </c>
      <c r="BF2192" s="159">
        <f>IF(N2192="znížená",J2192,0)</f>
        <v>0</v>
      </c>
      <c r="BG2192" s="159">
        <f>IF(N2192="zákl. prenesená",J2192,0)</f>
        <v>0</v>
      </c>
      <c r="BH2192" s="159">
        <f>IF(N2192="zníž. prenesená",J2192,0)</f>
        <v>0</v>
      </c>
      <c r="BI2192" s="159">
        <f>IF(N2192="nulová",J2192,0)</f>
        <v>0</v>
      </c>
      <c r="BJ2192" s="17" t="s">
        <v>89</v>
      </c>
      <c r="BK2192" s="159">
        <f>ROUND(I2192*H2192,2)</f>
        <v>0</v>
      </c>
      <c r="BL2192" s="17" t="s">
        <v>587</v>
      </c>
      <c r="BM2192" s="158" t="s">
        <v>2370</v>
      </c>
    </row>
    <row r="2193" spans="2:65" s="1" customFormat="1" ht="16.5" customHeight="1">
      <c r="B2193" s="145"/>
      <c r="C2193" s="188" t="s">
        <v>2371</v>
      </c>
      <c r="D2193" s="188" t="s">
        <v>507</v>
      </c>
      <c r="E2193" s="189" t="s">
        <v>2372</v>
      </c>
      <c r="F2193" s="190" t="s">
        <v>2373</v>
      </c>
      <c r="G2193" s="191" t="s">
        <v>693</v>
      </c>
      <c r="H2193" s="192">
        <v>13</v>
      </c>
      <c r="I2193" s="193"/>
      <c r="J2193" s="194">
        <f>ROUND(I2193*H2193,2)</f>
        <v>0</v>
      </c>
      <c r="K2193" s="195"/>
      <c r="L2193" s="196"/>
      <c r="M2193" s="197" t="s">
        <v>1</v>
      </c>
      <c r="N2193" s="198" t="s">
        <v>42</v>
      </c>
      <c r="P2193" s="156">
        <f>O2193*H2193</f>
        <v>0</v>
      </c>
      <c r="Q2193" s="156">
        <v>1E-3</v>
      </c>
      <c r="R2193" s="156">
        <f>Q2193*H2193</f>
        <v>1.3000000000000001E-2</v>
      </c>
      <c r="S2193" s="156">
        <v>0</v>
      </c>
      <c r="T2193" s="157">
        <f>S2193*H2193</f>
        <v>0</v>
      </c>
      <c r="AR2193" s="158" t="s">
        <v>732</v>
      </c>
      <c r="AT2193" s="158" t="s">
        <v>507</v>
      </c>
      <c r="AU2193" s="158" t="s">
        <v>89</v>
      </c>
      <c r="AY2193" s="17" t="s">
        <v>307</v>
      </c>
      <c r="BE2193" s="159">
        <f>IF(N2193="základná",J2193,0)</f>
        <v>0</v>
      </c>
      <c r="BF2193" s="159">
        <f>IF(N2193="znížená",J2193,0)</f>
        <v>0</v>
      </c>
      <c r="BG2193" s="159">
        <f>IF(N2193="zákl. prenesená",J2193,0)</f>
        <v>0</v>
      </c>
      <c r="BH2193" s="159">
        <f>IF(N2193="zníž. prenesená",J2193,0)</f>
        <v>0</v>
      </c>
      <c r="BI2193" s="159">
        <f>IF(N2193="nulová",J2193,0)</f>
        <v>0</v>
      </c>
      <c r="BJ2193" s="17" t="s">
        <v>89</v>
      </c>
      <c r="BK2193" s="159">
        <f>ROUND(I2193*H2193,2)</f>
        <v>0</v>
      </c>
      <c r="BL2193" s="17" t="s">
        <v>587</v>
      </c>
      <c r="BM2193" s="158" t="s">
        <v>2374</v>
      </c>
    </row>
    <row r="2194" spans="2:65" s="13" customFormat="1">
      <c r="B2194" s="167"/>
      <c r="D2194" s="161" t="s">
        <v>315</v>
      </c>
      <c r="E2194" s="168" t="s">
        <v>1</v>
      </c>
      <c r="F2194" s="169" t="s">
        <v>1536</v>
      </c>
      <c r="H2194" s="170">
        <v>7</v>
      </c>
      <c r="I2194" s="171"/>
      <c r="L2194" s="167"/>
      <c r="M2194" s="172"/>
      <c r="T2194" s="173"/>
      <c r="AT2194" s="168" t="s">
        <v>315</v>
      </c>
      <c r="AU2194" s="168" t="s">
        <v>89</v>
      </c>
      <c r="AV2194" s="13" t="s">
        <v>89</v>
      </c>
      <c r="AW2194" s="13" t="s">
        <v>31</v>
      </c>
      <c r="AX2194" s="13" t="s">
        <v>76</v>
      </c>
      <c r="AY2194" s="168" t="s">
        <v>307</v>
      </c>
    </row>
    <row r="2195" spans="2:65" s="13" customFormat="1">
      <c r="B2195" s="167"/>
      <c r="D2195" s="161" t="s">
        <v>315</v>
      </c>
      <c r="E2195" s="168" t="s">
        <v>1</v>
      </c>
      <c r="F2195" s="169" t="s">
        <v>1538</v>
      </c>
      <c r="H2195" s="170">
        <v>3</v>
      </c>
      <c r="I2195" s="171"/>
      <c r="L2195" s="167"/>
      <c r="M2195" s="172"/>
      <c r="T2195" s="173"/>
      <c r="AT2195" s="168" t="s">
        <v>315</v>
      </c>
      <c r="AU2195" s="168" t="s">
        <v>89</v>
      </c>
      <c r="AV2195" s="13" t="s">
        <v>89</v>
      </c>
      <c r="AW2195" s="13" t="s">
        <v>31</v>
      </c>
      <c r="AX2195" s="13" t="s">
        <v>76</v>
      </c>
      <c r="AY2195" s="168" t="s">
        <v>307</v>
      </c>
    </row>
    <row r="2196" spans="2:65" s="13" customFormat="1">
      <c r="B2196" s="167"/>
      <c r="D2196" s="161" t="s">
        <v>315</v>
      </c>
      <c r="E2196" s="168" t="s">
        <v>1</v>
      </c>
      <c r="F2196" s="169" t="s">
        <v>1540</v>
      </c>
      <c r="H2196" s="170">
        <v>3</v>
      </c>
      <c r="I2196" s="171"/>
      <c r="L2196" s="167"/>
      <c r="M2196" s="172"/>
      <c r="T2196" s="173"/>
      <c r="AT2196" s="168" t="s">
        <v>315</v>
      </c>
      <c r="AU2196" s="168" t="s">
        <v>89</v>
      </c>
      <c r="AV2196" s="13" t="s">
        <v>89</v>
      </c>
      <c r="AW2196" s="13" t="s">
        <v>31</v>
      </c>
      <c r="AX2196" s="13" t="s">
        <v>76</v>
      </c>
      <c r="AY2196" s="168" t="s">
        <v>307</v>
      </c>
    </row>
    <row r="2197" spans="2:65" s="14" customFormat="1">
      <c r="B2197" s="174"/>
      <c r="D2197" s="161" t="s">
        <v>315</v>
      </c>
      <c r="E2197" s="175" t="s">
        <v>1</v>
      </c>
      <c r="F2197" s="176" t="s">
        <v>415</v>
      </c>
      <c r="H2197" s="177">
        <v>13</v>
      </c>
      <c r="I2197" s="178"/>
      <c r="L2197" s="174"/>
      <c r="M2197" s="179"/>
      <c r="T2197" s="180"/>
      <c r="AT2197" s="175" t="s">
        <v>315</v>
      </c>
      <c r="AU2197" s="175" t="s">
        <v>89</v>
      </c>
      <c r="AV2197" s="14" t="s">
        <v>313</v>
      </c>
      <c r="AW2197" s="14" t="s">
        <v>31</v>
      </c>
      <c r="AX2197" s="14" t="s">
        <v>83</v>
      </c>
      <c r="AY2197" s="175" t="s">
        <v>307</v>
      </c>
    </row>
    <row r="2198" spans="2:65" s="1" customFormat="1" ht="24.2" customHeight="1">
      <c r="B2198" s="145"/>
      <c r="C2198" s="188" t="s">
        <v>2375</v>
      </c>
      <c r="D2198" s="188" t="s">
        <v>507</v>
      </c>
      <c r="E2198" s="189" t="s">
        <v>2376</v>
      </c>
      <c r="F2198" s="190" t="s">
        <v>2377</v>
      </c>
      <c r="G2198" s="191" t="s">
        <v>693</v>
      </c>
      <c r="H2198" s="192">
        <v>17</v>
      </c>
      <c r="I2198" s="193"/>
      <c r="J2198" s="194">
        <f>ROUND(I2198*H2198,2)</f>
        <v>0</v>
      </c>
      <c r="K2198" s="195"/>
      <c r="L2198" s="196"/>
      <c r="M2198" s="197" t="s">
        <v>1</v>
      </c>
      <c r="N2198" s="198" t="s">
        <v>42</v>
      </c>
      <c r="P2198" s="156">
        <f>O2198*H2198</f>
        <v>0</v>
      </c>
      <c r="Q2198" s="156">
        <v>1E-3</v>
      </c>
      <c r="R2198" s="156">
        <f>Q2198*H2198</f>
        <v>1.7000000000000001E-2</v>
      </c>
      <c r="S2198" s="156">
        <v>0</v>
      </c>
      <c r="T2198" s="157">
        <f>S2198*H2198</f>
        <v>0</v>
      </c>
      <c r="AR2198" s="158" t="s">
        <v>732</v>
      </c>
      <c r="AT2198" s="158" t="s">
        <v>507</v>
      </c>
      <c r="AU2198" s="158" t="s">
        <v>89</v>
      </c>
      <c r="AY2198" s="17" t="s">
        <v>307</v>
      </c>
      <c r="BE2198" s="159">
        <f>IF(N2198="základná",J2198,0)</f>
        <v>0</v>
      </c>
      <c r="BF2198" s="159">
        <f>IF(N2198="znížená",J2198,0)</f>
        <v>0</v>
      </c>
      <c r="BG2198" s="159">
        <f>IF(N2198="zákl. prenesená",J2198,0)</f>
        <v>0</v>
      </c>
      <c r="BH2198" s="159">
        <f>IF(N2198="zníž. prenesená",J2198,0)</f>
        <v>0</v>
      </c>
      <c r="BI2198" s="159">
        <f>IF(N2198="nulová",J2198,0)</f>
        <v>0</v>
      </c>
      <c r="BJ2198" s="17" t="s">
        <v>89</v>
      </c>
      <c r="BK2198" s="159">
        <f>ROUND(I2198*H2198,2)</f>
        <v>0</v>
      </c>
      <c r="BL2198" s="17" t="s">
        <v>587</v>
      </c>
      <c r="BM2198" s="158" t="s">
        <v>2378</v>
      </c>
    </row>
    <row r="2199" spans="2:65" s="1" customFormat="1" ht="16.5" customHeight="1">
      <c r="B2199" s="145"/>
      <c r="C2199" s="188" t="s">
        <v>2379</v>
      </c>
      <c r="D2199" s="188" t="s">
        <v>507</v>
      </c>
      <c r="E2199" s="189" t="s">
        <v>2380</v>
      </c>
      <c r="F2199" s="190" t="s">
        <v>2381</v>
      </c>
      <c r="G2199" s="191" t="s">
        <v>693</v>
      </c>
      <c r="H2199" s="192">
        <v>16</v>
      </c>
      <c r="I2199" s="193"/>
      <c r="J2199" s="194">
        <f>ROUND(I2199*H2199,2)</f>
        <v>0</v>
      </c>
      <c r="K2199" s="195"/>
      <c r="L2199" s="196"/>
      <c r="M2199" s="197" t="s">
        <v>1</v>
      </c>
      <c r="N2199" s="198" t="s">
        <v>42</v>
      </c>
      <c r="P2199" s="156">
        <f>O2199*H2199</f>
        <v>0</v>
      </c>
      <c r="Q2199" s="156">
        <v>1.4E-3</v>
      </c>
      <c r="R2199" s="156">
        <f>Q2199*H2199</f>
        <v>2.24E-2</v>
      </c>
      <c r="S2199" s="156">
        <v>0</v>
      </c>
      <c r="T2199" s="157">
        <f>S2199*H2199</f>
        <v>0</v>
      </c>
      <c r="AR2199" s="158" t="s">
        <v>732</v>
      </c>
      <c r="AT2199" s="158" t="s">
        <v>507</v>
      </c>
      <c r="AU2199" s="158" t="s">
        <v>89</v>
      </c>
      <c r="AY2199" s="17" t="s">
        <v>307</v>
      </c>
      <c r="BE2199" s="159">
        <f>IF(N2199="základná",J2199,0)</f>
        <v>0</v>
      </c>
      <c r="BF2199" s="159">
        <f>IF(N2199="znížená",J2199,0)</f>
        <v>0</v>
      </c>
      <c r="BG2199" s="159">
        <f>IF(N2199="zákl. prenesená",J2199,0)</f>
        <v>0</v>
      </c>
      <c r="BH2199" s="159">
        <f>IF(N2199="zníž. prenesená",J2199,0)</f>
        <v>0</v>
      </c>
      <c r="BI2199" s="159">
        <f>IF(N2199="nulová",J2199,0)</f>
        <v>0</v>
      </c>
      <c r="BJ2199" s="17" t="s">
        <v>89</v>
      </c>
      <c r="BK2199" s="159">
        <f>ROUND(I2199*H2199,2)</f>
        <v>0</v>
      </c>
      <c r="BL2199" s="17" t="s">
        <v>587</v>
      </c>
      <c r="BM2199" s="158" t="s">
        <v>2382</v>
      </c>
    </row>
    <row r="2200" spans="2:65" s="13" customFormat="1">
      <c r="B2200" s="167"/>
      <c r="D2200" s="161" t="s">
        <v>315</v>
      </c>
      <c r="E2200" s="168" t="s">
        <v>1</v>
      </c>
      <c r="F2200" s="169" t="s">
        <v>2383</v>
      </c>
      <c r="H2200" s="170">
        <v>4</v>
      </c>
      <c r="I2200" s="171"/>
      <c r="L2200" s="167"/>
      <c r="M2200" s="172"/>
      <c r="T2200" s="173"/>
      <c r="AT2200" s="168" t="s">
        <v>315</v>
      </c>
      <c r="AU2200" s="168" t="s">
        <v>89</v>
      </c>
      <c r="AV2200" s="13" t="s">
        <v>89</v>
      </c>
      <c r="AW2200" s="13" t="s">
        <v>31</v>
      </c>
      <c r="AX2200" s="13" t="s">
        <v>76</v>
      </c>
      <c r="AY2200" s="168" t="s">
        <v>307</v>
      </c>
    </row>
    <row r="2201" spans="2:65" s="13" customFormat="1">
      <c r="B2201" s="167"/>
      <c r="D2201" s="161" t="s">
        <v>315</v>
      </c>
      <c r="E2201" s="168" t="s">
        <v>1</v>
      </c>
      <c r="F2201" s="169" t="s">
        <v>2384</v>
      </c>
      <c r="H2201" s="170">
        <v>8</v>
      </c>
      <c r="I2201" s="171"/>
      <c r="L2201" s="167"/>
      <c r="M2201" s="172"/>
      <c r="T2201" s="173"/>
      <c r="AT2201" s="168" t="s">
        <v>315</v>
      </c>
      <c r="AU2201" s="168" t="s">
        <v>89</v>
      </c>
      <c r="AV2201" s="13" t="s">
        <v>89</v>
      </c>
      <c r="AW2201" s="13" t="s">
        <v>31</v>
      </c>
      <c r="AX2201" s="13" t="s">
        <v>76</v>
      </c>
      <c r="AY2201" s="168" t="s">
        <v>307</v>
      </c>
    </row>
    <row r="2202" spans="2:65" s="13" customFormat="1">
      <c r="B2202" s="167"/>
      <c r="D2202" s="161" t="s">
        <v>315</v>
      </c>
      <c r="E2202" s="168" t="s">
        <v>1</v>
      </c>
      <c r="F2202" s="169" t="s">
        <v>2385</v>
      </c>
      <c r="H2202" s="170">
        <v>4</v>
      </c>
      <c r="I2202" s="171"/>
      <c r="L2202" s="167"/>
      <c r="M2202" s="172"/>
      <c r="T2202" s="173"/>
      <c r="AT2202" s="168" t="s">
        <v>315</v>
      </c>
      <c r="AU2202" s="168" t="s">
        <v>89</v>
      </c>
      <c r="AV2202" s="13" t="s">
        <v>89</v>
      </c>
      <c r="AW2202" s="13" t="s">
        <v>31</v>
      </c>
      <c r="AX2202" s="13" t="s">
        <v>76</v>
      </c>
      <c r="AY2202" s="168" t="s">
        <v>307</v>
      </c>
    </row>
    <row r="2203" spans="2:65" s="14" customFormat="1">
      <c r="B2203" s="174"/>
      <c r="D2203" s="161" t="s">
        <v>315</v>
      </c>
      <c r="E2203" s="175" t="s">
        <v>1</v>
      </c>
      <c r="F2203" s="176" t="s">
        <v>415</v>
      </c>
      <c r="H2203" s="177">
        <v>16</v>
      </c>
      <c r="I2203" s="178"/>
      <c r="L2203" s="174"/>
      <c r="M2203" s="179"/>
      <c r="T2203" s="180"/>
      <c r="AT2203" s="175" t="s">
        <v>315</v>
      </c>
      <c r="AU2203" s="175" t="s">
        <v>89</v>
      </c>
      <c r="AV2203" s="14" t="s">
        <v>313</v>
      </c>
      <c r="AW2203" s="14" t="s">
        <v>31</v>
      </c>
      <c r="AX2203" s="14" t="s">
        <v>83</v>
      </c>
      <c r="AY2203" s="175" t="s">
        <v>307</v>
      </c>
    </row>
    <row r="2204" spans="2:65" s="1" customFormat="1" ht="37.9" customHeight="1">
      <c r="B2204" s="145"/>
      <c r="C2204" s="188" t="s">
        <v>2386</v>
      </c>
      <c r="D2204" s="188" t="s">
        <v>507</v>
      </c>
      <c r="E2204" s="189" t="s">
        <v>2387</v>
      </c>
      <c r="F2204" s="190" t="s">
        <v>2388</v>
      </c>
      <c r="G2204" s="191" t="s">
        <v>693</v>
      </c>
      <c r="H2204" s="192">
        <v>30</v>
      </c>
      <c r="I2204" s="193"/>
      <c r="J2204" s="194">
        <f>ROUND(I2204*H2204,2)</f>
        <v>0</v>
      </c>
      <c r="K2204" s="195"/>
      <c r="L2204" s="196"/>
      <c r="M2204" s="197" t="s">
        <v>1</v>
      </c>
      <c r="N2204" s="198" t="s">
        <v>42</v>
      </c>
      <c r="P2204" s="156">
        <f>O2204*H2204</f>
        <v>0</v>
      </c>
      <c r="Q2204" s="156">
        <v>2.5000000000000001E-2</v>
      </c>
      <c r="R2204" s="156">
        <f>Q2204*H2204</f>
        <v>0.75</v>
      </c>
      <c r="S2204" s="156">
        <v>0</v>
      </c>
      <c r="T2204" s="157">
        <f>S2204*H2204</f>
        <v>0</v>
      </c>
      <c r="AR2204" s="158" t="s">
        <v>732</v>
      </c>
      <c r="AT2204" s="158" t="s">
        <v>507</v>
      </c>
      <c r="AU2204" s="158" t="s">
        <v>89</v>
      </c>
      <c r="AY2204" s="17" t="s">
        <v>307</v>
      </c>
      <c r="BE2204" s="159">
        <f>IF(N2204="základná",J2204,0)</f>
        <v>0</v>
      </c>
      <c r="BF2204" s="159">
        <f>IF(N2204="znížená",J2204,0)</f>
        <v>0</v>
      </c>
      <c r="BG2204" s="159">
        <f>IF(N2204="zákl. prenesená",J2204,0)</f>
        <v>0</v>
      </c>
      <c r="BH2204" s="159">
        <f>IF(N2204="zníž. prenesená",J2204,0)</f>
        <v>0</v>
      </c>
      <c r="BI2204" s="159">
        <f>IF(N2204="nulová",J2204,0)</f>
        <v>0</v>
      </c>
      <c r="BJ2204" s="17" t="s">
        <v>89</v>
      </c>
      <c r="BK2204" s="159">
        <f>ROUND(I2204*H2204,2)</f>
        <v>0</v>
      </c>
      <c r="BL2204" s="17" t="s">
        <v>587</v>
      </c>
      <c r="BM2204" s="158" t="s">
        <v>2389</v>
      </c>
    </row>
    <row r="2205" spans="2:65" s="13" customFormat="1">
      <c r="B2205" s="167"/>
      <c r="D2205" s="161" t="s">
        <v>315</v>
      </c>
      <c r="E2205" s="168" t="s">
        <v>1</v>
      </c>
      <c r="F2205" s="169" t="s">
        <v>1536</v>
      </c>
      <c r="H2205" s="170">
        <v>7</v>
      </c>
      <c r="I2205" s="171"/>
      <c r="L2205" s="167"/>
      <c r="M2205" s="172"/>
      <c r="T2205" s="173"/>
      <c r="AT2205" s="168" t="s">
        <v>315</v>
      </c>
      <c r="AU2205" s="168" t="s">
        <v>89</v>
      </c>
      <c r="AV2205" s="13" t="s">
        <v>89</v>
      </c>
      <c r="AW2205" s="13" t="s">
        <v>31</v>
      </c>
      <c r="AX2205" s="13" t="s">
        <v>76</v>
      </c>
      <c r="AY2205" s="168" t="s">
        <v>307</v>
      </c>
    </row>
    <row r="2206" spans="2:65" s="13" customFormat="1">
      <c r="B2206" s="167"/>
      <c r="D2206" s="161" t="s">
        <v>315</v>
      </c>
      <c r="E2206" s="168" t="s">
        <v>1</v>
      </c>
      <c r="F2206" s="169" t="s">
        <v>1537</v>
      </c>
      <c r="H2206" s="170">
        <v>14</v>
      </c>
      <c r="I2206" s="171"/>
      <c r="L2206" s="167"/>
      <c r="M2206" s="172"/>
      <c r="T2206" s="173"/>
      <c r="AT2206" s="168" t="s">
        <v>315</v>
      </c>
      <c r="AU2206" s="168" t="s">
        <v>89</v>
      </c>
      <c r="AV2206" s="13" t="s">
        <v>89</v>
      </c>
      <c r="AW2206" s="13" t="s">
        <v>31</v>
      </c>
      <c r="AX2206" s="13" t="s">
        <v>76</v>
      </c>
      <c r="AY2206" s="168" t="s">
        <v>307</v>
      </c>
    </row>
    <row r="2207" spans="2:65" s="13" customFormat="1">
      <c r="B2207" s="167"/>
      <c r="D2207" s="161" t="s">
        <v>315</v>
      </c>
      <c r="E2207" s="168" t="s">
        <v>1</v>
      </c>
      <c r="F2207" s="169" t="s">
        <v>1538</v>
      </c>
      <c r="H2207" s="170">
        <v>3</v>
      </c>
      <c r="I2207" s="171"/>
      <c r="L2207" s="167"/>
      <c r="M2207" s="172"/>
      <c r="T2207" s="173"/>
      <c r="AT2207" s="168" t="s">
        <v>315</v>
      </c>
      <c r="AU2207" s="168" t="s">
        <v>89</v>
      </c>
      <c r="AV2207" s="13" t="s">
        <v>89</v>
      </c>
      <c r="AW2207" s="13" t="s">
        <v>31</v>
      </c>
      <c r="AX2207" s="13" t="s">
        <v>76</v>
      </c>
      <c r="AY2207" s="168" t="s">
        <v>307</v>
      </c>
    </row>
    <row r="2208" spans="2:65" s="13" customFormat="1">
      <c r="B2208" s="167"/>
      <c r="D2208" s="161" t="s">
        <v>315</v>
      </c>
      <c r="E2208" s="168" t="s">
        <v>1</v>
      </c>
      <c r="F2208" s="169" t="s">
        <v>1539</v>
      </c>
      <c r="H2208" s="170">
        <v>3</v>
      </c>
      <c r="I2208" s="171"/>
      <c r="L2208" s="167"/>
      <c r="M2208" s="172"/>
      <c r="T2208" s="173"/>
      <c r="AT2208" s="168" t="s">
        <v>315</v>
      </c>
      <c r="AU2208" s="168" t="s">
        <v>89</v>
      </c>
      <c r="AV2208" s="13" t="s">
        <v>89</v>
      </c>
      <c r="AW2208" s="13" t="s">
        <v>31</v>
      </c>
      <c r="AX2208" s="13" t="s">
        <v>76</v>
      </c>
      <c r="AY2208" s="168" t="s">
        <v>307</v>
      </c>
    </row>
    <row r="2209" spans="2:65" s="13" customFormat="1">
      <c r="B2209" s="167"/>
      <c r="D2209" s="161" t="s">
        <v>315</v>
      </c>
      <c r="E2209" s="168" t="s">
        <v>1</v>
      </c>
      <c r="F2209" s="169" t="s">
        <v>1540</v>
      </c>
      <c r="H2209" s="170">
        <v>3</v>
      </c>
      <c r="I2209" s="171"/>
      <c r="L2209" s="167"/>
      <c r="M2209" s="172"/>
      <c r="T2209" s="173"/>
      <c r="AT2209" s="168" t="s">
        <v>315</v>
      </c>
      <c r="AU2209" s="168" t="s">
        <v>89</v>
      </c>
      <c r="AV2209" s="13" t="s">
        <v>89</v>
      </c>
      <c r="AW2209" s="13" t="s">
        <v>31</v>
      </c>
      <c r="AX2209" s="13" t="s">
        <v>76</v>
      </c>
      <c r="AY2209" s="168" t="s">
        <v>307</v>
      </c>
    </row>
    <row r="2210" spans="2:65" s="14" customFormat="1">
      <c r="B2210" s="174"/>
      <c r="D2210" s="161" t="s">
        <v>315</v>
      </c>
      <c r="E2210" s="175" t="s">
        <v>1</v>
      </c>
      <c r="F2210" s="176" t="s">
        <v>415</v>
      </c>
      <c r="H2210" s="177">
        <v>30</v>
      </c>
      <c r="I2210" s="178"/>
      <c r="L2210" s="174"/>
      <c r="M2210" s="179"/>
      <c r="T2210" s="180"/>
      <c r="AT2210" s="175" t="s">
        <v>315</v>
      </c>
      <c r="AU2210" s="175" t="s">
        <v>89</v>
      </c>
      <c r="AV2210" s="14" t="s">
        <v>313</v>
      </c>
      <c r="AW2210" s="14" t="s">
        <v>31</v>
      </c>
      <c r="AX2210" s="14" t="s">
        <v>83</v>
      </c>
      <c r="AY2210" s="175" t="s">
        <v>307</v>
      </c>
    </row>
    <row r="2211" spans="2:65" s="1" customFormat="1" ht="24.2" customHeight="1">
      <c r="B2211" s="145"/>
      <c r="C2211" s="146" t="s">
        <v>2390</v>
      </c>
      <c r="D2211" s="146" t="s">
        <v>309</v>
      </c>
      <c r="E2211" s="147" t="s">
        <v>2391</v>
      </c>
      <c r="F2211" s="148" t="s">
        <v>2392</v>
      </c>
      <c r="G2211" s="149" t="s">
        <v>693</v>
      </c>
      <c r="H2211" s="150">
        <v>1</v>
      </c>
      <c r="I2211" s="151"/>
      <c r="J2211" s="152">
        <f>ROUND(I2211*H2211,2)</f>
        <v>0</v>
      </c>
      <c r="K2211" s="153"/>
      <c r="L2211" s="32"/>
      <c r="M2211" s="154" t="s">
        <v>1</v>
      </c>
      <c r="N2211" s="155" t="s">
        <v>42</v>
      </c>
      <c r="P2211" s="156">
        <f>O2211*H2211</f>
        <v>0</v>
      </c>
      <c r="Q2211" s="156">
        <v>0</v>
      </c>
      <c r="R2211" s="156">
        <f>Q2211*H2211</f>
        <v>0</v>
      </c>
      <c r="S2211" s="156">
        <v>0</v>
      </c>
      <c r="T2211" s="157">
        <f>S2211*H2211</f>
        <v>0</v>
      </c>
      <c r="AR2211" s="158" t="s">
        <v>587</v>
      </c>
      <c r="AT2211" s="158" t="s">
        <v>309</v>
      </c>
      <c r="AU2211" s="158" t="s">
        <v>89</v>
      </c>
      <c r="AY2211" s="17" t="s">
        <v>307</v>
      </c>
      <c r="BE2211" s="159">
        <f>IF(N2211="základná",J2211,0)</f>
        <v>0</v>
      </c>
      <c r="BF2211" s="159">
        <f>IF(N2211="znížená",J2211,0)</f>
        <v>0</v>
      </c>
      <c r="BG2211" s="159">
        <f>IF(N2211="zákl. prenesená",J2211,0)</f>
        <v>0</v>
      </c>
      <c r="BH2211" s="159">
        <f>IF(N2211="zníž. prenesená",J2211,0)</f>
        <v>0</v>
      </c>
      <c r="BI2211" s="159">
        <f>IF(N2211="nulová",J2211,0)</f>
        <v>0</v>
      </c>
      <c r="BJ2211" s="17" t="s">
        <v>89</v>
      </c>
      <c r="BK2211" s="159">
        <f>ROUND(I2211*H2211,2)</f>
        <v>0</v>
      </c>
      <c r="BL2211" s="17" t="s">
        <v>587</v>
      </c>
      <c r="BM2211" s="158" t="s">
        <v>2393</v>
      </c>
    </row>
    <row r="2212" spans="2:65" s="13" customFormat="1">
      <c r="B2212" s="167"/>
      <c r="D2212" s="161" t="s">
        <v>315</v>
      </c>
      <c r="E2212" s="168" t="s">
        <v>1</v>
      </c>
      <c r="F2212" s="169" t="s">
        <v>2351</v>
      </c>
      <c r="H2212" s="170">
        <v>1</v>
      </c>
      <c r="I2212" s="171"/>
      <c r="L2212" s="167"/>
      <c r="M2212" s="172"/>
      <c r="T2212" s="173"/>
      <c r="AT2212" s="168" t="s">
        <v>315</v>
      </c>
      <c r="AU2212" s="168" t="s">
        <v>89</v>
      </c>
      <c r="AV2212" s="13" t="s">
        <v>89</v>
      </c>
      <c r="AW2212" s="13" t="s">
        <v>31</v>
      </c>
      <c r="AX2212" s="13" t="s">
        <v>83</v>
      </c>
      <c r="AY2212" s="168" t="s">
        <v>307</v>
      </c>
    </row>
    <row r="2213" spans="2:65" s="1" customFormat="1" ht="24.2" customHeight="1">
      <c r="B2213" s="145"/>
      <c r="C2213" s="188" t="s">
        <v>2394</v>
      </c>
      <c r="D2213" s="188" t="s">
        <v>507</v>
      </c>
      <c r="E2213" s="189" t="s">
        <v>2395</v>
      </c>
      <c r="F2213" s="190" t="s">
        <v>2396</v>
      </c>
      <c r="G2213" s="191" t="s">
        <v>693</v>
      </c>
      <c r="H2213" s="192">
        <v>1</v>
      </c>
      <c r="I2213" s="193"/>
      <c r="J2213" s="194">
        <f>ROUND(I2213*H2213,2)</f>
        <v>0</v>
      </c>
      <c r="K2213" s="195"/>
      <c r="L2213" s="196"/>
      <c r="M2213" s="197" t="s">
        <v>1</v>
      </c>
      <c r="N2213" s="198" t="s">
        <v>42</v>
      </c>
      <c r="P2213" s="156">
        <f>O2213*H2213</f>
        <v>0</v>
      </c>
      <c r="Q2213" s="156">
        <v>2.5000000000000001E-2</v>
      </c>
      <c r="R2213" s="156">
        <f>Q2213*H2213</f>
        <v>2.5000000000000001E-2</v>
      </c>
      <c r="S2213" s="156">
        <v>0</v>
      </c>
      <c r="T2213" s="157">
        <f>S2213*H2213</f>
        <v>0</v>
      </c>
      <c r="AR2213" s="158" t="s">
        <v>449</v>
      </c>
      <c r="AT2213" s="158" t="s">
        <v>507</v>
      </c>
      <c r="AU2213" s="158" t="s">
        <v>89</v>
      </c>
      <c r="AY2213" s="17" t="s">
        <v>307</v>
      </c>
      <c r="BE2213" s="159">
        <f>IF(N2213="základná",J2213,0)</f>
        <v>0</v>
      </c>
      <c r="BF2213" s="159">
        <f>IF(N2213="znížená",J2213,0)</f>
        <v>0</v>
      </c>
      <c r="BG2213" s="159">
        <f>IF(N2213="zákl. prenesená",J2213,0)</f>
        <v>0</v>
      </c>
      <c r="BH2213" s="159">
        <f>IF(N2213="zníž. prenesená",J2213,0)</f>
        <v>0</v>
      </c>
      <c r="BI2213" s="159">
        <f>IF(N2213="nulová",J2213,0)</f>
        <v>0</v>
      </c>
      <c r="BJ2213" s="17" t="s">
        <v>89</v>
      </c>
      <c r="BK2213" s="159">
        <f>ROUND(I2213*H2213,2)</f>
        <v>0</v>
      </c>
      <c r="BL2213" s="17" t="s">
        <v>313</v>
      </c>
      <c r="BM2213" s="158" t="s">
        <v>2397</v>
      </c>
    </row>
    <row r="2214" spans="2:65" s="1" customFormat="1" ht="24.2" customHeight="1">
      <c r="B2214" s="145"/>
      <c r="C2214" s="146" t="s">
        <v>2398</v>
      </c>
      <c r="D2214" s="146" t="s">
        <v>309</v>
      </c>
      <c r="E2214" s="147" t="s">
        <v>2399</v>
      </c>
      <c r="F2214" s="148" t="s">
        <v>2400</v>
      </c>
      <c r="G2214" s="149" t="s">
        <v>693</v>
      </c>
      <c r="H2214" s="150">
        <v>1</v>
      </c>
      <c r="I2214" s="151"/>
      <c r="J2214" s="152">
        <f>ROUND(I2214*H2214,2)</f>
        <v>0</v>
      </c>
      <c r="K2214" s="153"/>
      <c r="L2214" s="32"/>
      <c r="M2214" s="154" t="s">
        <v>1</v>
      </c>
      <c r="N2214" s="155" t="s">
        <v>42</v>
      </c>
      <c r="P2214" s="156">
        <f>O2214*H2214</f>
        <v>0</v>
      </c>
      <c r="Q2214" s="156">
        <v>0</v>
      </c>
      <c r="R2214" s="156">
        <f>Q2214*H2214</f>
        <v>0</v>
      </c>
      <c r="S2214" s="156">
        <v>0</v>
      </c>
      <c r="T2214" s="157">
        <f>S2214*H2214</f>
        <v>0</v>
      </c>
      <c r="AR2214" s="158" t="s">
        <v>313</v>
      </c>
      <c r="AT2214" s="158" t="s">
        <v>309</v>
      </c>
      <c r="AU2214" s="158" t="s">
        <v>89</v>
      </c>
      <c r="AY2214" s="17" t="s">
        <v>307</v>
      </c>
      <c r="BE2214" s="159">
        <f>IF(N2214="základná",J2214,0)</f>
        <v>0</v>
      </c>
      <c r="BF2214" s="159">
        <f>IF(N2214="znížená",J2214,0)</f>
        <v>0</v>
      </c>
      <c r="BG2214" s="159">
        <f>IF(N2214="zákl. prenesená",J2214,0)</f>
        <v>0</v>
      </c>
      <c r="BH2214" s="159">
        <f>IF(N2214="zníž. prenesená",J2214,0)</f>
        <v>0</v>
      </c>
      <c r="BI2214" s="159">
        <f>IF(N2214="nulová",J2214,0)</f>
        <v>0</v>
      </c>
      <c r="BJ2214" s="17" t="s">
        <v>89</v>
      </c>
      <c r="BK2214" s="159">
        <f>ROUND(I2214*H2214,2)</f>
        <v>0</v>
      </c>
      <c r="BL2214" s="17" t="s">
        <v>313</v>
      </c>
      <c r="BM2214" s="158" t="s">
        <v>2401</v>
      </c>
    </row>
    <row r="2215" spans="2:65" s="13" customFormat="1">
      <c r="B2215" s="167"/>
      <c r="D2215" s="161" t="s">
        <v>315</v>
      </c>
      <c r="E2215" s="168" t="s">
        <v>1</v>
      </c>
      <c r="F2215" s="169" t="s">
        <v>2402</v>
      </c>
      <c r="H2215" s="170">
        <v>1</v>
      </c>
      <c r="I2215" s="171"/>
      <c r="L2215" s="167"/>
      <c r="M2215" s="172"/>
      <c r="T2215" s="173"/>
      <c r="AT2215" s="168" t="s">
        <v>315</v>
      </c>
      <c r="AU2215" s="168" t="s">
        <v>89</v>
      </c>
      <c r="AV2215" s="13" t="s">
        <v>89</v>
      </c>
      <c r="AW2215" s="13" t="s">
        <v>31</v>
      </c>
      <c r="AX2215" s="13" t="s">
        <v>76</v>
      </c>
      <c r="AY2215" s="168" t="s">
        <v>307</v>
      </c>
    </row>
    <row r="2216" spans="2:65" s="14" customFormat="1">
      <c r="B2216" s="174"/>
      <c r="D2216" s="161" t="s">
        <v>315</v>
      </c>
      <c r="E2216" s="175" t="s">
        <v>1</v>
      </c>
      <c r="F2216" s="176" t="s">
        <v>415</v>
      </c>
      <c r="H2216" s="177">
        <v>1</v>
      </c>
      <c r="I2216" s="178"/>
      <c r="L2216" s="174"/>
      <c r="M2216" s="179"/>
      <c r="T2216" s="180"/>
      <c r="AT2216" s="175" t="s">
        <v>315</v>
      </c>
      <c r="AU2216" s="175" t="s">
        <v>89</v>
      </c>
      <c r="AV2216" s="14" t="s">
        <v>313</v>
      </c>
      <c r="AW2216" s="14" t="s">
        <v>31</v>
      </c>
      <c r="AX2216" s="14" t="s">
        <v>83</v>
      </c>
      <c r="AY2216" s="175" t="s">
        <v>307</v>
      </c>
    </row>
    <row r="2217" spans="2:65" s="1" customFormat="1" ht="24.2" customHeight="1">
      <c r="B2217" s="145"/>
      <c r="C2217" s="188" t="s">
        <v>2403</v>
      </c>
      <c r="D2217" s="188" t="s">
        <v>507</v>
      </c>
      <c r="E2217" s="189" t="s">
        <v>2404</v>
      </c>
      <c r="F2217" s="190" t="s">
        <v>2405</v>
      </c>
      <c r="G2217" s="191" t="s">
        <v>693</v>
      </c>
      <c r="H2217" s="192">
        <v>1</v>
      </c>
      <c r="I2217" s="193"/>
      <c r="J2217" s="194">
        <f>ROUND(I2217*H2217,2)</f>
        <v>0</v>
      </c>
      <c r="K2217" s="195"/>
      <c r="L2217" s="196"/>
      <c r="M2217" s="197" t="s">
        <v>1</v>
      </c>
      <c r="N2217" s="198" t="s">
        <v>42</v>
      </c>
      <c r="P2217" s="156">
        <f>O2217*H2217</f>
        <v>0</v>
      </c>
      <c r="Q2217" s="156">
        <v>2.5000000000000001E-2</v>
      </c>
      <c r="R2217" s="156">
        <f>Q2217*H2217</f>
        <v>2.5000000000000001E-2</v>
      </c>
      <c r="S2217" s="156">
        <v>0</v>
      </c>
      <c r="T2217" s="157">
        <f>S2217*H2217</f>
        <v>0</v>
      </c>
      <c r="AR2217" s="158" t="s">
        <v>449</v>
      </c>
      <c r="AT2217" s="158" t="s">
        <v>507</v>
      </c>
      <c r="AU2217" s="158" t="s">
        <v>89</v>
      </c>
      <c r="AY2217" s="17" t="s">
        <v>307</v>
      </c>
      <c r="BE2217" s="159">
        <f>IF(N2217="základná",J2217,0)</f>
        <v>0</v>
      </c>
      <c r="BF2217" s="159">
        <f>IF(N2217="znížená",J2217,0)</f>
        <v>0</v>
      </c>
      <c r="BG2217" s="159">
        <f>IF(N2217="zákl. prenesená",J2217,0)</f>
        <v>0</v>
      </c>
      <c r="BH2217" s="159">
        <f>IF(N2217="zníž. prenesená",J2217,0)</f>
        <v>0</v>
      </c>
      <c r="BI2217" s="159">
        <f>IF(N2217="nulová",J2217,0)</f>
        <v>0</v>
      </c>
      <c r="BJ2217" s="17" t="s">
        <v>89</v>
      </c>
      <c r="BK2217" s="159">
        <f>ROUND(I2217*H2217,2)</f>
        <v>0</v>
      </c>
      <c r="BL2217" s="17" t="s">
        <v>313</v>
      </c>
      <c r="BM2217" s="158" t="s">
        <v>2406</v>
      </c>
    </row>
    <row r="2218" spans="2:65" s="1" customFormat="1" ht="21.75" customHeight="1">
      <c r="B2218" s="145"/>
      <c r="C2218" s="146" t="s">
        <v>2407</v>
      </c>
      <c r="D2218" s="146" t="s">
        <v>309</v>
      </c>
      <c r="E2218" s="147" t="s">
        <v>2408</v>
      </c>
      <c r="F2218" s="148" t="s">
        <v>2409</v>
      </c>
      <c r="G2218" s="149" t="s">
        <v>1071</v>
      </c>
      <c r="H2218" s="150">
        <v>48</v>
      </c>
      <c r="I2218" s="151"/>
      <c r="J2218" s="152">
        <f>ROUND(I2218*H2218,2)</f>
        <v>0</v>
      </c>
      <c r="K2218" s="153"/>
      <c r="L2218" s="32"/>
      <c r="M2218" s="154" t="s">
        <v>1</v>
      </c>
      <c r="N2218" s="155" t="s">
        <v>42</v>
      </c>
      <c r="P2218" s="156">
        <f>O2218*H2218</f>
        <v>0</v>
      </c>
      <c r="Q2218" s="156">
        <v>2.5000000000000001E-4</v>
      </c>
      <c r="R2218" s="156">
        <f>Q2218*H2218</f>
        <v>1.2E-2</v>
      </c>
      <c r="S2218" s="156">
        <v>0</v>
      </c>
      <c r="T2218" s="157">
        <f>S2218*H2218</f>
        <v>0</v>
      </c>
      <c r="AR2218" s="158" t="s">
        <v>587</v>
      </c>
      <c r="AT2218" s="158" t="s">
        <v>309</v>
      </c>
      <c r="AU2218" s="158" t="s">
        <v>89</v>
      </c>
      <c r="AY2218" s="17" t="s">
        <v>307</v>
      </c>
      <c r="BE2218" s="159">
        <f>IF(N2218="základná",J2218,0)</f>
        <v>0</v>
      </c>
      <c r="BF2218" s="159">
        <f>IF(N2218="znížená",J2218,0)</f>
        <v>0</v>
      </c>
      <c r="BG2218" s="159">
        <f>IF(N2218="zákl. prenesená",J2218,0)</f>
        <v>0</v>
      </c>
      <c r="BH2218" s="159">
        <f>IF(N2218="zníž. prenesená",J2218,0)</f>
        <v>0</v>
      </c>
      <c r="BI2218" s="159">
        <f>IF(N2218="nulová",J2218,0)</f>
        <v>0</v>
      </c>
      <c r="BJ2218" s="17" t="s">
        <v>89</v>
      </c>
      <c r="BK2218" s="159">
        <f>ROUND(I2218*H2218,2)</f>
        <v>0</v>
      </c>
      <c r="BL2218" s="17" t="s">
        <v>587</v>
      </c>
      <c r="BM2218" s="158" t="s">
        <v>2410</v>
      </c>
    </row>
    <row r="2219" spans="2:65" s="13" customFormat="1">
      <c r="B2219" s="167"/>
      <c r="D2219" s="161" t="s">
        <v>315</v>
      </c>
      <c r="E2219" s="168" t="s">
        <v>1</v>
      </c>
      <c r="F2219" s="169" t="s">
        <v>2411</v>
      </c>
      <c r="H2219" s="170">
        <v>24</v>
      </c>
      <c r="I2219" s="171"/>
      <c r="L2219" s="167"/>
      <c r="M2219" s="172"/>
      <c r="T2219" s="173"/>
      <c r="AT2219" s="168" t="s">
        <v>315</v>
      </c>
      <c r="AU2219" s="168" t="s">
        <v>89</v>
      </c>
      <c r="AV2219" s="13" t="s">
        <v>89</v>
      </c>
      <c r="AW2219" s="13" t="s">
        <v>31</v>
      </c>
      <c r="AX2219" s="13" t="s">
        <v>76</v>
      </c>
      <c r="AY2219" s="168" t="s">
        <v>307</v>
      </c>
    </row>
    <row r="2220" spans="2:65" s="13" customFormat="1">
      <c r="B2220" s="167"/>
      <c r="D2220" s="161" t="s">
        <v>315</v>
      </c>
      <c r="E2220" s="168" t="s">
        <v>1</v>
      </c>
      <c r="F2220" s="169" t="s">
        <v>2412</v>
      </c>
      <c r="H2220" s="170">
        <v>1.5</v>
      </c>
      <c r="I2220" s="171"/>
      <c r="L2220" s="167"/>
      <c r="M2220" s="172"/>
      <c r="T2220" s="173"/>
      <c r="AT2220" s="168" t="s">
        <v>315</v>
      </c>
      <c r="AU2220" s="168" t="s">
        <v>89</v>
      </c>
      <c r="AV2220" s="13" t="s">
        <v>89</v>
      </c>
      <c r="AW2220" s="13" t="s">
        <v>31</v>
      </c>
      <c r="AX2220" s="13" t="s">
        <v>76</v>
      </c>
      <c r="AY2220" s="168" t="s">
        <v>307</v>
      </c>
    </row>
    <row r="2221" spans="2:65" s="13" customFormat="1">
      <c r="B2221" s="167"/>
      <c r="D2221" s="161" t="s">
        <v>315</v>
      </c>
      <c r="E2221" s="168" t="s">
        <v>1</v>
      </c>
      <c r="F2221" s="169" t="s">
        <v>2413</v>
      </c>
      <c r="H2221" s="170">
        <v>1.5</v>
      </c>
      <c r="I2221" s="171"/>
      <c r="L2221" s="167"/>
      <c r="M2221" s="172"/>
      <c r="T2221" s="173"/>
      <c r="AT2221" s="168" t="s">
        <v>315</v>
      </c>
      <c r="AU2221" s="168" t="s">
        <v>89</v>
      </c>
      <c r="AV2221" s="13" t="s">
        <v>89</v>
      </c>
      <c r="AW2221" s="13" t="s">
        <v>31</v>
      </c>
      <c r="AX2221" s="13" t="s">
        <v>76</v>
      </c>
      <c r="AY2221" s="168" t="s">
        <v>307</v>
      </c>
    </row>
    <row r="2222" spans="2:65" s="13" customFormat="1">
      <c r="B2222" s="167"/>
      <c r="D2222" s="161" t="s">
        <v>315</v>
      </c>
      <c r="E2222" s="168" t="s">
        <v>1</v>
      </c>
      <c r="F2222" s="169" t="s">
        <v>1705</v>
      </c>
      <c r="H2222" s="170">
        <v>1.5</v>
      </c>
      <c r="I2222" s="171"/>
      <c r="L2222" s="167"/>
      <c r="M2222" s="172"/>
      <c r="T2222" s="173"/>
      <c r="AT2222" s="168" t="s">
        <v>315</v>
      </c>
      <c r="AU2222" s="168" t="s">
        <v>89</v>
      </c>
      <c r="AV2222" s="13" t="s">
        <v>89</v>
      </c>
      <c r="AW2222" s="13" t="s">
        <v>31</v>
      </c>
      <c r="AX2222" s="13" t="s">
        <v>76</v>
      </c>
      <c r="AY2222" s="168" t="s">
        <v>307</v>
      </c>
    </row>
    <row r="2223" spans="2:65" s="13" customFormat="1">
      <c r="B2223" s="167"/>
      <c r="D2223" s="161" t="s">
        <v>315</v>
      </c>
      <c r="E2223" s="168" t="s">
        <v>1</v>
      </c>
      <c r="F2223" s="169" t="s">
        <v>2414</v>
      </c>
      <c r="H2223" s="170">
        <v>15</v>
      </c>
      <c r="I2223" s="171"/>
      <c r="L2223" s="167"/>
      <c r="M2223" s="172"/>
      <c r="T2223" s="173"/>
      <c r="AT2223" s="168" t="s">
        <v>315</v>
      </c>
      <c r="AU2223" s="168" t="s">
        <v>89</v>
      </c>
      <c r="AV2223" s="13" t="s">
        <v>89</v>
      </c>
      <c r="AW2223" s="13" t="s">
        <v>31</v>
      </c>
      <c r="AX2223" s="13" t="s">
        <v>76</v>
      </c>
      <c r="AY2223" s="168" t="s">
        <v>307</v>
      </c>
    </row>
    <row r="2224" spans="2:65" s="13" customFormat="1">
      <c r="B2224" s="167"/>
      <c r="D2224" s="161" t="s">
        <v>315</v>
      </c>
      <c r="E2224" s="168" t="s">
        <v>1</v>
      </c>
      <c r="F2224" s="169" t="s">
        <v>2415</v>
      </c>
      <c r="H2224" s="170">
        <v>4.5</v>
      </c>
      <c r="I2224" s="171"/>
      <c r="L2224" s="167"/>
      <c r="M2224" s="172"/>
      <c r="T2224" s="173"/>
      <c r="AT2224" s="168" t="s">
        <v>315</v>
      </c>
      <c r="AU2224" s="168" t="s">
        <v>89</v>
      </c>
      <c r="AV2224" s="13" t="s">
        <v>89</v>
      </c>
      <c r="AW2224" s="13" t="s">
        <v>31</v>
      </c>
      <c r="AX2224" s="13" t="s">
        <v>76</v>
      </c>
      <c r="AY2224" s="168" t="s">
        <v>307</v>
      </c>
    </row>
    <row r="2225" spans="2:65" s="14" customFormat="1">
      <c r="B2225" s="174"/>
      <c r="D2225" s="161" t="s">
        <v>315</v>
      </c>
      <c r="E2225" s="175" t="s">
        <v>1</v>
      </c>
      <c r="F2225" s="176" t="s">
        <v>415</v>
      </c>
      <c r="H2225" s="177">
        <v>48</v>
      </c>
      <c r="I2225" s="178"/>
      <c r="L2225" s="174"/>
      <c r="M2225" s="179"/>
      <c r="T2225" s="180"/>
      <c r="AT2225" s="175" t="s">
        <v>315</v>
      </c>
      <c r="AU2225" s="175" t="s">
        <v>89</v>
      </c>
      <c r="AV2225" s="14" t="s">
        <v>313</v>
      </c>
      <c r="AW2225" s="14" t="s">
        <v>31</v>
      </c>
      <c r="AX2225" s="14" t="s">
        <v>83</v>
      </c>
      <c r="AY2225" s="175" t="s">
        <v>307</v>
      </c>
    </row>
    <row r="2226" spans="2:65" s="1" customFormat="1" ht="37.9" customHeight="1">
      <c r="B2226" s="145"/>
      <c r="C2226" s="188" t="s">
        <v>2416</v>
      </c>
      <c r="D2226" s="188" t="s">
        <v>507</v>
      </c>
      <c r="E2226" s="189" t="s">
        <v>2417</v>
      </c>
      <c r="F2226" s="190" t="s">
        <v>2418</v>
      </c>
      <c r="G2226" s="191" t="s">
        <v>1071</v>
      </c>
      <c r="H2226" s="192">
        <v>48</v>
      </c>
      <c r="I2226" s="193"/>
      <c r="J2226" s="194">
        <f>ROUND(I2226*H2226,2)</f>
        <v>0</v>
      </c>
      <c r="K2226" s="195"/>
      <c r="L2226" s="196"/>
      <c r="M2226" s="197" t="s">
        <v>1</v>
      </c>
      <c r="N2226" s="198" t="s">
        <v>42</v>
      </c>
      <c r="P2226" s="156">
        <f>O2226*H2226</f>
        <v>0</v>
      </c>
      <c r="Q2226" s="156">
        <v>1.14E-3</v>
      </c>
      <c r="R2226" s="156">
        <f>Q2226*H2226</f>
        <v>5.4719999999999998E-2</v>
      </c>
      <c r="S2226" s="156">
        <v>0</v>
      </c>
      <c r="T2226" s="157">
        <f>S2226*H2226</f>
        <v>0</v>
      </c>
      <c r="AR2226" s="158" t="s">
        <v>732</v>
      </c>
      <c r="AT2226" s="158" t="s">
        <v>507</v>
      </c>
      <c r="AU2226" s="158" t="s">
        <v>89</v>
      </c>
      <c r="AY2226" s="17" t="s">
        <v>307</v>
      </c>
      <c r="BE2226" s="159">
        <f>IF(N2226="základná",J2226,0)</f>
        <v>0</v>
      </c>
      <c r="BF2226" s="159">
        <f>IF(N2226="znížená",J2226,0)</f>
        <v>0</v>
      </c>
      <c r="BG2226" s="159">
        <f>IF(N2226="zákl. prenesená",J2226,0)</f>
        <v>0</v>
      </c>
      <c r="BH2226" s="159">
        <f>IF(N2226="zníž. prenesená",J2226,0)</f>
        <v>0</v>
      </c>
      <c r="BI2226" s="159">
        <f>IF(N2226="nulová",J2226,0)</f>
        <v>0</v>
      </c>
      <c r="BJ2226" s="17" t="s">
        <v>89</v>
      </c>
      <c r="BK2226" s="159">
        <f>ROUND(I2226*H2226,2)</f>
        <v>0</v>
      </c>
      <c r="BL2226" s="17" t="s">
        <v>587</v>
      </c>
      <c r="BM2226" s="158" t="s">
        <v>2419</v>
      </c>
    </row>
    <row r="2227" spans="2:65" s="1" customFormat="1" ht="33" customHeight="1">
      <c r="B2227" s="145"/>
      <c r="C2227" s="188" t="s">
        <v>2420</v>
      </c>
      <c r="D2227" s="188" t="s">
        <v>507</v>
      </c>
      <c r="E2227" s="189" t="s">
        <v>2421</v>
      </c>
      <c r="F2227" s="190" t="s">
        <v>2422</v>
      </c>
      <c r="G2227" s="191" t="s">
        <v>693</v>
      </c>
      <c r="H2227" s="192">
        <v>34</v>
      </c>
      <c r="I2227" s="193"/>
      <c r="J2227" s="194">
        <f>ROUND(I2227*H2227,2)</f>
        <v>0</v>
      </c>
      <c r="K2227" s="195"/>
      <c r="L2227" s="196"/>
      <c r="M2227" s="197" t="s">
        <v>1</v>
      </c>
      <c r="N2227" s="198" t="s">
        <v>42</v>
      </c>
      <c r="P2227" s="156">
        <f>O2227*H2227</f>
        <v>0</v>
      </c>
      <c r="Q2227" s="156">
        <v>1E-4</v>
      </c>
      <c r="R2227" s="156">
        <f>Q2227*H2227</f>
        <v>3.4000000000000002E-3</v>
      </c>
      <c r="S2227" s="156">
        <v>0</v>
      </c>
      <c r="T2227" s="157">
        <f>S2227*H2227</f>
        <v>0</v>
      </c>
      <c r="AR2227" s="158" t="s">
        <v>732</v>
      </c>
      <c r="AT2227" s="158" t="s">
        <v>507</v>
      </c>
      <c r="AU2227" s="158" t="s">
        <v>89</v>
      </c>
      <c r="AY2227" s="17" t="s">
        <v>307</v>
      </c>
      <c r="BE2227" s="159">
        <f>IF(N2227="základná",J2227,0)</f>
        <v>0</v>
      </c>
      <c r="BF2227" s="159">
        <f>IF(N2227="znížená",J2227,0)</f>
        <v>0</v>
      </c>
      <c r="BG2227" s="159">
        <f>IF(N2227="zákl. prenesená",J2227,0)</f>
        <v>0</v>
      </c>
      <c r="BH2227" s="159">
        <f>IF(N2227="zníž. prenesená",J2227,0)</f>
        <v>0</v>
      </c>
      <c r="BI2227" s="159">
        <f>IF(N2227="nulová",J2227,0)</f>
        <v>0</v>
      </c>
      <c r="BJ2227" s="17" t="s">
        <v>89</v>
      </c>
      <c r="BK2227" s="159">
        <f>ROUND(I2227*H2227,2)</f>
        <v>0</v>
      </c>
      <c r="BL2227" s="17" t="s">
        <v>587</v>
      </c>
      <c r="BM2227" s="158" t="s">
        <v>2423</v>
      </c>
    </row>
    <row r="2228" spans="2:65" s="13" customFormat="1">
      <c r="B2228" s="167"/>
      <c r="D2228" s="161" t="s">
        <v>315</v>
      </c>
      <c r="E2228" s="168" t="s">
        <v>1</v>
      </c>
      <c r="F2228" s="169" t="s">
        <v>776</v>
      </c>
      <c r="H2228" s="170">
        <v>34</v>
      </c>
      <c r="I2228" s="171"/>
      <c r="L2228" s="167"/>
      <c r="M2228" s="172"/>
      <c r="T2228" s="173"/>
      <c r="AT2228" s="168" t="s">
        <v>315</v>
      </c>
      <c r="AU2228" s="168" t="s">
        <v>89</v>
      </c>
      <c r="AV2228" s="13" t="s">
        <v>89</v>
      </c>
      <c r="AW2228" s="13" t="s">
        <v>31</v>
      </c>
      <c r="AX2228" s="13" t="s">
        <v>83</v>
      </c>
      <c r="AY2228" s="168" t="s">
        <v>307</v>
      </c>
    </row>
    <row r="2229" spans="2:65" s="1" customFormat="1" ht="44.25" customHeight="1">
      <c r="B2229" s="145"/>
      <c r="C2229" s="146" t="s">
        <v>2424</v>
      </c>
      <c r="D2229" s="146" t="s">
        <v>309</v>
      </c>
      <c r="E2229" s="147" t="s">
        <v>2425</v>
      </c>
      <c r="F2229" s="148" t="s">
        <v>2426</v>
      </c>
      <c r="G2229" s="149" t="s">
        <v>2009</v>
      </c>
      <c r="H2229" s="150">
        <v>1</v>
      </c>
      <c r="I2229" s="151"/>
      <c r="J2229" s="152">
        <f>ROUND(I2229*H2229,2)</f>
        <v>0</v>
      </c>
      <c r="K2229" s="153"/>
      <c r="L2229" s="32"/>
      <c r="M2229" s="154" t="s">
        <v>1</v>
      </c>
      <c r="N2229" s="155" t="s">
        <v>42</v>
      </c>
      <c r="P2229" s="156">
        <f>O2229*H2229</f>
        <v>0</v>
      </c>
      <c r="Q2229" s="156">
        <v>0</v>
      </c>
      <c r="R2229" s="156">
        <f>Q2229*H2229</f>
        <v>0</v>
      </c>
      <c r="S2229" s="156">
        <v>0</v>
      </c>
      <c r="T2229" s="157">
        <f>S2229*H2229</f>
        <v>0</v>
      </c>
      <c r="AR2229" s="158" t="s">
        <v>587</v>
      </c>
      <c r="AT2229" s="158" t="s">
        <v>309</v>
      </c>
      <c r="AU2229" s="158" t="s">
        <v>89</v>
      </c>
      <c r="AY2229" s="17" t="s">
        <v>307</v>
      </c>
      <c r="BE2229" s="159">
        <f>IF(N2229="základná",J2229,0)</f>
        <v>0</v>
      </c>
      <c r="BF2229" s="159">
        <f>IF(N2229="znížená",J2229,0)</f>
        <v>0</v>
      </c>
      <c r="BG2229" s="159">
        <f>IF(N2229="zákl. prenesená",J2229,0)</f>
        <v>0</v>
      </c>
      <c r="BH2229" s="159">
        <f>IF(N2229="zníž. prenesená",J2229,0)</f>
        <v>0</v>
      </c>
      <c r="BI2229" s="159">
        <f>IF(N2229="nulová",J2229,0)</f>
        <v>0</v>
      </c>
      <c r="BJ2229" s="17" t="s">
        <v>89</v>
      </c>
      <c r="BK2229" s="159">
        <f>ROUND(I2229*H2229,2)</f>
        <v>0</v>
      </c>
      <c r="BL2229" s="17" t="s">
        <v>587</v>
      </c>
      <c r="BM2229" s="158" t="s">
        <v>2427</v>
      </c>
    </row>
    <row r="2230" spans="2:65" s="1" customFormat="1" ht="44.25" customHeight="1">
      <c r="B2230" s="145"/>
      <c r="C2230" s="146" t="s">
        <v>2428</v>
      </c>
      <c r="D2230" s="146" t="s">
        <v>309</v>
      </c>
      <c r="E2230" s="147" t="s">
        <v>2429</v>
      </c>
      <c r="F2230" s="148" t="s">
        <v>2430</v>
      </c>
      <c r="G2230" s="149" t="s">
        <v>2009</v>
      </c>
      <c r="H2230" s="150">
        <v>1</v>
      </c>
      <c r="I2230" s="151"/>
      <c r="J2230" s="152">
        <f>ROUND(I2230*H2230,2)</f>
        <v>0</v>
      </c>
      <c r="K2230" s="153"/>
      <c r="L2230" s="32"/>
      <c r="M2230" s="154" t="s">
        <v>1</v>
      </c>
      <c r="N2230" s="155" t="s">
        <v>42</v>
      </c>
      <c r="P2230" s="156">
        <f>O2230*H2230</f>
        <v>0</v>
      </c>
      <c r="Q2230" s="156">
        <v>0</v>
      </c>
      <c r="R2230" s="156">
        <f>Q2230*H2230</f>
        <v>0</v>
      </c>
      <c r="S2230" s="156">
        <v>0</v>
      </c>
      <c r="T2230" s="157">
        <f>S2230*H2230</f>
        <v>0</v>
      </c>
      <c r="AR2230" s="158" t="s">
        <v>587</v>
      </c>
      <c r="AT2230" s="158" t="s">
        <v>309</v>
      </c>
      <c r="AU2230" s="158" t="s">
        <v>89</v>
      </c>
      <c r="AY2230" s="17" t="s">
        <v>307</v>
      </c>
      <c r="BE2230" s="159">
        <f>IF(N2230="základná",J2230,0)</f>
        <v>0</v>
      </c>
      <c r="BF2230" s="159">
        <f>IF(N2230="znížená",J2230,0)</f>
        <v>0</v>
      </c>
      <c r="BG2230" s="159">
        <f>IF(N2230="zákl. prenesená",J2230,0)</f>
        <v>0</v>
      </c>
      <c r="BH2230" s="159">
        <f>IF(N2230="zníž. prenesená",J2230,0)</f>
        <v>0</v>
      </c>
      <c r="BI2230" s="159">
        <f>IF(N2230="nulová",J2230,0)</f>
        <v>0</v>
      </c>
      <c r="BJ2230" s="17" t="s">
        <v>89</v>
      </c>
      <c r="BK2230" s="159">
        <f>ROUND(I2230*H2230,2)</f>
        <v>0</v>
      </c>
      <c r="BL2230" s="17" t="s">
        <v>587</v>
      </c>
      <c r="BM2230" s="158" t="s">
        <v>2431</v>
      </c>
    </row>
    <row r="2231" spans="2:65" s="1" customFormat="1" ht="76.349999999999994" customHeight="1">
      <c r="B2231" s="145"/>
      <c r="C2231" s="146" t="s">
        <v>2432</v>
      </c>
      <c r="D2231" s="146" t="s">
        <v>309</v>
      </c>
      <c r="E2231" s="147" t="s">
        <v>2433</v>
      </c>
      <c r="F2231" s="148" t="s">
        <v>2434</v>
      </c>
      <c r="G2231" s="149" t="s">
        <v>2009</v>
      </c>
      <c r="H2231" s="150">
        <v>1</v>
      </c>
      <c r="I2231" s="151"/>
      <c r="J2231" s="152">
        <f>ROUND(I2231*H2231,2)</f>
        <v>0</v>
      </c>
      <c r="K2231" s="153"/>
      <c r="L2231" s="32"/>
      <c r="M2231" s="154" t="s">
        <v>1</v>
      </c>
      <c r="N2231" s="155" t="s">
        <v>42</v>
      </c>
      <c r="P2231" s="156">
        <f>O2231*H2231</f>
        <v>0</v>
      </c>
      <c r="Q2231" s="156">
        <v>0</v>
      </c>
      <c r="R2231" s="156">
        <f>Q2231*H2231</f>
        <v>0</v>
      </c>
      <c r="S2231" s="156">
        <v>0</v>
      </c>
      <c r="T2231" s="157">
        <f>S2231*H2231</f>
        <v>0</v>
      </c>
      <c r="AR2231" s="158" t="s">
        <v>587</v>
      </c>
      <c r="AT2231" s="158" t="s">
        <v>309</v>
      </c>
      <c r="AU2231" s="158" t="s">
        <v>89</v>
      </c>
      <c r="AY2231" s="17" t="s">
        <v>307</v>
      </c>
      <c r="BE2231" s="159">
        <f>IF(N2231="základná",J2231,0)</f>
        <v>0</v>
      </c>
      <c r="BF2231" s="159">
        <f>IF(N2231="znížená",J2231,0)</f>
        <v>0</v>
      </c>
      <c r="BG2231" s="159">
        <f>IF(N2231="zákl. prenesená",J2231,0)</f>
        <v>0</v>
      </c>
      <c r="BH2231" s="159">
        <f>IF(N2231="zníž. prenesená",J2231,0)</f>
        <v>0</v>
      </c>
      <c r="BI2231" s="159">
        <f>IF(N2231="nulová",J2231,0)</f>
        <v>0</v>
      </c>
      <c r="BJ2231" s="17" t="s">
        <v>89</v>
      </c>
      <c r="BK2231" s="159">
        <f>ROUND(I2231*H2231,2)</f>
        <v>0</v>
      </c>
      <c r="BL2231" s="17" t="s">
        <v>587</v>
      </c>
      <c r="BM2231" s="158" t="s">
        <v>2435</v>
      </c>
    </row>
    <row r="2232" spans="2:65" s="1" customFormat="1" ht="24.2" customHeight="1">
      <c r="B2232" s="145"/>
      <c r="C2232" s="146" t="s">
        <v>2436</v>
      </c>
      <c r="D2232" s="146" t="s">
        <v>309</v>
      </c>
      <c r="E2232" s="147" t="s">
        <v>2437</v>
      </c>
      <c r="F2232" s="148" t="s">
        <v>2438</v>
      </c>
      <c r="G2232" s="149" t="s">
        <v>1849</v>
      </c>
      <c r="H2232" s="199"/>
      <c r="I2232" s="151"/>
      <c r="J2232" s="152">
        <f>ROUND(I2232*H2232,2)</f>
        <v>0</v>
      </c>
      <c r="K2232" s="153"/>
      <c r="L2232" s="32"/>
      <c r="M2232" s="154" t="s">
        <v>1</v>
      </c>
      <c r="N2232" s="155" t="s">
        <v>42</v>
      </c>
      <c r="P2232" s="156">
        <f>O2232*H2232</f>
        <v>0</v>
      </c>
      <c r="Q2232" s="156">
        <v>0</v>
      </c>
      <c r="R2232" s="156">
        <f>Q2232*H2232</f>
        <v>0</v>
      </c>
      <c r="S2232" s="156">
        <v>0</v>
      </c>
      <c r="T2232" s="157">
        <f>S2232*H2232</f>
        <v>0</v>
      </c>
      <c r="AR2232" s="158" t="s">
        <v>587</v>
      </c>
      <c r="AT2232" s="158" t="s">
        <v>309</v>
      </c>
      <c r="AU2232" s="158" t="s">
        <v>89</v>
      </c>
      <c r="AY2232" s="17" t="s">
        <v>307</v>
      </c>
      <c r="BE2232" s="159">
        <f>IF(N2232="základná",J2232,0)</f>
        <v>0</v>
      </c>
      <c r="BF2232" s="159">
        <f>IF(N2232="znížená",J2232,0)</f>
        <v>0</v>
      </c>
      <c r="BG2232" s="159">
        <f>IF(N2232="zákl. prenesená",J2232,0)</f>
        <v>0</v>
      </c>
      <c r="BH2232" s="159">
        <f>IF(N2232="zníž. prenesená",J2232,0)</f>
        <v>0</v>
      </c>
      <c r="BI2232" s="159">
        <f>IF(N2232="nulová",J2232,0)</f>
        <v>0</v>
      </c>
      <c r="BJ2232" s="17" t="s">
        <v>89</v>
      </c>
      <c r="BK2232" s="159">
        <f>ROUND(I2232*H2232,2)</f>
        <v>0</v>
      </c>
      <c r="BL2232" s="17" t="s">
        <v>587</v>
      </c>
      <c r="BM2232" s="158" t="s">
        <v>2439</v>
      </c>
    </row>
    <row r="2233" spans="2:65" s="11" customFormat="1" ht="22.9" customHeight="1">
      <c r="B2233" s="133"/>
      <c r="D2233" s="134" t="s">
        <v>75</v>
      </c>
      <c r="E2233" s="143" t="s">
        <v>2440</v>
      </c>
      <c r="F2233" s="143" t="s">
        <v>2441</v>
      </c>
      <c r="I2233" s="136"/>
      <c r="J2233" s="144">
        <f>BK2233</f>
        <v>0</v>
      </c>
      <c r="L2233" s="133"/>
      <c r="M2233" s="138"/>
      <c r="P2233" s="139">
        <f>SUM(P2234:P2329)</f>
        <v>0</v>
      </c>
      <c r="R2233" s="139">
        <f>SUM(R2234:R2329)</f>
        <v>2.2420329200000007</v>
      </c>
      <c r="T2233" s="140">
        <f>SUM(T2234:T2329)</f>
        <v>0</v>
      </c>
      <c r="AR2233" s="134" t="s">
        <v>89</v>
      </c>
      <c r="AT2233" s="141" t="s">
        <v>75</v>
      </c>
      <c r="AU2233" s="141" t="s">
        <v>83</v>
      </c>
      <c r="AY2233" s="134" t="s">
        <v>307</v>
      </c>
      <c r="BK2233" s="142">
        <f>SUM(BK2234:BK2329)</f>
        <v>0</v>
      </c>
    </row>
    <row r="2234" spans="2:65" s="1" customFormat="1" ht="16.5" customHeight="1">
      <c r="B2234" s="145"/>
      <c r="C2234" s="146" t="s">
        <v>2442</v>
      </c>
      <c r="D2234" s="146" t="s">
        <v>309</v>
      </c>
      <c r="E2234" s="147" t="s">
        <v>2443</v>
      </c>
      <c r="F2234" s="148" t="s">
        <v>2444</v>
      </c>
      <c r="G2234" s="149" t="s">
        <v>1071</v>
      </c>
      <c r="H2234" s="150">
        <v>53.23</v>
      </c>
      <c r="I2234" s="151"/>
      <c r="J2234" s="152">
        <f>ROUND(I2234*H2234,2)</f>
        <v>0</v>
      </c>
      <c r="K2234" s="153"/>
      <c r="L2234" s="32"/>
      <c r="M2234" s="154" t="s">
        <v>1</v>
      </c>
      <c r="N2234" s="155" t="s">
        <v>42</v>
      </c>
      <c r="P2234" s="156">
        <f>O2234*H2234</f>
        <v>0</v>
      </c>
      <c r="Q2234" s="156">
        <v>1.7240000000000001E-3</v>
      </c>
      <c r="R2234" s="156">
        <f>Q2234*H2234</f>
        <v>9.1768519999999992E-2</v>
      </c>
      <c r="S2234" s="156">
        <v>0</v>
      </c>
      <c r="T2234" s="157">
        <f>S2234*H2234</f>
        <v>0</v>
      </c>
      <c r="AR2234" s="158" t="s">
        <v>587</v>
      </c>
      <c r="AT2234" s="158" t="s">
        <v>309</v>
      </c>
      <c r="AU2234" s="158" t="s">
        <v>89</v>
      </c>
      <c r="AY2234" s="17" t="s">
        <v>307</v>
      </c>
      <c r="BE2234" s="159">
        <f>IF(N2234="základná",J2234,0)</f>
        <v>0</v>
      </c>
      <c r="BF2234" s="159">
        <f>IF(N2234="znížená",J2234,0)</f>
        <v>0</v>
      </c>
      <c r="BG2234" s="159">
        <f>IF(N2234="zákl. prenesená",J2234,0)</f>
        <v>0</v>
      </c>
      <c r="BH2234" s="159">
        <f>IF(N2234="zníž. prenesená",J2234,0)</f>
        <v>0</v>
      </c>
      <c r="BI2234" s="159">
        <f>IF(N2234="nulová",J2234,0)</f>
        <v>0</v>
      </c>
      <c r="BJ2234" s="17" t="s">
        <v>89</v>
      </c>
      <c r="BK2234" s="159">
        <f>ROUND(I2234*H2234,2)</f>
        <v>0</v>
      </c>
      <c r="BL2234" s="17" t="s">
        <v>587</v>
      </c>
      <c r="BM2234" s="158" t="s">
        <v>2445</v>
      </c>
    </row>
    <row r="2235" spans="2:65" s="13" customFormat="1">
      <c r="B2235" s="167"/>
      <c r="D2235" s="161" t="s">
        <v>315</v>
      </c>
      <c r="E2235" s="168" t="s">
        <v>1</v>
      </c>
      <c r="F2235" s="169" t="s">
        <v>2446</v>
      </c>
      <c r="H2235" s="170">
        <v>2.4</v>
      </c>
      <c r="I2235" s="171"/>
      <c r="L2235" s="167"/>
      <c r="M2235" s="172"/>
      <c r="T2235" s="173"/>
      <c r="AT2235" s="168" t="s">
        <v>315</v>
      </c>
      <c r="AU2235" s="168" t="s">
        <v>89</v>
      </c>
      <c r="AV2235" s="13" t="s">
        <v>89</v>
      </c>
      <c r="AW2235" s="13" t="s">
        <v>31</v>
      </c>
      <c r="AX2235" s="13" t="s">
        <v>76</v>
      </c>
      <c r="AY2235" s="168" t="s">
        <v>307</v>
      </c>
    </row>
    <row r="2236" spans="2:65" s="13" customFormat="1">
      <c r="B2236" s="167"/>
      <c r="D2236" s="161" t="s">
        <v>315</v>
      </c>
      <c r="E2236" s="168" t="s">
        <v>1</v>
      </c>
      <c r="F2236" s="169" t="s">
        <v>2447</v>
      </c>
      <c r="H2236" s="170">
        <v>1.65</v>
      </c>
      <c r="I2236" s="171"/>
      <c r="L2236" s="167"/>
      <c r="M2236" s="172"/>
      <c r="T2236" s="173"/>
      <c r="AT2236" s="168" t="s">
        <v>315</v>
      </c>
      <c r="AU2236" s="168" t="s">
        <v>89</v>
      </c>
      <c r="AV2236" s="13" t="s">
        <v>89</v>
      </c>
      <c r="AW2236" s="13" t="s">
        <v>31</v>
      </c>
      <c r="AX2236" s="13" t="s">
        <v>76</v>
      </c>
      <c r="AY2236" s="168" t="s">
        <v>307</v>
      </c>
    </row>
    <row r="2237" spans="2:65" s="13" customFormat="1">
      <c r="B2237" s="167"/>
      <c r="D2237" s="161" t="s">
        <v>315</v>
      </c>
      <c r="E2237" s="168" t="s">
        <v>1</v>
      </c>
      <c r="F2237" s="169" t="s">
        <v>2448</v>
      </c>
      <c r="H2237" s="170">
        <v>6.5</v>
      </c>
      <c r="I2237" s="171"/>
      <c r="L2237" s="167"/>
      <c r="M2237" s="172"/>
      <c r="T2237" s="173"/>
      <c r="AT2237" s="168" t="s">
        <v>315</v>
      </c>
      <c r="AU2237" s="168" t="s">
        <v>89</v>
      </c>
      <c r="AV2237" s="13" t="s">
        <v>89</v>
      </c>
      <c r="AW2237" s="13" t="s">
        <v>31</v>
      </c>
      <c r="AX2237" s="13" t="s">
        <v>76</v>
      </c>
      <c r="AY2237" s="168" t="s">
        <v>307</v>
      </c>
    </row>
    <row r="2238" spans="2:65" s="13" customFormat="1">
      <c r="B2238" s="167"/>
      <c r="D2238" s="161" t="s">
        <v>315</v>
      </c>
      <c r="E2238" s="168" t="s">
        <v>1</v>
      </c>
      <c r="F2238" s="169" t="s">
        <v>2449</v>
      </c>
      <c r="H2238" s="170">
        <v>0.75</v>
      </c>
      <c r="I2238" s="171"/>
      <c r="L2238" s="167"/>
      <c r="M2238" s="172"/>
      <c r="T2238" s="173"/>
      <c r="AT2238" s="168" t="s">
        <v>315</v>
      </c>
      <c r="AU2238" s="168" t="s">
        <v>89</v>
      </c>
      <c r="AV2238" s="13" t="s">
        <v>89</v>
      </c>
      <c r="AW2238" s="13" t="s">
        <v>31</v>
      </c>
      <c r="AX2238" s="13" t="s">
        <v>76</v>
      </c>
      <c r="AY2238" s="168" t="s">
        <v>307</v>
      </c>
    </row>
    <row r="2239" spans="2:65" s="13" customFormat="1">
      <c r="B2239" s="167"/>
      <c r="D2239" s="161" t="s">
        <v>315</v>
      </c>
      <c r="E2239" s="168" t="s">
        <v>1</v>
      </c>
      <c r="F2239" s="169" t="s">
        <v>2450</v>
      </c>
      <c r="H2239" s="170">
        <v>33.479999999999997</v>
      </c>
      <c r="I2239" s="171"/>
      <c r="L2239" s="167"/>
      <c r="M2239" s="172"/>
      <c r="T2239" s="173"/>
      <c r="AT2239" s="168" t="s">
        <v>315</v>
      </c>
      <c r="AU2239" s="168" t="s">
        <v>89</v>
      </c>
      <c r="AV2239" s="13" t="s">
        <v>89</v>
      </c>
      <c r="AW2239" s="13" t="s">
        <v>31</v>
      </c>
      <c r="AX2239" s="13" t="s">
        <v>76</v>
      </c>
      <c r="AY2239" s="168" t="s">
        <v>307</v>
      </c>
    </row>
    <row r="2240" spans="2:65" s="13" customFormat="1">
      <c r="B2240" s="167"/>
      <c r="D2240" s="161" t="s">
        <v>315</v>
      </c>
      <c r="E2240" s="168" t="s">
        <v>1</v>
      </c>
      <c r="F2240" s="169" t="s">
        <v>2451</v>
      </c>
      <c r="H2240" s="170">
        <v>8.4499999999999993</v>
      </c>
      <c r="I2240" s="171"/>
      <c r="L2240" s="167"/>
      <c r="M2240" s="172"/>
      <c r="T2240" s="173"/>
      <c r="AT2240" s="168" t="s">
        <v>315</v>
      </c>
      <c r="AU2240" s="168" t="s">
        <v>89</v>
      </c>
      <c r="AV2240" s="13" t="s">
        <v>89</v>
      </c>
      <c r="AW2240" s="13" t="s">
        <v>31</v>
      </c>
      <c r="AX2240" s="13" t="s">
        <v>76</v>
      </c>
      <c r="AY2240" s="168" t="s">
        <v>307</v>
      </c>
    </row>
    <row r="2241" spans="2:65" s="14" customFormat="1">
      <c r="B2241" s="174"/>
      <c r="D2241" s="161" t="s">
        <v>315</v>
      </c>
      <c r="E2241" s="175" t="s">
        <v>1</v>
      </c>
      <c r="F2241" s="176" t="s">
        <v>415</v>
      </c>
      <c r="H2241" s="177">
        <v>53.23</v>
      </c>
      <c r="I2241" s="178"/>
      <c r="L2241" s="174"/>
      <c r="M2241" s="179"/>
      <c r="T2241" s="180"/>
      <c r="AT2241" s="175" t="s">
        <v>315</v>
      </c>
      <c r="AU2241" s="175" t="s">
        <v>89</v>
      </c>
      <c r="AV2241" s="14" t="s">
        <v>313</v>
      </c>
      <c r="AW2241" s="14" t="s">
        <v>31</v>
      </c>
      <c r="AX2241" s="14" t="s">
        <v>83</v>
      </c>
      <c r="AY2241" s="175" t="s">
        <v>307</v>
      </c>
    </row>
    <row r="2242" spans="2:65" s="1" customFormat="1" ht="24.2" customHeight="1">
      <c r="B2242" s="145"/>
      <c r="C2242" s="188" t="s">
        <v>2452</v>
      </c>
      <c r="D2242" s="188" t="s">
        <v>507</v>
      </c>
      <c r="E2242" s="189" t="s">
        <v>2453</v>
      </c>
      <c r="F2242" s="190" t="s">
        <v>2454</v>
      </c>
      <c r="G2242" s="191" t="s">
        <v>1071</v>
      </c>
      <c r="H2242" s="192">
        <v>2.4</v>
      </c>
      <c r="I2242" s="193"/>
      <c r="J2242" s="194">
        <f t="shared" ref="J2242:J2248" si="10">ROUND(I2242*H2242,2)</f>
        <v>0</v>
      </c>
      <c r="K2242" s="195"/>
      <c r="L2242" s="196"/>
      <c r="M2242" s="197" t="s">
        <v>1</v>
      </c>
      <c r="N2242" s="198" t="s">
        <v>42</v>
      </c>
      <c r="P2242" s="156">
        <f t="shared" ref="P2242:P2248" si="11">O2242*H2242</f>
        <v>0</v>
      </c>
      <c r="Q2242" s="156">
        <v>5.0000000000000001E-3</v>
      </c>
      <c r="R2242" s="156">
        <f t="shared" ref="R2242:R2248" si="12">Q2242*H2242</f>
        <v>1.2E-2</v>
      </c>
      <c r="S2242" s="156">
        <v>0</v>
      </c>
      <c r="T2242" s="157">
        <f t="shared" ref="T2242:T2248" si="13">S2242*H2242</f>
        <v>0</v>
      </c>
      <c r="AR2242" s="158" t="s">
        <v>732</v>
      </c>
      <c r="AT2242" s="158" t="s">
        <v>507</v>
      </c>
      <c r="AU2242" s="158" t="s">
        <v>89</v>
      </c>
      <c r="AY2242" s="17" t="s">
        <v>307</v>
      </c>
      <c r="BE2242" s="159">
        <f t="shared" ref="BE2242:BE2248" si="14">IF(N2242="základná",J2242,0)</f>
        <v>0</v>
      </c>
      <c r="BF2242" s="159">
        <f t="shared" ref="BF2242:BF2248" si="15">IF(N2242="znížená",J2242,0)</f>
        <v>0</v>
      </c>
      <c r="BG2242" s="159">
        <f t="shared" ref="BG2242:BG2248" si="16">IF(N2242="zákl. prenesená",J2242,0)</f>
        <v>0</v>
      </c>
      <c r="BH2242" s="159">
        <f t="shared" ref="BH2242:BH2248" si="17">IF(N2242="zníž. prenesená",J2242,0)</f>
        <v>0</v>
      </c>
      <c r="BI2242" s="159">
        <f t="shared" ref="BI2242:BI2248" si="18">IF(N2242="nulová",J2242,0)</f>
        <v>0</v>
      </c>
      <c r="BJ2242" s="17" t="s">
        <v>89</v>
      </c>
      <c r="BK2242" s="159">
        <f t="shared" ref="BK2242:BK2248" si="19">ROUND(I2242*H2242,2)</f>
        <v>0</v>
      </c>
      <c r="BL2242" s="17" t="s">
        <v>587</v>
      </c>
      <c r="BM2242" s="158" t="s">
        <v>2455</v>
      </c>
    </row>
    <row r="2243" spans="2:65" s="1" customFormat="1" ht="24.2" customHeight="1">
      <c r="B2243" s="145"/>
      <c r="C2243" s="188" t="s">
        <v>2456</v>
      </c>
      <c r="D2243" s="188" t="s">
        <v>507</v>
      </c>
      <c r="E2243" s="189" t="s">
        <v>2457</v>
      </c>
      <c r="F2243" s="190" t="s">
        <v>2458</v>
      </c>
      <c r="G2243" s="191" t="s">
        <v>1071</v>
      </c>
      <c r="H2243" s="192">
        <v>1.65</v>
      </c>
      <c r="I2243" s="193"/>
      <c r="J2243" s="194">
        <f t="shared" si="10"/>
        <v>0</v>
      </c>
      <c r="K2243" s="195"/>
      <c r="L2243" s="196"/>
      <c r="M2243" s="197" t="s">
        <v>1</v>
      </c>
      <c r="N2243" s="198" t="s">
        <v>42</v>
      </c>
      <c r="P2243" s="156">
        <f t="shared" si="11"/>
        <v>0</v>
      </c>
      <c r="Q2243" s="156">
        <v>5.0000000000000001E-3</v>
      </c>
      <c r="R2243" s="156">
        <f t="shared" si="12"/>
        <v>8.2500000000000004E-3</v>
      </c>
      <c r="S2243" s="156">
        <v>0</v>
      </c>
      <c r="T2243" s="157">
        <f t="shared" si="13"/>
        <v>0</v>
      </c>
      <c r="AR2243" s="158" t="s">
        <v>732</v>
      </c>
      <c r="AT2243" s="158" t="s">
        <v>507</v>
      </c>
      <c r="AU2243" s="158" t="s">
        <v>89</v>
      </c>
      <c r="AY2243" s="17" t="s">
        <v>307</v>
      </c>
      <c r="BE2243" s="159">
        <f t="shared" si="14"/>
        <v>0</v>
      </c>
      <c r="BF2243" s="159">
        <f t="shared" si="15"/>
        <v>0</v>
      </c>
      <c r="BG2243" s="159">
        <f t="shared" si="16"/>
        <v>0</v>
      </c>
      <c r="BH2243" s="159">
        <f t="shared" si="17"/>
        <v>0</v>
      </c>
      <c r="BI2243" s="159">
        <f t="shared" si="18"/>
        <v>0</v>
      </c>
      <c r="BJ2243" s="17" t="s">
        <v>89</v>
      </c>
      <c r="BK2243" s="159">
        <f t="shared" si="19"/>
        <v>0</v>
      </c>
      <c r="BL2243" s="17" t="s">
        <v>587</v>
      </c>
      <c r="BM2243" s="158" t="s">
        <v>2459</v>
      </c>
    </row>
    <row r="2244" spans="2:65" s="1" customFormat="1" ht="24.2" customHeight="1">
      <c r="B2244" s="145"/>
      <c r="C2244" s="188" t="s">
        <v>2460</v>
      </c>
      <c r="D2244" s="188" t="s">
        <v>507</v>
      </c>
      <c r="E2244" s="189" t="s">
        <v>2461</v>
      </c>
      <c r="F2244" s="190" t="s">
        <v>2462</v>
      </c>
      <c r="G2244" s="191" t="s">
        <v>1071</v>
      </c>
      <c r="H2244" s="192">
        <v>6.5</v>
      </c>
      <c r="I2244" s="193"/>
      <c r="J2244" s="194">
        <f t="shared" si="10"/>
        <v>0</v>
      </c>
      <c r="K2244" s="195"/>
      <c r="L2244" s="196"/>
      <c r="M2244" s="197" t="s">
        <v>1</v>
      </c>
      <c r="N2244" s="198" t="s">
        <v>42</v>
      </c>
      <c r="P2244" s="156">
        <f t="shared" si="11"/>
        <v>0</v>
      </c>
      <c r="Q2244" s="156">
        <v>5.0000000000000001E-3</v>
      </c>
      <c r="R2244" s="156">
        <f t="shared" si="12"/>
        <v>3.2500000000000001E-2</v>
      </c>
      <c r="S2244" s="156">
        <v>0</v>
      </c>
      <c r="T2244" s="157">
        <f t="shared" si="13"/>
        <v>0</v>
      </c>
      <c r="AR2244" s="158" t="s">
        <v>732</v>
      </c>
      <c r="AT2244" s="158" t="s">
        <v>507</v>
      </c>
      <c r="AU2244" s="158" t="s">
        <v>89</v>
      </c>
      <c r="AY2244" s="17" t="s">
        <v>307</v>
      </c>
      <c r="BE2244" s="159">
        <f t="shared" si="14"/>
        <v>0</v>
      </c>
      <c r="BF2244" s="159">
        <f t="shared" si="15"/>
        <v>0</v>
      </c>
      <c r="BG2244" s="159">
        <f t="shared" si="16"/>
        <v>0</v>
      </c>
      <c r="BH2244" s="159">
        <f t="shared" si="17"/>
        <v>0</v>
      </c>
      <c r="BI2244" s="159">
        <f t="shared" si="18"/>
        <v>0</v>
      </c>
      <c r="BJ2244" s="17" t="s">
        <v>89</v>
      </c>
      <c r="BK2244" s="159">
        <f t="shared" si="19"/>
        <v>0</v>
      </c>
      <c r="BL2244" s="17" t="s">
        <v>587</v>
      </c>
      <c r="BM2244" s="158" t="s">
        <v>2463</v>
      </c>
    </row>
    <row r="2245" spans="2:65" s="1" customFormat="1" ht="24.2" customHeight="1">
      <c r="B2245" s="145"/>
      <c r="C2245" s="188" t="s">
        <v>2464</v>
      </c>
      <c r="D2245" s="188" t="s">
        <v>507</v>
      </c>
      <c r="E2245" s="189" t="s">
        <v>2465</v>
      </c>
      <c r="F2245" s="190" t="s">
        <v>2466</v>
      </c>
      <c r="G2245" s="191" t="s">
        <v>1071</v>
      </c>
      <c r="H2245" s="192">
        <v>0.75</v>
      </c>
      <c r="I2245" s="193"/>
      <c r="J2245" s="194">
        <f t="shared" si="10"/>
        <v>0</v>
      </c>
      <c r="K2245" s="195"/>
      <c r="L2245" s="196"/>
      <c r="M2245" s="197" t="s">
        <v>1</v>
      </c>
      <c r="N2245" s="198" t="s">
        <v>42</v>
      </c>
      <c r="P2245" s="156">
        <f t="shared" si="11"/>
        <v>0</v>
      </c>
      <c r="Q2245" s="156">
        <v>5.0000000000000001E-3</v>
      </c>
      <c r="R2245" s="156">
        <f t="shared" si="12"/>
        <v>3.7499999999999999E-3</v>
      </c>
      <c r="S2245" s="156">
        <v>0</v>
      </c>
      <c r="T2245" s="157">
        <f t="shared" si="13"/>
        <v>0</v>
      </c>
      <c r="AR2245" s="158" t="s">
        <v>732</v>
      </c>
      <c r="AT2245" s="158" t="s">
        <v>507</v>
      </c>
      <c r="AU2245" s="158" t="s">
        <v>89</v>
      </c>
      <c r="AY2245" s="17" t="s">
        <v>307</v>
      </c>
      <c r="BE2245" s="159">
        <f t="shared" si="14"/>
        <v>0</v>
      </c>
      <c r="BF2245" s="159">
        <f t="shared" si="15"/>
        <v>0</v>
      </c>
      <c r="BG2245" s="159">
        <f t="shared" si="16"/>
        <v>0</v>
      </c>
      <c r="BH2245" s="159">
        <f t="shared" si="17"/>
        <v>0</v>
      </c>
      <c r="BI2245" s="159">
        <f t="shared" si="18"/>
        <v>0</v>
      </c>
      <c r="BJ2245" s="17" t="s">
        <v>89</v>
      </c>
      <c r="BK2245" s="159">
        <f t="shared" si="19"/>
        <v>0</v>
      </c>
      <c r="BL2245" s="17" t="s">
        <v>587</v>
      </c>
      <c r="BM2245" s="158" t="s">
        <v>2467</v>
      </c>
    </row>
    <row r="2246" spans="2:65" s="1" customFormat="1" ht="24.2" customHeight="1">
      <c r="B2246" s="145"/>
      <c r="C2246" s="188" t="s">
        <v>2468</v>
      </c>
      <c r="D2246" s="188" t="s">
        <v>507</v>
      </c>
      <c r="E2246" s="189" t="s">
        <v>2469</v>
      </c>
      <c r="F2246" s="190" t="s">
        <v>2470</v>
      </c>
      <c r="G2246" s="191" t="s">
        <v>1071</v>
      </c>
      <c r="H2246" s="192">
        <v>33.479999999999997</v>
      </c>
      <c r="I2246" s="193"/>
      <c r="J2246" s="194">
        <f t="shared" si="10"/>
        <v>0</v>
      </c>
      <c r="K2246" s="195"/>
      <c r="L2246" s="196"/>
      <c r="M2246" s="197" t="s">
        <v>1</v>
      </c>
      <c r="N2246" s="198" t="s">
        <v>42</v>
      </c>
      <c r="P2246" s="156">
        <f t="shared" si="11"/>
        <v>0</v>
      </c>
      <c r="Q2246" s="156">
        <v>5.0000000000000001E-3</v>
      </c>
      <c r="R2246" s="156">
        <f t="shared" si="12"/>
        <v>0.16739999999999999</v>
      </c>
      <c r="S2246" s="156">
        <v>0</v>
      </c>
      <c r="T2246" s="157">
        <f t="shared" si="13"/>
        <v>0</v>
      </c>
      <c r="AR2246" s="158" t="s">
        <v>732</v>
      </c>
      <c r="AT2246" s="158" t="s">
        <v>507</v>
      </c>
      <c r="AU2246" s="158" t="s">
        <v>89</v>
      </c>
      <c r="AY2246" s="17" t="s">
        <v>307</v>
      </c>
      <c r="BE2246" s="159">
        <f t="shared" si="14"/>
        <v>0</v>
      </c>
      <c r="BF2246" s="159">
        <f t="shared" si="15"/>
        <v>0</v>
      </c>
      <c r="BG2246" s="159">
        <f t="shared" si="16"/>
        <v>0</v>
      </c>
      <c r="BH2246" s="159">
        <f t="shared" si="17"/>
        <v>0</v>
      </c>
      <c r="BI2246" s="159">
        <f t="shared" si="18"/>
        <v>0</v>
      </c>
      <c r="BJ2246" s="17" t="s">
        <v>89</v>
      </c>
      <c r="BK2246" s="159">
        <f t="shared" si="19"/>
        <v>0</v>
      </c>
      <c r="BL2246" s="17" t="s">
        <v>587</v>
      </c>
      <c r="BM2246" s="158" t="s">
        <v>2471</v>
      </c>
    </row>
    <row r="2247" spans="2:65" s="1" customFormat="1" ht="24.2" customHeight="1">
      <c r="B2247" s="145"/>
      <c r="C2247" s="188" t="s">
        <v>2472</v>
      </c>
      <c r="D2247" s="188" t="s">
        <v>507</v>
      </c>
      <c r="E2247" s="189" t="s">
        <v>2473</v>
      </c>
      <c r="F2247" s="190" t="s">
        <v>2474</v>
      </c>
      <c r="G2247" s="191" t="s">
        <v>1071</v>
      </c>
      <c r="H2247" s="192">
        <v>8.4499999999999993</v>
      </c>
      <c r="I2247" s="193"/>
      <c r="J2247" s="194">
        <f t="shared" si="10"/>
        <v>0</v>
      </c>
      <c r="K2247" s="195"/>
      <c r="L2247" s="196"/>
      <c r="M2247" s="197" t="s">
        <v>1</v>
      </c>
      <c r="N2247" s="198" t="s">
        <v>42</v>
      </c>
      <c r="P2247" s="156">
        <f t="shared" si="11"/>
        <v>0</v>
      </c>
      <c r="Q2247" s="156">
        <v>5.0000000000000001E-3</v>
      </c>
      <c r="R2247" s="156">
        <f t="shared" si="12"/>
        <v>4.2249999999999996E-2</v>
      </c>
      <c r="S2247" s="156">
        <v>0</v>
      </c>
      <c r="T2247" s="157">
        <f t="shared" si="13"/>
        <v>0</v>
      </c>
      <c r="AR2247" s="158" t="s">
        <v>732</v>
      </c>
      <c r="AT2247" s="158" t="s">
        <v>507</v>
      </c>
      <c r="AU2247" s="158" t="s">
        <v>89</v>
      </c>
      <c r="AY2247" s="17" t="s">
        <v>307</v>
      </c>
      <c r="BE2247" s="159">
        <f t="shared" si="14"/>
        <v>0</v>
      </c>
      <c r="BF2247" s="159">
        <f t="shared" si="15"/>
        <v>0</v>
      </c>
      <c r="BG2247" s="159">
        <f t="shared" si="16"/>
        <v>0</v>
      </c>
      <c r="BH2247" s="159">
        <f t="shared" si="17"/>
        <v>0</v>
      </c>
      <c r="BI2247" s="159">
        <f t="shared" si="18"/>
        <v>0</v>
      </c>
      <c r="BJ2247" s="17" t="s">
        <v>89</v>
      </c>
      <c r="BK2247" s="159">
        <f t="shared" si="19"/>
        <v>0</v>
      </c>
      <c r="BL2247" s="17" t="s">
        <v>587</v>
      </c>
      <c r="BM2247" s="158" t="s">
        <v>2475</v>
      </c>
    </row>
    <row r="2248" spans="2:65" s="1" customFormat="1" ht="24.2" customHeight="1">
      <c r="B2248" s="145"/>
      <c r="C2248" s="146" t="s">
        <v>2476</v>
      </c>
      <c r="D2248" s="146" t="s">
        <v>309</v>
      </c>
      <c r="E2248" s="147" t="s">
        <v>2477</v>
      </c>
      <c r="F2248" s="148" t="s">
        <v>2478</v>
      </c>
      <c r="G2248" s="149" t="s">
        <v>1071</v>
      </c>
      <c r="H2248" s="150">
        <v>235</v>
      </c>
      <c r="I2248" s="151"/>
      <c r="J2248" s="152">
        <f t="shared" si="10"/>
        <v>0</v>
      </c>
      <c r="K2248" s="153"/>
      <c r="L2248" s="32"/>
      <c r="M2248" s="154" t="s">
        <v>1</v>
      </c>
      <c r="N2248" s="155" t="s">
        <v>42</v>
      </c>
      <c r="P2248" s="156">
        <f t="shared" si="11"/>
        <v>0</v>
      </c>
      <c r="Q2248" s="156">
        <v>0</v>
      </c>
      <c r="R2248" s="156">
        <f t="shared" si="12"/>
        <v>0</v>
      </c>
      <c r="S2248" s="156">
        <v>0</v>
      </c>
      <c r="T2248" s="157">
        <f t="shared" si="13"/>
        <v>0</v>
      </c>
      <c r="AR2248" s="158" t="s">
        <v>587</v>
      </c>
      <c r="AT2248" s="158" t="s">
        <v>309</v>
      </c>
      <c r="AU2248" s="158" t="s">
        <v>89</v>
      </c>
      <c r="AY2248" s="17" t="s">
        <v>307</v>
      </c>
      <c r="BE2248" s="159">
        <f t="shared" si="14"/>
        <v>0</v>
      </c>
      <c r="BF2248" s="159">
        <f t="shared" si="15"/>
        <v>0</v>
      </c>
      <c r="BG2248" s="159">
        <f t="shared" si="16"/>
        <v>0</v>
      </c>
      <c r="BH2248" s="159">
        <f t="shared" si="17"/>
        <v>0</v>
      </c>
      <c r="BI2248" s="159">
        <f t="shared" si="18"/>
        <v>0</v>
      </c>
      <c r="BJ2248" s="17" t="s">
        <v>89</v>
      </c>
      <c r="BK2248" s="159">
        <f t="shared" si="19"/>
        <v>0</v>
      </c>
      <c r="BL2248" s="17" t="s">
        <v>587</v>
      </c>
      <c r="BM2248" s="158" t="s">
        <v>2479</v>
      </c>
    </row>
    <row r="2249" spans="2:65" s="13" customFormat="1">
      <c r="B2249" s="167"/>
      <c r="D2249" s="161" t="s">
        <v>315</v>
      </c>
      <c r="E2249" s="168" t="s">
        <v>1</v>
      </c>
      <c r="F2249" s="169" t="s">
        <v>2480</v>
      </c>
      <c r="H2249" s="170">
        <v>2.4</v>
      </c>
      <c r="I2249" s="171"/>
      <c r="L2249" s="167"/>
      <c r="M2249" s="172"/>
      <c r="T2249" s="173"/>
      <c r="AT2249" s="168" t="s">
        <v>315</v>
      </c>
      <c r="AU2249" s="168" t="s">
        <v>89</v>
      </c>
      <c r="AV2249" s="13" t="s">
        <v>89</v>
      </c>
      <c r="AW2249" s="13" t="s">
        <v>31</v>
      </c>
      <c r="AX2249" s="13" t="s">
        <v>76</v>
      </c>
      <c r="AY2249" s="168" t="s">
        <v>307</v>
      </c>
    </row>
    <row r="2250" spans="2:65" s="13" customFormat="1">
      <c r="B2250" s="167"/>
      <c r="D2250" s="161" t="s">
        <v>315</v>
      </c>
      <c r="E2250" s="168" t="s">
        <v>1</v>
      </c>
      <c r="F2250" s="169" t="s">
        <v>2481</v>
      </c>
      <c r="H2250" s="170">
        <v>5.85</v>
      </c>
      <c r="I2250" s="171"/>
      <c r="L2250" s="167"/>
      <c r="M2250" s="172"/>
      <c r="T2250" s="173"/>
      <c r="AT2250" s="168" t="s">
        <v>315</v>
      </c>
      <c r="AU2250" s="168" t="s">
        <v>89</v>
      </c>
      <c r="AV2250" s="13" t="s">
        <v>89</v>
      </c>
      <c r="AW2250" s="13" t="s">
        <v>31</v>
      </c>
      <c r="AX2250" s="13" t="s">
        <v>76</v>
      </c>
      <c r="AY2250" s="168" t="s">
        <v>307</v>
      </c>
    </row>
    <row r="2251" spans="2:65" s="13" customFormat="1">
      <c r="B2251" s="167"/>
      <c r="D2251" s="161" t="s">
        <v>315</v>
      </c>
      <c r="E2251" s="168" t="s">
        <v>1</v>
      </c>
      <c r="F2251" s="169" t="s">
        <v>2482</v>
      </c>
      <c r="H2251" s="170">
        <v>19.41</v>
      </c>
      <c r="I2251" s="171"/>
      <c r="L2251" s="167"/>
      <c r="M2251" s="172"/>
      <c r="T2251" s="173"/>
      <c r="AT2251" s="168" t="s">
        <v>315</v>
      </c>
      <c r="AU2251" s="168" t="s">
        <v>89</v>
      </c>
      <c r="AV2251" s="13" t="s">
        <v>89</v>
      </c>
      <c r="AW2251" s="13" t="s">
        <v>31</v>
      </c>
      <c r="AX2251" s="13" t="s">
        <v>76</v>
      </c>
      <c r="AY2251" s="168" t="s">
        <v>307</v>
      </c>
    </row>
    <row r="2252" spans="2:65" s="13" customFormat="1">
      <c r="B2252" s="167"/>
      <c r="D2252" s="161" t="s">
        <v>315</v>
      </c>
      <c r="E2252" s="168" t="s">
        <v>1</v>
      </c>
      <c r="F2252" s="169" t="s">
        <v>2483</v>
      </c>
      <c r="H2252" s="170">
        <v>35.700000000000003</v>
      </c>
      <c r="I2252" s="171"/>
      <c r="L2252" s="167"/>
      <c r="M2252" s="172"/>
      <c r="T2252" s="173"/>
      <c r="AT2252" s="168" t="s">
        <v>315</v>
      </c>
      <c r="AU2252" s="168" t="s">
        <v>89</v>
      </c>
      <c r="AV2252" s="13" t="s">
        <v>89</v>
      </c>
      <c r="AW2252" s="13" t="s">
        <v>31</v>
      </c>
      <c r="AX2252" s="13" t="s">
        <v>76</v>
      </c>
      <c r="AY2252" s="168" t="s">
        <v>307</v>
      </c>
    </row>
    <row r="2253" spans="2:65" s="13" customFormat="1">
      <c r="B2253" s="167"/>
      <c r="D2253" s="161" t="s">
        <v>315</v>
      </c>
      <c r="E2253" s="168" t="s">
        <v>1</v>
      </c>
      <c r="F2253" s="169" t="s">
        <v>2484</v>
      </c>
      <c r="H2253" s="170">
        <v>4.25</v>
      </c>
      <c r="I2253" s="171"/>
      <c r="L2253" s="167"/>
      <c r="M2253" s="172"/>
      <c r="T2253" s="173"/>
      <c r="AT2253" s="168" t="s">
        <v>315</v>
      </c>
      <c r="AU2253" s="168" t="s">
        <v>89</v>
      </c>
      <c r="AV2253" s="13" t="s">
        <v>89</v>
      </c>
      <c r="AW2253" s="13" t="s">
        <v>31</v>
      </c>
      <c r="AX2253" s="13" t="s">
        <v>76</v>
      </c>
      <c r="AY2253" s="168" t="s">
        <v>307</v>
      </c>
    </row>
    <row r="2254" spans="2:65" s="13" customFormat="1">
      <c r="B2254" s="167"/>
      <c r="D2254" s="161" t="s">
        <v>315</v>
      </c>
      <c r="E2254" s="168" t="s">
        <v>1</v>
      </c>
      <c r="F2254" s="169" t="s">
        <v>2485</v>
      </c>
      <c r="H2254" s="170">
        <v>16.75</v>
      </c>
      <c r="I2254" s="171"/>
      <c r="L2254" s="167"/>
      <c r="M2254" s="172"/>
      <c r="T2254" s="173"/>
      <c r="AT2254" s="168" t="s">
        <v>315</v>
      </c>
      <c r="AU2254" s="168" t="s">
        <v>89</v>
      </c>
      <c r="AV2254" s="13" t="s">
        <v>89</v>
      </c>
      <c r="AW2254" s="13" t="s">
        <v>31</v>
      </c>
      <c r="AX2254" s="13" t="s">
        <v>76</v>
      </c>
      <c r="AY2254" s="168" t="s">
        <v>307</v>
      </c>
    </row>
    <row r="2255" spans="2:65" s="13" customFormat="1">
      <c r="B2255" s="167"/>
      <c r="D2255" s="161" t="s">
        <v>315</v>
      </c>
      <c r="E2255" s="168" t="s">
        <v>1</v>
      </c>
      <c r="F2255" s="169" t="s">
        <v>2486</v>
      </c>
      <c r="H2255" s="170">
        <v>8.08</v>
      </c>
      <c r="I2255" s="171"/>
      <c r="L2255" s="167"/>
      <c r="M2255" s="172"/>
      <c r="T2255" s="173"/>
      <c r="AT2255" s="168" t="s">
        <v>315</v>
      </c>
      <c r="AU2255" s="168" t="s">
        <v>89</v>
      </c>
      <c r="AV2255" s="13" t="s">
        <v>89</v>
      </c>
      <c r="AW2255" s="13" t="s">
        <v>31</v>
      </c>
      <c r="AX2255" s="13" t="s">
        <v>76</v>
      </c>
      <c r="AY2255" s="168" t="s">
        <v>307</v>
      </c>
    </row>
    <row r="2256" spans="2:65" s="13" customFormat="1">
      <c r="B2256" s="167"/>
      <c r="D2256" s="161" t="s">
        <v>315</v>
      </c>
      <c r="E2256" s="168" t="s">
        <v>1</v>
      </c>
      <c r="F2256" s="169" t="s">
        <v>2487</v>
      </c>
      <c r="H2256" s="170">
        <v>66.959999999999994</v>
      </c>
      <c r="I2256" s="171"/>
      <c r="L2256" s="167"/>
      <c r="M2256" s="172"/>
      <c r="T2256" s="173"/>
      <c r="AT2256" s="168" t="s">
        <v>315</v>
      </c>
      <c r="AU2256" s="168" t="s">
        <v>89</v>
      </c>
      <c r="AV2256" s="13" t="s">
        <v>89</v>
      </c>
      <c r="AW2256" s="13" t="s">
        <v>31</v>
      </c>
      <c r="AX2256" s="13" t="s">
        <v>76</v>
      </c>
      <c r="AY2256" s="168" t="s">
        <v>307</v>
      </c>
    </row>
    <row r="2257" spans="2:65" s="13" customFormat="1">
      <c r="B2257" s="167"/>
      <c r="D2257" s="161" t="s">
        <v>315</v>
      </c>
      <c r="E2257" s="168" t="s">
        <v>1</v>
      </c>
      <c r="F2257" s="169" t="s">
        <v>2488</v>
      </c>
      <c r="H2257" s="170">
        <v>57.6</v>
      </c>
      <c r="I2257" s="171"/>
      <c r="L2257" s="167"/>
      <c r="M2257" s="172"/>
      <c r="T2257" s="173"/>
      <c r="AT2257" s="168" t="s">
        <v>315</v>
      </c>
      <c r="AU2257" s="168" t="s">
        <v>89</v>
      </c>
      <c r="AV2257" s="13" t="s">
        <v>89</v>
      </c>
      <c r="AW2257" s="13" t="s">
        <v>31</v>
      </c>
      <c r="AX2257" s="13" t="s">
        <v>76</v>
      </c>
      <c r="AY2257" s="168" t="s">
        <v>307</v>
      </c>
    </row>
    <row r="2258" spans="2:65" s="13" customFormat="1">
      <c r="B2258" s="167"/>
      <c r="D2258" s="161" t="s">
        <v>315</v>
      </c>
      <c r="E2258" s="168" t="s">
        <v>1</v>
      </c>
      <c r="F2258" s="169" t="s">
        <v>2489</v>
      </c>
      <c r="H2258" s="170">
        <v>18</v>
      </c>
      <c r="I2258" s="171"/>
      <c r="L2258" s="167"/>
      <c r="M2258" s="172"/>
      <c r="T2258" s="173"/>
      <c r="AT2258" s="168" t="s">
        <v>315</v>
      </c>
      <c r="AU2258" s="168" t="s">
        <v>89</v>
      </c>
      <c r="AV2258" s="13" t="s">
        <v>89</v>
      </c>
      <c r="AW2258" s="13" t="s">
        <v>31</v>
      </c>
      <c r="AX2258" s="13" t="s">
        <v>76</v>
      </c>
      <c r="AY2258" s="168" t="s">
        <v>307</v>
      </c>
    </row>
    <row r="2259" spans="2:65" s="14" customFormat="1">
      <c r="B2259" s="174"/>
      <c r="D2259" s="161" t="s">
        <v>315</v>
      </c>
      <c r="E2259" s="175" t="s">
        <v>1</v>
      </c>
      <c r="F2259" s="176" t="s">
        <v>415</v>
      </c>
      <c r="H2259" s="177">
        <v>235</v>
      </c>
      <c r="I2259" s="178"/>
      <c r="L2259" s="174"/>
      <c r="M2259" s="179"/>
      <c r="T2259" s="180"/>
      <c r="AT2259" s="175" t="s">
        <v>315</v>
      </c>
      <c r="AU2259" s="175" t="s">
        <v>89</v>
      </c>
      <c r="AV2259" s="14" t="s">
        <v>313</v>
      </c>
      <c r="AW2259" s="14" t="s">
        <v>31</v>
      </c>
      <c r="AX2259" s="14" t="s">
        <v>83</v>
      </c>
      <c r="AY2259" s="175" t="s">
        <v>307</v>
      </c>
    </row>
    <row r="2260" spans="2:65" s="1" customFormat="1" ht="24.2" customHeight="1">
      <c r="B2260" s="145"/>
      <c r="C2260" s="188" t="s">
        <v>2490</v>
      </c>
      <c r="D2260" s="188" t="s">
        <v>507</v>
      </c>
      <c r="E2260" s="189" t="s">
        <v>2491</v>
      </c>
      <c r="F2260" s="190" t="s">
        <v>2492</v>
      </c>
      <c r="G2260" s="191" t="s">
        <v>1071</v>
      </c>
      <c r="H2260" s="192">
        <v>235</v>
      </c>
      <c r="I2260" s="193"/>
      <c r="J2260" s="194">
        <f>ROUND(I2260*H2260,2)</f>
        <v>0</v>
      </c>
      <c r="K2260" s="195"/>
      <c r="L2260" s="196"/>
      <c r="M2260" s="197" t="s">
        <v>1</v>
      </c>
      <c r="N2260" s="198" t="s">
        <v>42</v>
      </c>
      <c r="P2260" s="156">
        <f>O2260*H2260</f>
        <v>0</v>
      </c>
      <c r="Q2260" s="156">
        <v>5.0000000000000001E-3</v>
      </c>
      <c r="R2260" s="156">
        <f>Q2260*H2260</f>
        <v>1.175</v>
      </c>
      <c r="S2260" s="156">
        <v>0</v>
      </c>
      <c r="T2260" s="157">
        <f>S2260*H2260</f>
        <v>0</v>
      </c>
      <c r="AR2260" s="158" t="s">
        <v>732</v>
      </c>
      <c r="AT2260" s="158" t="s">
        <v>507</v>
      </c>
      <c r="AU2260" s="158" t="s">
        <v>89</v>
      </c>
      <c r="AY2260" s="17" t="s">
        <v>307</v>
      </c>
      <c r="BE2260" s="159">
        <f>IF(N2260="základná",J2260,0)</f>
        <v>0</v>
      </c>
      <c r="BF2260" s="159">
        <f>IF(N2260="znížená",J2260,0)</f>
        <v>0</v>
      </c>
      <c r="BG2260" s="159">
        <f>IF(N2260="zákl. prenesená",J2260,0)</f>
        <v>0</v>
      </c>
      <c r="BH2260" s="159">
        <f>IF(N2260="zníž. prenesená",J2260,0)</f>
        <v>0</v>
      </c>
      <c r="BI2260" s="159">
        <f>IF(N2260="nulová",J2260,0)</f>
        <v>0</v>
      </c>
      <c r="BJ2260" s="17" t="s">
        <v>89</v>
      </c>
      <c r="BK2260" s="159">
        <f>ROUND(I2260*H2260,2)</f>
        <v>0</v>
      </c>
      <c r="BL2260" s="17" t="s">
        <v>587</v>
      </c>
      <c r="BM2260" s="158" t="s">
        <v>2493</v>
      </c>
    </row>
    <row r="2261" spans="2:65" s="1" customFormat="1" ht="37.9" customHeight="1">
      <c r="B2261" s="145"/>
      <c r="C2261" s="146" t="s">
        <v>2494</v>
      </c>
      <c r="D2261" s="146" t="s">
        <v>309</v>
      </c>
      <c r="E2261" s="147" t="s">
        <v>2495</v>
      </c>
      <c r="F2261" s="148" t="s">
        <v>2496</v>
      </c>
      <c r="G2261" s="149" t="s">
        <v>517</v>
      </c>
      <c r="H2261" s="150">
        <v>15.657</v>
      </c>
      <c r="I2261" s="151"/>
      <c r="J2261" s="152">
        <f>ROUND(I2261*H2261,2)</f>
        <v>0</v>
      </c>
      <c r="K2261" s="153"/>
      <c r="L2261" s="32"/>
      <c r="M2261" s="154" t="s">
        <v>1</v>
      </c>
      <c r="N2261" s="155" t="s">
        <v>42</v>
      </c>
      <c r="P2261" s="156">
        <f>O2261*H2261</f>
        <v>0</v>
      </c>
      <c r="Q2261" s="156">
        <v>0</v>
      </c>
      <c r="R2261" s="156">
        <f>Q2261*H2261</f>
        <v>0</v>
      </c>
      <c r="S2261" s="156">
        <v>0</v>
      </c>
      <c r="T2261" s="157">
        <f>S2261*H2261</f>
        <v>0</v>
      </c>
      <c r="AR2261" s="158" t="s">
        <v>587</v>
      </c>
      <c r="AT2261" s="158" t="s">
        <v>309</v>
      </c>
      <c r="AU2261" s="158" t="s">
        <v>89</v>
      </c>
      <c r="AY2261" s="17" t="s">
        <v>307</v>
      </c>
      <c r="BE2261" s="159">
        <f>IF(N2261="základná",J2261,0)</f>
        <v>0</v>
      </c>
      <c r="BF2261" s="159">
        <f>IF(N2261="znížená",J2261,0)</f>
        <v>0</v>
      </c>
      <c r="BG2261" s="159">
        <f>IF(N2261="zákl. prenesená",J2261,0)</f>
        <v>0</v>
      </c>
      <c r="BH2261" s="159">
        <f>IF(N2261="zníž. prenesená",J2261,0)</f>
        <v>0</v>
      </c>
      <c r="BI2261" s="159">
        <f>IF(N2261="nulová",J2261,0)</f>
        <v>0</v>
      </c>
      <c r="BJ2261" s="17" t="s">
        <v>89</v>
      </c>
      <c r="BK2261" s="159">
        <f>ROUND(I2261*H2261,2)</f>
        <v>0</v>
      </c>
      <c r="BL2261" s="17" t="s">
        <v>587</v>
      </c>
      <c r="BM2261" s="158" t="s">
        <v>2497</v>
      </c>
    </row>
    <row r="2262" spans="2:65" s="13" customFormat="1">
      <c r="B2262" s="167"/>
      <c r="D2262" s="161" t="s">
        <v>315</v>
      </c>
      <c r="E2262" s="168" t="s">
        <v>1</v>
      </c>
      <c r="F2262" s="169" t="s">
        <v>2498</v>
      </c>
      <c r="H2262" s="170">
        <v>15.657</v>
      </c>
      <c r="I2262" s="171"/>
      <c r="L2262" s="167"/>
      <c r="M2262" s="172"/>
      <c r="T2262" s="173"/>
      <c r="AT2262" s="168" t="s">
        <v>315</v>
      </c>
      <c r="AU2262" s="168" t="s">
        <v>89</v>
      </c>
      <c r="AV2262" s="13" t="s">
        <v>89</v>
      </c>
      <c r="AW2262" s="13" t="s">
        <v>31</v>
      </c>
      <c r="AX2262" s="13" t="s">
        <v>83</v>
      </c>
      <c r="AY2262" s="168" t="s">
        <v>307</v>
      </c>
    </row>
    <row r="2263" spans="2:65" s="1" customFormat="1" ht="24.2" customHeight="1">
      <c r="B2263" s="145"/>
      <c r="C2263" s="146" t="s">
        <v>2499</v>
      </c>
      <c r="D2263" s="146" t="s">
        <v>309</v>
      </c>
      <c r="E2263" s="147" t="s">
        <v>2500</v>
      </c>
      <c r="F2263" s="148" t="s">
        <v>2501</v>
      </c>
      <c r="G2263" s="149" t="s">
        <v>517</v>
      </c>
      <c r="H2263" s="150">
        <v>3.63</v>
      </c>
      <c r="I2263" s="151"/>
      <c r="J2263" s="152">
        <f>ROUND(I2263*H2263,2)</f>
        <v>0</v>
      </c>
      <c r="K2263" s="153"/>
      <c r="L2263" s="32"/>
      <c r="M2263" s="154" t="s">
        <v>1</v>
      </c>
      <c r="N2263" s="155" t="s">
        <v>42</v>
      </c>
      <c r="P2263" s="156">
        <f>O2263*H2263</f>
        <v>0</v>
      </c>
      <c r="Q2263" s="156">
        <v>0</v>
      </c>
      <c r="R2263" s="156">
        <f>Q2263*H2263</f>
        <v>0</v>
      </c>
      <c r="S2263" s="156">
        <v>0</v>
      </c>
      <c r="T2263" s="157">
        <f>S2263*H2263</f>
        <v>0</v>
      </c>
      <c r="AR2263" s="158" t="s">
        <v>313</v>
      </c>
      <c r="AT2263" s="158" t="s">
        <v>309</v>
      </c>
      <c r="AU2263" s="158" t="s">
        <v>89</v>
      </c>
      <c r="AY2263" s="17" t="s">
        <v>307</v>
      </c>
      <c r="BE2263" s="159">
        <f>IF(N2263="základná",J2263,0)</f>
        <v>0</v>
      </c>
      <c r="BF2263" s="159">
        <f>IF(N2263="znížená",J2263,0)</f>
        <v>0</v>
      </c>
      <c r="BG2263" s="159">
        <f>IF(N2263="zákl. prenesená",J2263,0)</f>
        <v>0</v>
      </c>
      <c r="BH2263" s="159">
        <f>IF(N2263="zníž. prenesená",J2263,0)</f>
        <v>0</v>
      </c>
      <c r="BI2263" s="159">
        <f>IF(N2263="nulová",J2263,0)</f>
        <v>0</v>
      </c>
      <c r="BJ2263" s="17" t="s">
        <v>89</v>
      </c>
      <c r="BK2263" s="159">
        <f>ROUND(I2263*H2263,2)</f>
        <v>0</v>
      </c>
      <c r="BL2263" s="17" t="s">
        <v>313</v>
      </c>
      <c r="BM2263" s="158" t="s">
        <v>2502</v>
      </c>
    </row>
    <row r="2264" spans="2:65" s="12" customFormat="1">
      <c r="B2264" s="160"/>
      <c r="D2264" s="161" t="s">
        <v>315</v>
      </c>
      <c r="E2264" s="162" t="s">
        <v>1</v>
      </c>
      <c r="F2264" s="163" t="s">
        <v>2503</v>
      </c>
      <c r="H2264" s="162" t="s">
        <v>1</v>
      </c>
      <c r="I2264" s="164"/>
      <c r="L2264" s="160"/>
      <c r="M2264" s="165"/>
      <c r="T2264" s="166"/>
      <c r="AT2264" s="162" t="s">
        <v>315</v>
      </c>
      <c r="AU2264" s="162" t="s">
        <v>89</v>
      </c>
      <c r="AV2264" s="12" t="s">
        <v>83</v>
      </c>
      <c r="AW2264" s="12" t="s">
        <v>31</v>
      </c>
      <c r="AX2264" s="12" t="s">
        <v>76</v>
      </c>
      <c r="AY2264" s="162" t="s">
        <v>307</v>
      </c>
    </row>
    <row r="2265" spans="2:65" s="13" customFormat="1">
      <c r="B2265" s="167"/>
      <c r="D2265" s="161" t="s">
        <v>315</v>
      </c>
      <c r="E2265" s="168" t="s">
        <v>1</v>
      </c>
      <c r="F2265" s="169" t="s">
        <v>2504</v>
      </c>
      <c r="H2265" s="170">
        <v>1.08</v>
      </c>
      <c r="I2265" s="171"/>
      <c r="L2265" s="167"/>
      <c r="M2265" s="172"/>
      <c r="T2265" s="173"/>
      <c r="AT2265" s="168" t="s">
        <v>315</v>
      </c>
      <c r="AU2265" s="168" t="s">
        <v>89</v>
      </c>
      <c r="AV2265" s="13" t="s">
        <v>89</v>
      </c>
      <c r="AW2265" s="13" t="s">
        <v>31</v>
      </c>
      <c r="AX2265" s="13" t="s">
        <v>76</v>
      </c>
      <c r="AY2265" s="168" t="s">
        <v>307</v>
      </c>
    </row>
    <row r="2266" spans="2:65" s="12" customFormat="1">
      <c r="B2266" s="160"/>
      <c r="D2266" s="161" t="s">
        <v>315</v>
      </c>
      <c r="E2266" s="162" t="s">
        <v>1</v>
      </c>
      <c r="F2266" s="163" t="s">
        <v>2505</v>
      </c>
      <c r="H2266" s="162" t="s">
        <v>1</v>
      </c>
      <c r="I2266" s="164"/>
      <c r="L2266" s="160"/>
      <c r="M2266" s="165"/>
      <c r="T2266" s="166"/>
      <c r="AT2266" s="162" t="s">
        <v>315</v>
      </c>
      <c r="AU2266" s="162" t="s">
        <v>89</v>
      </c>
      <c r="AV2266" s="12" t="s">
        <v>83</v>
      </c>
      <c r="AW2266" s="12" t="s">
        <v>31</v>
      </c>
      <c r="AX2266" s="12" t="s">
        <v>76</v>
      </c>
      <c r="AY2266" s="162" t="s">
        <v>307</v>
      </c>
    </row>
    <row r="2267" spans="2:65" s="13" customFormat="1">
      <c r="B2267" s="167"/>
      <c r="D2267" s="161" t="s">
        <v>315</v>
      </c>
      <c r="E2267" s="168" t="s">
        <v>1</v>
      </c>
      <c r="F2267" s="169" t="s">
        <v>2506</v>
      </c>
      <c r="H2267" s="170">
        <v>2.5499999999999998</v>
      </c>
      <c r="I2267" s="171"/>
      <c r="L2267" s="167"/>
      <c r="M2267" s="172"/>
      <c r="T2267" s="173"/>
      <c r="AT2267" s="168" t="s">
        <v>315</v>
      </c>
      <c r="AU2267" s="168" t="s">
        <v>89</v>
      </c>
      <c r="AV2267" s="13" t="s">
        <v>89</v>
      </c>
      <c r="AW2267" s="13" t="s">
        <v>31</v>
      </c>
      <c r="AX2267" s="13" t="s">
        <v>76</v>
      </c>
      <c r="AY2267" s="168" t="s">
        <v>307</v>
      </c>
    </row>
    <row r="2268" spans="2:65" s="14" customFormat="1">
      <c r="B2268" s="174"/>
      <c r="D2268" s="161" t="s">
        <v>315</v>
      </c>
      <c r="E2268" s="175" t="s">
        <v>1</v>
      </c>
      <c r="F2268" s="176" t="s">
        <v>415</v>
      </c>
      <c r="H2268" s="177">
        <v>3.63</v>
      </c>
      <c r="I2268" s="178"/>
      <c r="L2268" s="174"/>
      <c r="M2268" s="179"/>
      <c r="T2268" s="180"/>
      <c r="AT2268" s="175" t="s">
        <v>315</v>
      </c>
      <c r="AU2268" s="175" t="s">
        <v>89</v>
      </c>
      <c r="AV2268" s="14" t="s">
        <v>313</v>
      </c>
      <c r="AW2268" s="14" t="s">
        <v>31</v>
      </c>
      <c r="AX2268" s="14" t="s">
        <v>83</v>
      </c>
      <c r="AY2268" s="175" t="s">
        <v>307</v>
      </c>
    </row>
    <row r="2269" spans="2:65" s="1" customFormat="1" ht="44.25" customHeight="1">
      <c r="B2269" s="145"/>
      <c r="C2269" s="188" t="s">
        <v>2507</v>
      </c>
      <c r="D2269" s="188" t="s">
        <v>507</v>
      </c>
      <c r="E2269" s="189" t="s">
        <v>2508</v>
      </c>
      <c r="F2269" s="190" t="s">
        <v>2509</v>
      </c>
      <c r="G2269" s="191" t="s">
        <v>693</v>
      </c>
      <c r="H2269" s="192">
        <v>2</v>
      </c>
      <c r="I2269" s="193"/>
      <c r="J2269" s="194">
        <f>ROUND(I2269*H2269,2)</f>
        <v>0</v>
      </c>
      <c r="K2269" s="195"/>
      <c r="L2269" s="196"/>
      <c r="M2269" s="197" t="s">
        <v>1</v>
      </c>
      <c r="N2269" s="198" t="s">
        <v>42</v>
      </c>
      <c r="P2269" s="156">
        <f>O2269*H2269</f>
        <v>0</v>
      </c>
      <c r="Q2269" s="156">
        <v>5.0000000000000001E-3</v>
      </c>
      <c r="R2269" s="156">
        <f>Q2269*H2269</f>
        <v>0.01</v>
      </c>
      <c r="S2269" s="156">
        <v>0</v>
      </c>
      <c r="T2269" s="157">
        <f>S2269*H2269</f>
        <v>0</v>
      </c>
      <c r="AR2269" s="158" t="s">
        <v>449</v>
      </c>
      <c r="AT2269" s="158" t="s">
        <v>507</v>
      </c>
      <c r="AU2269" s="158" t="s">
        <v>89</v>
      </c>
      <c r="AY2269" s="17" t="s">
        <v>307</v>
      </c>
      <c r="BE2269" s="159">
        <f>IF(N2269="základná",J2269,0)</f>
        <v>0</v>
      </c>
      <c r="BF2269" s="159">
        <f>IF(N2269="znížená",J2269,0)</f>
        <v>0</v>
      </c>
      <c r="BG2269" s="159">
        <f>IF(N2269="zákl. prenesená",J2269,0)</f>
        <v>0</v>
      </c>
      <c r="BH2269" s="159">
        <f>IF(N2269="zníž. prenesená",J2269,0)</f>
        <v>0</v>
      </c>
      <c r="BI2269" s="159">
        <f>IF(N2269="nulová",J2269,0)</f>
        <v>0</v>
      </c>
      <c r="BJ2269" s="17" t="s">
        <v>89</v>
      </c>
      <c r="BK2269" s="159">
        <f>ROUND(I2269*H2269,2)</f>
        <v>0</v>
      </c>
      <c r="BL2269" s="17" t="s">
        <v>313</v>
      </c>
      <c r="BM2269" s="158" t="s">
        <v>2510</v>
      </c>
    </row>
    <row r="2270" spans="2:65" s="13" customFormat="1">
      <c r="B2270" s="167"/>
      <c r="D2270" s="161" t="s">
        <v>315</v>
      </c>
      <c r="E2270" s="168" t="s">
        <v>1</v>
      </c>
      <c r="F2270" s="169" t="s">
        <v>89</v>
      </c>
      <c r="H2270" s="170">
        <v>2</v>
      </c>
      <c r="I2270" s="171"/>
      <c r="L2270" s="167"/>
      <c r="M2270" s="172"/>
      <c r="T2270" s="173"/>
      <c r="AT2270" s="168" t="s">
        <v>315</v>
      </c>
      <c r="AU2270" s="168" t="s">
        <v>89</v>
      </c>
      <c r="AV2270" s="13" t="s">
        <v>89</v>
      </c>
      <c r="AW2270" s="13" t="s">
        <v>31</v>
      </c>
      <c r="AX2270" s="13" t="s">
        <v>83</v>
      </c>
      <c r="AY2270" s="168" t="s">
        <v>307</v>
      </c>
    </row>
    <row r="2271" spans="2:65" s="1" customFormat="1" ht="24.2" customHeight="1">
      <c r="B2271" s="145"/>
      <c r="C2271" s="188" t="s">
        <v>2511</v>
      </c>
      <c r="D2271" s="188" t="s">
        <v>507</v>
      </c>
      <c r="E2271" s="189" t="s">
        <v>2512</v>
      </c>
      <c r="F2271" s="190" t="s">
        <v>2513</v>
      </c>
      <c r="G2271" s="191" t="s">
        <v>693</v>
      </c>
      <c r="H2271" s="192">
        <v>2</v>
      </c>
      <c r="I2271" s="193"/>
      <c r="J2271" s="194">
        <f>ROUND(I2271*H2271,2)</f>
        <v>0</v>
      </c>
      <c r="K2271" s="195"/>
      <c r="L2271" s="196"/>
      <c r="M2271" s="197" t="s">
        <v>1</v>
      </c>
      <c r="N2271" s="198" t="s">
        <v>42</v>
      </c>
      <c r="P2271" s="156">
        <f>O2271*H2271</f>
        <v>0</v>
      </c>
      <c r="Q2271" s="156">
        <v>5.0000000000000001E-3</v>
      </c>
      <c r="R2271" s="156">
        <f>Q2271*H2271</f>
        <v>0.01</v>
      </c>
      <c r="S2271" s="156">
        <v>0</v>
      </c>
      <c r="T2271" s="157">
        <f>S2271*H2271</f>
        <v>0</v>
      </c>
      <c r="AR2271" s="158" t="s">
        <v>449</v>
      </c>
      <c r="AT2271" s="158" t="s">
        <v>507</v>
      </c>
      <c r="AU2271" s="158" t="s">
        <v>89</v>
      </c>
      <c r="AY2271" s="17" t="s">
        <v>307</v>
      </c>
      <c r="BE2271" s="159">
        <f>IF(N2271="základná",J2271,0)</f>
        <v>0</v>
      </c>
      <c r="BF2271" s="159">
        <f>IF(N2271="znížená",J2271,0)</f>
        <v>0</v>
      </c>
      <c r="BG2271" s="159">
        <f>IF(N2271="zákl. prenesená",J2271,0)</f>
        <v>0</v>
      </c>
      <c r="BH2271" s="159">
        <f>IF(N2271="zníž. prenesená",J2271,0)</f>
        <v>0</v>
      </c>
      <c r="BI2271" s="159">
        <f>IF(N2271="nulová",J2271,0)</f>
        <v>0</v>
      </c>
      <c r="BJ2271" s="17" t="s">
        <v>89</v>
      </c>
      <c r="BK2271" s="159">
        <f>ROUND(I2271*H2271,2)</f>
        <v>0</v>
      </c>
      <c r="BL2271" s="17" t="s">
        <v>313</v>
      </c>
      <c r="BM2271" s="158" t="s">
        <v>2514</v>
      </c>
    </row>
    <row r="2272" spans="2:65" s="13" customFormat="1">
      <c r="B2272" s="167"/>
      <c r="D2272" s="161" t="s">
        <v>315</v>
      </c>
      <c r="E2272" s="168" t="s">
        <v>1</v>
      </c>
      <c r="F2272" s="169" t="s">
        <v>89</v>
      </c>
      <c r="H2272" s="170">
        <v>2</v>
      </c>
      <c r="I2272" s="171"/>
      <c r="L2272" s="167"/>
      <c r="M2272" s="172"/>
      <c r="T2272" s="173"/>
      <c r="AT2272" s="168" t="s">
        <v>315</v>
      </c>
      <c r="AU2272" s="168" t="s">
        <v>89</v>
      </c>
      <c r="AV2272" s="13" t="s">
        <v>89</v>
      </c>
      <c r="AW2272" s="13" t="s">
        <v>31</v>
      </c>
      <c r="AX2272" s="13" t="s">
        <v>83</v>
      </c>
      <c r="AY2272" s="168" t="s">
        <v>307</v>
      </c>
    </row>
    <row r="2273" spans="2:65" s="1" customFormat="1" ht="16.5" customHeight="1">
      <c r="B2273" s="145"/>
      <c r="C2273" s="146" t="s">
        <v>2515</v>
      </c>
      <c r="D2273" s="146" t="s">
        <v>309</v>
      </c>
      <c r="E2273" s="147" t="s">
        <v>2516</v>
      </c>
      <c r="F2273" s="148" t="s">
        <v>2517</v>
      </c>
      <c r="G2273" s="149" t="s">
        <v>1071</v>
      </c>
      <c r="H2273" s="150">
        <v>6</v>
      </c>
      <c r="I2273" s="151"/>
      <c r="J2273" s="152">
        <f>ROUND(I2273*H2273,2)</f>
        <v>0</v>
      </c>
      <c r="K2273" s="153"/>
      <c r="L2273" s="32"/>
      <c r="M2273" s="154" t="s">
        <v>1</v>
      </c>
      <c r="N2273" s="155" t="s">
        <v>42</v>
      </c>
      <c r="P2273" s="156">
        <f>O2273*H2273</f>
        <v>0</v>
      </c>
      <c r="Q2273" s="156">
        <v>3.3E-4</v>
      </c>
      <c r="R2273" s="156">
        <f>Q2273*H2273</f>
        <v>1.98E-3</v>
      </c>
      <c r="S2273" s="156">
        <v>0</v>
      </c>
      <c r="T2273" s="157">
        <f>S2273*H2273</f>
        <v>0</v>
      </c>
      <c r="AR2273" s="158" t="s">
        <v>587</v>
      </c>
      <c r="AT2273" s="158" t="s">
        <v>309</v>
      </c>
      <c r="AU2273" s="158" t="s">
        <v>89</v>
      </c>
      <c r="AY2273" s="17" t="s">
        <v>307</v>
      </c>
      <c r="BE2273" s="159">
        <f>IF(N2273="základná",J2273,0)</f>
        <v>0</v>
      </c>
      <c r="BF2273" s="159">
        <f>IF(N2273="znížená",J2273,0)</f>
        <v>0</v>
      </c>
      <c r="BG2273" s="159">
        <f>IF(N2273="zákl. prenesená",J2273,0)</f>
        <v>0</v>
      </c>
      <c r="BH2273" s="159">
        <f>IF(N2273="zníž. prenesená",J2273,0)</f>
        <v>0</v>
      </c>
      <c r="BI2273" s="159">
        <f>IF(N2273="nulová",J2273,0)</f>
        <v>0</v>
      </c>
      <c r="BJ2273" s="17" t="s">
        <v>89</v>
      </c>
      <c r="BK2273" s="159">
        <f>ROUND(I2273*H2273,2)</f>
        <v>0</v>
      </c>
      <c r="BL2273" s="17" t="s">
        <v>587</v>
      </c>
      <c r="BM2273" s="158" t="s">
        <v>2518</v>
      </c>
    </row>
    <row r="2274" spans="2:65" s="12" customFormat="1">
      <c r="B2274" s="160"/>
      <c r="D2274" s="161" t="s">
        <v>315</v>
      </c>
      <c r="E2274" s="162" t="s">
        <v>1</v>
      </c>
      <c r="F2274" s="163" t="s">
        <v>2503</v>
      </c>
      <c r="H2274" s="162" t="s">
        <v>1</v>
      </c>
      <c r="I2274" s="164"/>
      <c r="L2274" s="160"/>
      <c r="M2274" s="165"/>
      <c r="T2274" s="166"/>
      <c r="AT2274" s="162" t="s">
        <v>315</v>
      </c>
      <c r="AU2274" s="162" t="s">
        <v>89</v>
      </c>
      <c r="AV2274" s="12" t="s">
        <v>83</v>
      </c>
      <c r="AW2274" s="12" t="s">
        <v>31</v>
      </c>
      <c r="AX2274" s="12" t="s">
        <v>76</v>
      </c>
      <c r="AY2274" s="162" t="s">
        <v>307</v>
      </c>
    </row>
    <row r="2275" spans="2:65" s="13" customFormat="1">
      <c r="B2275" s="167"/>
      <c r="D2275" s="161" t="s">
        <v>315</v>
      </c>
      <c r="E2275" s="168" t="s">
        <v>1</v>
      </c>
      <c r="F2275" s="169" t="s">
        <v>2519</v>
      </c>
      <c r="H2275" s="170">
        <v>6</v>
      </c>
      <c r="I2275" s="171"/>
      <c r="L2275" s="167"/>
      <c r="M2275" s="172"/>
      <c r="T2275" s="173"/>
      <c r="AT2275" s="168" t="s">
        <v>315</v>
      </c>
      <c r="AU2275" s="168" t="s">
        <v>89</v>
      </c>
      <c r="AV2275" s="13" t="s">
        <v>89</v>
      </c>
      <c r="AW2275" s="13" t="s">
        <v>31</v>
      </c>
      <c r="AX2275" s="13" t="s">
        <v>76</v>
      </c>
      <c r="AY2275" s="168" t="s">
        <v>307</v>
      </c>
    </row>
    <row r="2276" spans="2:65" s="14" customFormat="1">
      <c r="B2276" s="174"/>
      <c r="D2276" s="161" t="s">
        <v>315</v>
      </c>
      <c r="E2276" s="175" t="s">
        <v>1</v>
      </c>
      <c r="F2276" s="176" t="s">
        <v>415</v>
      </c>
      <c r="H2276" s="177">
        <v>6</v>
      </c>
      <c r="I2276" s="178"/>
      <c r="L2276" s="174"/>
      <c r="M2276" s="179"/>
      <c r="T2276" s="180"/>
      <c r="AT2276" s="175" t="s">
        <v>315</v>
      </c>
      <c r="AU2276" s="175" t="s">
        <v>89</v>
      </c>
      <c r="AV2276" s="14" t="s">
        <v>313</v>
      </c>
      <c r="AW2276" s="14" t="s">
        <v>31</v>
      </c>
      <c r="AX2276" s="14" t="s">
        <v>83</v>
      </c>
      <c r="AY2276" s="175" t="s">
        <v>307</v>
      </c>
    </row>
    <row r="2277" spans="2:65" s="1" customFormat="1" ht="16.5" customHeight="1">
      <c r="B2277" s="145"/>
      <c r="C2277" s="188" t="s">
        <v>2520</v>
      </c>
      <c r="D2277" s="188" t="s">
        <v>507</v>
      </c>
      <c r="E2277" s="189" t="s">
        <v>2521</v>
      </c>
      <c r="F2277" s="190" t="s">
        <v>2522</v>
      </c>
      <c r="G2277" s="191" t="s">
        <v>1071</v>
      </c>
      <c r="H2277" s="192">
        <v>6</v>
      </c>
      <c r="I2277" s="193"/>
      <c r="J2277" s="194">
        <f>ROUND(I2277*H2277,2)</f>
        <v>0</v>
      </c>
      <c r="K2277" s="195"/>
      <c r="L2277" s="196"/>
      <c r="M2277" s="197" t="s">
        <v>1</v>
      </c>
      <c r="N2277" s="198" t="s">
        <v>42</v>
      </c>
      <c r="P2277" s="156">
        <f>O2277*H2277</f>
        <v>0</v>
      </c>
      <c r="Q2277" s="156">
        <v>1.3500000000000001E-3</v>
      </c>
      <c r="R2277" s="156">
        <f>Q2277*H2277</f>
        <v>8.0999999999999996E-3</v>
      </c>
      <c r="S2277" s="156">
        <v>0</v>
      </c>
      <c r="T2277" s="157">
        <f>S2277*H2277</f>
        <v>0</v>
      </c>
      <c r="AR2277" s="158" t="s">
        <v>449</v>
      </c>
      <c r="AT2277" s="158" t="s">
        <v>507</v>
      </c>
      <c r="AU2277" s="158" t="s">
        <v>89</v>
      </c>
      <c r="AY2277" s="17" t="s">
        <v>307</v>
      </c>
      <c r="BE2277" s="159">
        <f>IF(N2277="základná",J2277,0)</f>
        <v>0</v>
      </c>
      <c r="BF2277" s="159">
        <f>IF(N2277="znížená",J2277,0)</f>
        <v>0</v>
      </c>
      <c r="BG2277" s="159">
        <f>IF(N2277="zákl. prenesená",J2277,0)</f>
        <v>0</v>
      </c>
      <c r="BH2277" s="159">
        <f>IF(N2277="zníž. prenesená",J2277,0)</f>
        <v>0</v>
      </c>
      <c r="BI2277" s="159">
        <f>IF(N2277="nulová",J2277,0)</f>
        <v>0</v>
      </c>
      <c r="BJ2277" s="17" t="s">
        <v>89</v>
      </c>
      <c r="BK2277" s="159">
        <f>ROUND(I2277*H2277,2)</f>
        <v>0</v>
      </c>
      <c r="BL2277" s="17" t="s">
        <v>313</v>
      </c>
      <c r="BM2277" s="158" t="s">
        <v>2523</v>
      </c>
    </row>
    <row r="2278" spans="2:65" s="12" customFormat="1">
      <c r="B2278" s="160"/>
      <c r="D2278" s="161" t="s">
        <v>315</v>
      </c>
      <c r="E2278" s="162" t="s">
        <v>1</v>
      </c>
      <c r="F2278" s="163" t="s">
        <v>2503</v>
      </c>
      <c r="H2278" s="162" t="s">
        <v>1</v>
      </c>
      <c r="I2278" s="164"/>
      <c r="L2278" s="160"/>
      <c r="M2278" s="165"/>
      <c r="T2278" s="166"/>
      <c r="AT2278" s="162" t="s">
        <v>315</v>
      </c>
      <c r="AU2278" s="162" t="s">
        <v>89</v>
      </c>
      <c r="AV2278" s="12" t="s">
        <v>83</v>
      </c>
      <c r="AW2278" s="12" t="s">
        <v>31</v>
      </c>
      <c r="AX2278" s="12" t="s">
        <v>76</v>
      </c>
      <c r="AY2278" s="162" t="s">
        <v>307</v>
      </c>
    </row>
    <row r="2279" spans="2:65" s="13" customFormat="1">
      <c r="B2279" s="167"/>
      <c r="D2279" s="161" t="s">
        <v>315</v>
      </c>
      <c r="E2279" s="168" t="s">
        <v>1</v>
      </c>
      <c r="F2279" s="169" t="s">
        <v>2519</v>
      </c>
      <c r="H2279" s="170">
        <v>6</v>
      </c>
      <c r="I2279" s="171"/>
      <c r="L2279" s="167"/>
      <c r="M2279" s="172"/>
      <c r="T2279" s="173"/>
      <c r="AT2279" s="168" t="s">
        <v>315</v>
      </c>
      <c r="AU2279" s="168" t="s">
        <v>89</v>
      </c>
      <c r="AV2279" s="13" t="s">
        <v>89</v>
      </c>
      <c r="AW2279" s="13" t="s">
        <v>31</v>
      </c>
      <c r="AX2279" s="13" t="s">
        <v>76</v>
      </c>
      <c r="AY2279" s="168" t="s">
        <v>307</v>
      </c>
    </row>
    <row r="2280" spans="2:65" s="14" customFormat="1">
      <c r="B2280" s="174"/>
      <c r="D2280" s="161" t="s">
        <v>315</v>
      </c>
      <c r="E2280" s="175" t="s">
        <v>1</v>
      </c>
      <c r="F2280" s="176" t="s">
        <v>415</v>
      </c>
      <c r="H2280" s="177">
        <v>6</v>
      </c>
      <c r="I2280" s="178"/>
      <c r="L2280" s="174"/>
      <c r="M2280" s="179"/>
      <c r="T2280" s="180"/>
      <c r="AT2280" s="175" t="s">
        <v>315</v>
      </c>
      <c r="AU2280" s="175" t="s">
        <v>89</v>
      </c>
      <c r="AV2280" s="14" t="s">
        <v>313</v>
      </c>
      <c r="AW2280" s="14" t="s">
        <v>31</v>
      </c>
      <c r="AX2280" s="14" t="s">
        <v>83</v>
      </c>
      <c r="AY2280" s="175" t="s">
        <v>307</v>
      </c>
    </row>
    <row r="2281" spans="2:65" s="1" customFormat="1" ht="33" customHeight="1">
      <c r="B2281" s="145"/>
      <c r="C2281" s="146" t="s">
        <v>2524</v>
      </c>
      <c r="D2281" s="146" t="s">
        <v>309</v>
      </c>
      <c r="E2281" s="147" t="s">
        <v>2525</v>
      </c>
      <c r="F2281" s="148" t="s">
        <v>2526</v>
      </c>
      <c r="G2281" s="149" t="s">
        <v>1071</v>
      </c>
      <c r="H2281" s="150">
        <v>94.58</v>
      </c>
      <c r="I2281" s="151"/>
      <c r="J2281" s="152">
        <f>ROUND(I2281*H2281,2)</f>
        <v>0</v>
      </c>
      <c r="K2281" s="153"/>
      <c r="L2281" s="32"/>
      <c r="M2281" s="154" t="s">
        <v>1</v>
      </c>
      <c r="N2281" s="155" t="s">
        <v>42</v>
      </c>
      <c r="P2281" s="156">
        <f>O2281*H2281</f>
        <v>0</v>
      </c>
      <c r="Q2281" s="156">
        <v>2.2000000000000001E-4</v>
      </c>
      <c r="R2281" s="156">
        <f>Q2281*H2281</f>
        <v>2.0807599999999999E-2</v>
      </c>
      <c r="S2281" s="156">
        <v>0</v>
      </c>
      <c r="T2281" s="157">
        <f>S2281*H2281</f>
        <v>0</v>
      </c>
      <c r="AR2281" s="158" t="s">
        <v>587</v>
      </c>
      <c r="AT2281" s="158" t="s">
        <v>309</v>
      </c>
      <c r="AU2281" s="158" t="s">
        <v>89</v>
      </c>
      <c r="AY2281" s="17" t="s">
        <v>307</v>
      </c>
      <c r="BE2281" s="159">
        <f>IF(N2281="základná",J2281,0)</f>
        <v>0</v>
      </c>
      <c r="BF2281" s="159">
        <f>IF(N2281="znížená",J2281,0)</f>
        <v>0</v>
      </c>
      <c r="BG2281" s="159">
        <f>IF(N2281="zákl. prenesená",J2281,0)</f>
        <v>0</v>
      </c>
      <c r="BH2281" s="159">
        <f>IF(N2281="zníž. prenesená",J2281,0)</f>
        <v>0</v>
      </c>
      <c r="BI2281" s="159">
        <f>IF(N2281="nulová",J2281,0)</f>
        <v>0</v>
      </c>
      <c r="BJ2281" s="17" t="s">
        <v>89</v>
      </c>
      <c r="BK2281" s="159">
        <f>ROUND(I2281*H2281,2)</f>
        <v>0</v>
      </c>
      <c r="BL2281" s="17" t="s">
        <v>587</v>
      </c>
      <c r="BM2281" s="158" t="s">
        <v>2527</v>
      </c>
    </row>
    <row r="2282" spans="2:65" s="13" customFormat="1">
      <c r="B2282" s="167"/>
      <c r="D2282" s="161" t="s">
        <v>315</v>
      </c>
      <c r="E2282" s="168" t="s">
        <v>1</v>
      </c>
      <c r="F2282" s="169" t="s">
        <v>1668</v>
      </c>
      <c r="H2282" s="170">
        <v>9.9</v>
      </c>
      <c r="I2282" s="171"/>
      <c r="L2282" s="167"/>
      <c r="M2282" s="172"/>
      <c r="T2282" s="173"/>
      <c r="AT2282" s="168" t="s">
        <v>315</v>
      </c>
      <c r="AU2282" s="168" t="s">
        <v>89</v>
      </c>
      <c r="AV2282" s="13" t="s">
        <v>89</v>
      </c>
      <c r="AW2282" s="13" t="s">
        <v>31</v>
      </c>
      <c r="AX2282" s="13" t="s">
        <v>76</v>
      </c>
      <c r="AY2282" s="168" t="s">
        <v>307</v>
      </c>
    </row>
    <row r="2283" spans="2:65" s="13" customFormat="1">
      <c r="B2283" s="167"/>
      <c r="D2283" s="161" t="s">
        <v>315</v>
      </c>
      <c r="E2283" s="168" t="s">
        <v>1</v>
      </c>
      <c r="F2283" s="169" t="s">
        <v>1669</v>
      </c>
      <c r="H2283" s="170">
        <v>9</v>
      </c>
      <c r="I2283" s="171"/>
      <c r="L2283" s="167"/>
      <c r="M2283" s="172"/>
      <c r="T2283" s="173"/>
      <c r="AT2283" s="168" t="s">
        <v>315</v>
      </c>
      <c r="AU2283" s="168" t="s">
        <v>89</v>
      </c>
      <c r="AV2283" s="13" t="s">
        <v>89</v>
      </c>
      <c r="AW2283" s="13" t="s">
        <v>31</v>
      </c>
      <c r="AX2283" s="13" t="s">
        <v>76</v>
      </c>
      <c r="AY2283" s="168" t="s">
        <v>307</v>
      </c>
    </row>
    <row r="2284" spans="2:65" s="13" customFormat="1">
      <c r="B2284" s="167"/>
      <c r="D2284" s="161" t="s">
        <v>315</v>
      </c>
      <c r="E2284" s="168" t="s">
        <v>1</v>
      </c>
      <c r="F2284" s="169" t="s">
        <v>1670</v>
      </c>
      <c r="H2284" s="170">
        <v>9</v>
      </c>
      <c r="I2284" s="171"/>
      <c r="L2284" s="167"/>
      <c r="M2284" s="172"/>
      <c r="T2284" s="173"/>
      <c r="AT2284" s="168" t="s">
        <v>315</v>
      </c>
      <c r="AU2284" s="168" t="s">
        <v>89</v>
      </c>
      <c r="AV2284" s="13" t="s">
        <v>89</v>
      </c>
      <c r="AW2284" s="13" t="s">
        <v>31</v>
      </c>
      <c r="AX2284" s="13" t="s">
        <v>76</v>
      </c>
      <c r="AY2284" s="168" t="s">
        <v>307</v>
      </c>
    </row>
    <row r="2285" spans="2:65" s="13" customFormat="1">
      <c r="B2285" s="167"/>
      <c r="D2285" s="161" t="s">
        <v>315</v>
      </c>
      <c r="E2285" s="168" t="s">
        <v>1</v>
      </c>
      <c r="F2285" s="169" t="s">
        <v>1671</v>
      </c>
      <c r="H2285" s="170">
        <v>10.8</v>
      </c>
      <c r="I2285" s="171"/>
      <c r="L2285" s="167"/>
      <c r="M2285" s="172"/>
      <c r="T2285" s="173"/>
      <c r="AT2285" s="168" t="s">
        <v>315</v>
      </c>
      <c r="AU2285" s="168" t="s">
        <v>89</v>
      </c>
      <c r="AV2285" s="13" t="s">
        <v>89</v>
      </c>
      <c r="AW2285" s="13" t="s">
        <v>31</v>
      </c>
      <c r="AX2285" s="13" t="s">
        <v>76</v>
      </c>
      <c r="AY2285" s="168" t="s">
        <v>307</v>
      </c>
    </row>
    <row r="2286" spans="2:65" s="13" customFormat="1">
      <c r="B2286" s="167"/>
      <c r="D2286" s="161" t="s">
        <v>315</v>
      </c>
      <c r="E2286" s="168" t="s">
        <v>1</v>
      </c>
      <c r="F2286" s="169" t="s">
        <v>1672</v>
      </c>
      <c r="H2286" s="170">
        <v>7.38</v>
      </c>
      <c r="I2286" s="171"/>
      <c r="L2286" s="167"/>
      <c r="M2286" s="172"/>
      <c r="T2286" s="173"/>
      <c r="AT2286" s="168" t="s">
        <v>315</v>
      </c>
      <c r="AU2286" s="168" t="s">
        <v>89</v>
      </c>
      <c r="AV2286" s="13" t="s">
        <v>89</v>
      </c>
      <c r="AW2286" s="13" t="s">
        <v>31</v>
      </c>
      <c r="AX2286" s="13" t="s">
        <v>76</v>
      </c>
      <c r="AY2286" s="168" t="s">
        <v>307</v>
      </c>
    </row>
    <row r="2287" spans="2:65" s="13" customFormat="1">
      <c r="B2287" s="167"/>
      <c r="D2287" s="161" t="s">
        <v>315</v>
      </c>
      <c r="E2287" s="168" t="s">
        <v>1</v>
      </c>
      <c r="F2287" s="169" t="s">
        <v>2528</v>
      </c>
      <c r="H2287" s="170">
        <v>9.9</v>
      </c>
      <c r="I2287" s="171"/>
      <c r="L2287" s="167"/>
      <c r="M2287" s="172"/>
      <c r="T2287" s="173"/>
      <c r="AT2287" s="168" t="s">
        <v>315</v>
      </c>
      <c r="AU2287" s="168" t="s">
        <v>89</v>
      </c>
      <c r="AV2287" s="13" t="s">
        <v>89</v>
      </c>
      <c r="AW2287" s="13" t="s">
        <v>31</v>
      </c>
      <c r="AX2287" s="13" t="s">
        <v>76</v>
      </c>
      <c r="AY2287" s="168" t="s">
        <v>307</v>
      </c>
    </row>
    <row r="2288" spans="2:65" s="13" customFormat="1">
      <c r="B2288" s="167"/>
      <c r="D2288" s="161" t="s">
        <v>315</v>
      </c>
      <c r="E2288" s="168" t="s">
        <v>1</v>
      </c>
      <c r="F2288" s="169" t="s">
        <v>2529</v>
      </c>
      <c r="H2288" s="170">
        <v>9.4</v>
      </c>
      <c r="I2288" s="171"/>
      <c r="L2288" s="167"/>
      <c r="M2288" s="172"/>
      <c r="T2288" s="173"/>
      <c r="AT2288" s="168" t="s">
        <v>315</v>
      </c>
      <c r="AU2288" s="168" t="s">
        <v>89</v>
      </c>
      <c r="AV2288" s="13" t="s">
        <v>89</v>
      </c>
      <c r="AW2288" s="13" t="s">
        <v>31</v>
      </c>
      <c r="AX2288" s="13" t="s">
        <v>76</v>
      </c>
      <c r="AY2288" s="168" t="s">
        <v>307</v>
      </c>
    </row>
    <row r="2289" spans="2:65" s="13" customFormat="1">
      <c r="B2289" s="167"/>
      <c r="D2289" s="161" t="s">
        <v>315</v>
      </c>
      <c r="E2289" s="168" t="s">
        <v>1</v>
      </c>
      <c r="F2289" s="169" t="s">
        <v>2530</v>
      </c>
      <c r="H2289" s="170">
        <v>9.4</v>
      </c>
      <c r="I2289" s="171"/>
      <c r="L2289" s="167"/>
      <c r="M2289" s="172"/>
      <c r="T2289" s="173"/>
      <c r="AT2289" s="168" t="s">
        <v>315</v>
      </c>
      <c r="AU2289" s="168" t="s">
        <v>89</v>
      </c>
      <c r="AV2289" s="13" t="s">
        <v>89</v>
      </c>
      <c r="AW2289" s="13" t="s">
        <v>31</v>
      </c>
      <c r="AX2289" s="13" t="s">
        <v>76</v>
      </c>
      <c r="AY2289" s="168" t="s">
        <v>307</v>
      </c>
    </row>
    <row r="2290" spans="2:65" s="13" customFormat="1">
      <c r="B2290" s="167"/>
      <c r="D2290" s="161" t="s">
        <v>315</v>
      </c>
      <c r="E2290" s="168" t="s">
        <v>1</v>
      </c>
      <c r="F2290" s="169" t="s">
        <v>1673</v>
      </c>
      <c r="H2290" s="170">
        <v>9.9</v>
      </c>
      <c r="I2290" s="171"/>
      <c r="L2290" s="167"/>
      <c r="M2290" s="172"/>
      <c r="T2290" s="173"/>
      <c r="AT2290" s="168" t="s">
        <v>315</v>
      </c>
      <c r="AU2290" s="168" t="s">
        <v>89</v>
      </c>
      <c r="AV2290" s="13" t="s">
        <v>89</v>
      </c>
      <c r="AW2290" s="13" t="s">
        <v>31</v>
      </c>
      <c r="AX2290" s="13" t="s">
        <v>76</v>
      </c>
      <c r="AY2290" s="168" t="s">
        <v>307</v>
      </c>
    </row>
    <row r="2291" spans="2:65" s="13" customFormat="1">
      <c r="B2291" s="167"/>
      <c r="D2291" s="161" t="s">
        <v>315</v>
      </c>
      <c r="E2291" s="168" t="s">
        <v>1</v>
      </c>
      <c r="F2291" s="169" t="s">
        <v>2531</v>
      </c>
      <c r="H2291" s="170">
        <v>9.9</v>
      </c>
      <c r="I2291" s="171"/>
      <c r="L2291" s="167"/>
      <c r="M2291" s="172"/>
      <c r="T2291" s="173"/>
      <c r="AT2291" s="168" t="s">
        <v>315</v>
      </c>
      <c r="AU2291" s="168" t="s">
        <v>89</v>
      </c>
      <c r="AV2291" s="13" t="s">
        <v>89</v>
      </c>
      <c r="AW2291" s="13" t="s">
        <v>31</v>
      </c>
      <c r="AX2291" s="13" t="s">
        <v>76</v>
      </c>
      <c r="AY2291" s="168" t="s">
        <v>307</v>
      </c>
    </row>
    <row r="2292" spans="2:65" s="14" customFormat="1">
      <c r="B2292" s="174"/>
      <c r="D2292" s="161" t="s">
        <v>315</v>
      </c>
      <c r="E2292" s="175" t="s">
        <v>1</v>
      </c>
      <c r="F2292" s="176" t="s">
        <v>415</v>
      </c>
      <c r="H2292" s="177">
        <v>94.580000000000027</v>
      </c>
      <c r="I2292" s="178"/>
      <c r="L2292" s="174"/>
      <c r="M2292" s="179"/>
      <c r="T2292" s="180"/>
      <c r="AT2292" s="175" t="s">
        <v>315</v>
      </c>
      <c r="AU2292" s="175" t="s">
        <v>89</v>
      </c>
      <c r="AV2292" s="14" t="s">
        <v>313</v>
      </c>
      <c r="AW2292" s="14" t="s">
        <v>31</v>
      </c>
      <c r="AX2292" s="14" t="s">
        <v>83</v>
      </c>
      <c r="AY2292" s="175" t="s">
        <v>307</v>
      </c>
    </row>
    <row r="2293" spans="2:65" s="1" customFormat="1" ht="37.9" customHeight="1">
      <c r="B2293" s="145"/>
      <c r="C2293" s="188" t="s">
        <v>2532</v>
      </c>
      <c r="D2293" s="188" t="s">
        <v>507</v>
      </c>
      <c r="E2293" s="189" t="s">
        <v>2292</v>
      </c>
      <c r="F2293" s="190" t="s">
        <v>2293</v>
      </c>
      <c r="G2293" s="191" t="s">
        <v>1071</v>
      </c>
      <c r="H2293" s="192">
        <v>99.308999999999997</v>
      </c>
      <c r="I2293" s="193"/>
      <c r="J2293" s="194">
        <f>ROUND(I2293*H2293,2)</f>
        <v>0</v>
      </c>
      <c r="K2293" s="195"/>
      <c r="L2293" s="196"/>
      <c r="M2293" s="197" t="s">
        <v>1</v>
      </c>
      <c r="N2293" s="198" t="s">
        <v>42</v>
      </c>
      <c r="P2293" s="156">
        <f>O2293*H2293</f>
        <v>0</v>
      </c>
      <c r="Q2293" s="156">
        <v>1E-4</v>
      </c>
      <c r="R2293" s="156">
        <f>Q2293*H2293</f>
        <v>9.9308999999999995E-3</v>
      </c>
      <c r="S2293" s="156">
        <v>0</v>
      </c>
      <c r="T2293" s="157">
        <f>S2293*H2293</f>
        <v>0</v>
      </c>
      <c r="AR2293" s="158" t="s">
        <v>732</v>
      </c>
      <c r="AT2293" s="158" t="s">
        <v>507</v>
      </c>
      <c r="AU2293" s="158" t="s">
        <v>89</v>
      </c>
      <c r="AY2293" s="17" t="s">
        <v>307</v>
      </c>
      <c r="BE2293" s="159">
        <f>IF(N2293="základná",J2293,0)</f>
        <v>0</v>
      </c>
      <c r="BF2293" s="159">
        <f>IF(N2293="znížená",J2293,0)</f>
        <v>0</v>
      </c>
      <c r="BG2293" s="159">
        <f>IF(N2293="zákl. prenesená",J2293,0)</f>
        <v>0</v>
      </c>
      <c r="BH2293" s="159">
        <f>IF(N2293="zníž. prenesená",J2293,0)</f>
        <v>0</v>
      </c>
      <c r="BI2293" s="159">
        <f>IF(N2293="nulová",J2293,0)</f>
        <v>0</v>
      </c>
      <c r="BJ2293" s="17" t="s">
        <v>89</v>
      </c>
      <c r="BK2293" s="159">
        <f>ROUND(I2293*H2293,2)</f>
        <v>0</v>
      </c>
      <c r="BL2293" s="17" t="s">
        <v>587</v>
      </c>
      <c r="BM2293" s="158" t="s">
        <v>2533</v>
      </c>
    </row>
    <row r="2294" spans="2:65" s="13" customFormat="1">
      <c r="B2294" s="167"/>
      <c r="D2294" s="161" t="s">
        <v>315</v>
      </c>
      <c r="E2294" s="168" t="s">
        <v>1</v>
      </c>
      <c r="F2294" s="169" t="s">
        <v>2534</v>
      </c>
      <c r="H2294" s="170">
        <v>94.58</v>
      </c>
      <c r="I2294" s="171"/>
      <c r="L2294" s="167"/>
      <c r="M2294" s="172"/>
      <c r="T2294" s="173"/>
      <c r="AT2294" s="168" t="s">
        <v>315</v>
      </c>
      <c r="AU2294" s="168" t="s">
        <v>89</v>
      </c>
      <c r="AV2294" s="13" t="s">
        <v>89</v>
      </c>
      <c r="AW2294" s="13" t="s">
        <v>31</v>
      </c>
      <c r="AX2294" s="13" t="s">
        <v>83</v>
      </c>
      <c r="AY2294" s="168" t="s">
        <v>307</v>
      </c>
    </row>
    <row r="2295" spans="2:65" s="13" customFormat="1">
      <c r="B2295" s="167"/>
      <c r="D2295" s="161" t="s">
        <v>315</v>
      </c>
      <c r="F2295" s="169" t="s">
        <v>2535</v>
      </c>
      <c r="H2295" s="170">
        <v>99.308999999999997</v>
      </c>
      <c r="I2295" s="171"/>
      <c r="L2295" s="167"/>
      <c r="M2295" s="172"/>
      <c r="T2295" s="173"/>
      <c r="AT2295" s="168" t="s">
        <v>315</v>
      </c>
      <c r="AU2295" s="168" t="s">
        <v>89</v>
      </c>
      <c r="AV2295" s="13" t="s">
        <v>89</v>
      </c>
      <c r="AW2295" s="13" t="s">
        <v>3</v>
      </c>
      <c r="AX2295" s="13" t="s">
        <v>83</v>
      </c>
      <c r="AY2295" s="168" t="s">
        <v>307</v>
      </c>
    </row>
    <row r="2296" spans="2:65" s="1" customFormat="1" ht="37.9" customHeight="1">
      <c r="B2296" s="145"/>
      <c r="C2296" s="188" t="s">
        <v>2536</v>
      </c>
      <c r="D2296" s="188" t="s">
        <v>507</v>
      </c>
      <c r="E2296" s="189" t="s">
        <v>2296</v>
      </c>
      <c r="F2296" s="190" t="s">
        <v>2297</v>
      </c>
      <c r="G2296" s="191" t="s">
        <v>1071</v>
      </c>
      <c r="H2296" s="192">
        <v>99.308999999999997</v>
      </c>
      <c r="I2296" s="193"/>
      <c r="J2296" s="194">
        <f>ROUND(I2296*H2296,2)</f>
        <v>0</v>
      </c>
      <c r="K2296" s="195"/>
      <c r="L2296" s="196"/>
      <c r="M2296" s="197" t="s">
        <v>1</v>
      </c>
      <c r="N2296" s="198" t="s">
        <v>42</v>
      </c>
      <c r="P2296" s="156">
        <f>O2296*H2296</f>
        <v>0</v>
      </c>
      <c r="Q2296" s="156">
        <v>1E-4</v>
      </c>
      <c r="R2296" s="156">
        <f>Q2296*H2296</f>
        <v>9.9308999999999995E-3</v>
      </c>
      <c r="S2296" s="156">
        <v>0</v>
      </c>
      <c r="T2296" s="157">
        <f>S2296*H2296</f>
        <v>0</v>
      </c>
      <c r="AR2296" s="158" t="s">
        <v>732</v>
      </c>
      <c r="AT2296" s="158" t="s">
        <v>507</v>
      </c>
      <c r="AU2296" s="158" t="s">
        <v>89</v>
      </c>
      <c r="AY2296" s="17" t="s">
        <v>307</v>
      </c>
      <c r="BE2296" s="159">
        <f>IF(N2296="základná",J2296,0)</f>
        <v>0</v>
      </c>
      <c r="BF2296" s="159">
        <f>IF(N2296="znížená",J2296,0)</f>
        <v>0</v>
      </c>
      <c r="BG2296" s="159">
        <f>IF(N2296="zákl. prenesená",J2296,0)</f>
        <v>0</v>
      </c>
      <c r="BH2296" s="159">
        <f>IF(N2296="zníž. prenesená",J2296,0)</f>
        <v>0</v>
      </c>
      <c r="BI2296" s="159">
        <f>IF(N2296="nulová",J2296,0)</f>
        <v>0</v>
      </c>
      <c r="BJ2296" s="17" t="s">
        <v>89</v>
      </c>
      <c r="BK2296" s="159">
        <f>ROUND(I2296*H2296,2)</f>
        <v>0</v>
      </c>
      <c r="BL2296" s="17" t="s">
        <v>587</v>
      </c>
      <c r="BM2296" s="158" t="s">
        <v>2537</v>
      </c>
    </row>
    <row r="2297" spans="2:65" s="13" customFormat="1">
      <c r="B2297" s="167"/>
      <c r="D2297" s="161" t="s">
        <v>315</v>
      </c>
      <c r="E2297" s="168" t="s">
        <v>1</v>
      </c>
      <c r="F2297" s="169" t="s">
        <v>2534</v>
      </c>
      <c r="H2297" s="170">
        <v>94.58</v>
      </c>
      <c r="I2297" s="171"/>
      <c r="L2297" s="167"/>
      <c r="M2297" s="172"/>
      <c r="T2297" s="173"/>
      <c r="AT2297" s="168" t="s">
        <v>315</v>
      </c>
      <c r="AU2297" s="168" t="s">
        <v>89</v>
      </c>
      <c r="AV2297" s="13" t="s">
        <v>89</v>
      </c>
      <c r="AW2297" s="13" t="s">
        <v>31</v>
      </c>
      <c r="AX2297" s="13" t="s">
        <v>83</v>
      </c>
      <c r="AY2297" s="168" t="s">
        <v>307</v>
      </c>
    </row>
    <row r="2298" spans="2:65" s="13" customFormat="1">
      <c r="B2298" s="167"/>
      <c r="D2298" s="161" t="s">
        <v>315</v>
      </c>
      <c r="F2298" s="169" t="s">
        <v>2535</v>
      </c>
      <c r="H2298" s="170">
        <v>99.308999999999997</v>
      </c>
      <c r="I2298" s="171"/>
      <c r="L2298" s="167"/>
      <c r="M2298" s="172"/>
      <c r="T2298" s="173"/>
      <c r="AT2298" s="168" t="s">
        <v>315</v>
      </c>
      <c r="AU2298" s="168" t="s">
        <v>89</v>
      </c>
      <c r="AV2298" s="13" t="s">
        <v>89</v>
      </c>
      <c r="AW2298" s="13" t="s">
        <v>3</v>
      </c>
      <c r="AX2298" s="13" t="s">
        <v>83</v>
      </c>
      <c r="AY2298" s="168" t="s">
        <v>307</v>
      </c>
    </row>
    <row r="2299" spans="2:65" s="1" customFormat="1" ht="33" customHeight="1">
      <c r="B2299" s="145"/>
      <c r="C2299" s="188" t="s">
        <v>2538</v>
      </c>
      <c r="D2299" s="188" t="s">
        <v>507</v>
      </c>
      <c r="E2299" s="189" t="s">
        <v>2539</v>
      </c>
      <c r="F2299" s="190" t="s">
        <v>2540</v>
      </c>
      <c r="G2299" s="191" t="s">
        <v>693</v>
      </c>
      <c r="H2299" s="192">
        <v>1</v>
      </c>
      <c r="I2299" s="193"/>
      <c r="J2299" s="194">
        <f t="shared" ref="J2299:J2307" si="20">ROUND(I2299*H2299,2)</f>
        <v>0</v>
      </c>
      <c r="K2299" s="195"/>
      <c r="L2299" s="196"/>
      <c r="M2299" s="197" t="s">
        <v>1</v>
      </c>
      <c r="N2299" s="198" t="s">
        <v>42</v>
      </c>
      <c r="P2299" s="156">
        <f t="shared" ref="P2299:P2307" si="21">O2299*H2299</f>
        <v>0</v>
      </c>
      <c r="Q2299" s="156">
        <v>3.2000000000000001E-2</v>
      </c>
      <c r="R2299" s="156">
        <f t="shared" ref="R2299:R2307" si="22">Q2299*H2299</f>
        <v>3.2000000000000001E-2</v>
      </c>
      <c r="S2299" s="156">
        <v>0</v>
      </c>
      <c r="T2299" s="157">
        <f t="shared" ref="T2299:T2307" si="23">S2299*H2299</f>
        <v>0</v>
      </c>
      <c r="AR2299" s="158" t="s">
        <v>732</v>
      </c>
      <c r="AT2299" s="158" t="s">
        <v>507</v>
      </c>
      <c r="AU2299" s="158" t="s">
        <v>89</v>
      </c>
      <c r="AY2299" s="17" t="s">
        <v>307</v>
      </c>
      <c r="BE2299" s="159">
        <f t="shared" ref="BE2299:BE2307" si="24">IF(N2299="základná",J2299,0)</f>
        <v>0</v>
      </c>
      <c r="BF2299" s="159">
        <f t="shared" ref="BF2299:BF2307" si="25">IF(N2299="znížená",J2299,0)</f>
        <v>0</v>
      </c>
      <c r="BG2299" s="159">
        <f t="shared" ref="BG2299:BG2307" si="26">IF(N2299="zákl. prenesená",J2299,0)</f>
        <v>0</v>
      </c>
      <c r="BH2299" s="159">
        <f t="shared" ref="BH2299:BH2307" si="27">IF(N2299="zníž. prenesená",J2299,0)</f>
        <v>0</v>
      </c>
      <c r="BI2299" s="159">
        <f t="shared" ref="BI2299:BI2307" si="28">IF(N2299="nulová",J2299,0)</f>
        <v>0</v>
      </c>
      <c r="BJ2299" s="17" t="s">
        <v>89</v>
      </c>
      <c r="BK2299" s="159">
        <f t="shared" ref="BK2299:BK2307" si="29">ROUND(I2299*H2299,2)</f>
        <v>0</v>
      </c>
      <c r="BL2299" s="17" t="s">
        <v>587</v>
      </c>
      <c r="BM2299" s="158" t="s">
        <v>2541</v>
      </c>
    </row>
    <row r="2300" spans="2:65" s="1" customFormat="1" ht="33" customHeight="1">
      <c r="B2300" s="145"/>
      <c r="C2300" s="188" t="s">
        <v>2542</v>
      </c>
      <c r="D2300" s="188" t="s">
        <v>507</v>
      </c>
      <c r="E2300" s="189" t="s">
        <v>2543</v>
      </c>
      <c r="F2300" s="190" t="s">
        <v>2544</v>
      </c>
      <c r="G2300" s="191" t="s">
        <v>693</v>
      </c>
      <c r="H2300" s="192">
        <v>1</v>
      </c>
      <c r="I2300" s="193"/>
      <c r="J2300" s="194">
        <f t="shared" si="20"/>
        <v>0</v>
      </c>
      <c r="K2300" s="195"/>
      <c r="L2300" s="196"/>
      <c r="M2300" s="197" t="s">
        <v>1</v>
      </c>
      <c r="N2300" s="198" t="s">
        <v>42</v>
      </c>
      <c r="P2300" s="156">
        <f t="shared" si="21"/>
        <v>0</v>
      </c>
      <c r="Q2300" s="156">
        <v>3.2000000000000001E-2</v>
      </c>
      <c r="R2300" s="156">
        <f t="shared" si="22"/>
        <v>3.2000000000000001E-2</v>
      </c>
      <c r="S2300" s="156">
        <v>0</v>
      </c>
      <c r="T2300" s="157">
        <f t="shared" si="23"/>
        <v>0</v>
      </c>
      <c r="AR2300" s="158" t="s">
        <v>732</v>
      </c>
      <c r="AT2300" s="158" t="s">
        <v>507</v>
      </c>
      <c r="AU2300" s="158" t="s">
        <v>89</v>
      </c>
      <c r="AY2300" s="17" t="s">
        <v>307</v>
      </c>
      <c r="BE2300" s="159">
        <f t="shared" si="24"/>
        <v>0</v>
      </c>
      <c r="BF2300" s="159">
        <f t="shared" si="25"/>
        <v>0</v>
      </c>
      <c r="BG2300" s="159">
        <f t="shared" si="26"/>
        <v>0</v>
      </c>
      <c r="BH2300" s="159">
        <f t="shared" si="27"/>
        <v>0</v>
      </c>
      <c r="BI2300" s="159">
        <f t="shared" si="28"/>
        <v>0</v>
      </c>
      <c r="BJ2300" s="17" t="s">
        <v>89</v>
      </c>
      <c r="BK2300" s="159">
        <f t="shared" si="29"/>
        <v>0</v>
      </c>
      <c r="BL2300" s="17" t="s">
        <v>587</v>
      </c>
      <c r="BM2300" s="158" t="s">
        <v>2545</v>
      </c>
    </row>
    <row r="2301" spans="2:65" s="1" customFormat="1" ht="33" customHeight="1">
      <c r="B2301" s="145"/>
      <c r="C2301" s="188" t="s">
        <v>2546</v>
      </c>
      <c r="D2301" s="188" t="s">
        <v>507</v>
      </c>
      <c r="E2301" s="189" t="s">
        <v>2547</v>
      </c>
      <c r="F2301" s="190" t="s">
        <v>2548</v>
      </c>
      <c r="G2301" s="191" t="s">
        <v>693</v>
      </c>
      <c r="H2301" s="192">
        <v>1</v>
      </c>
      <c r="I2301" s="193"/>
      <c r="J2301" s="194">
        <f t="shared" si="20"/>
        <v>0</v>
      </c>
      <c r="K2301" s="195"/>
      <c r="L2301" s="196"/>
      <c r="M2301" s="197" t="s">
        <v>1</v>
      </c>
      <c r="N2301" s="198" t="s">
        <v>42</v>
      </c>
      <c r="P2301" s="156">
        <f t="shared" si="21"/>
        <v>0</v>
      </c>
      <c r="Q2301" s="156">
        <v>3.2000000000000001E-2</v>
      </c>
      <c r="R2301" s="156">
        <f t="shared" si="22"/>
        <v>3.2000000000000001E-2</v>
      </c>
      <c r="S2301" s="156">
        <v>0</v>
      </c>
      <c r="T2301" s="157">
        <f t="shared" si="23"/>
        <v>0</v>
      </c>
      <c r="AR2301" s="158" t="s">
        <v>732</v>
      </c>
      <c r="AT2301" s="158" t="s">
        <v>507</v>
      </c>
      <c r="AU2301" s="158" t="s">
        <v>89</v>
      </c>
      <c r="AY2301" s="17" t="s">
        <v>307</v>
      </c>
      <c r="BE2301" s="159">
        <f t="shared" si="24"/>
        <v>0</v>
      </c>
      <c r="BF2301" s="159">
        <f t="shared" si="25"/>
        <v>0</v>
      </c>
      <c r="BG2301" s="159">
        <f t="shared" si="26"/>
        <v>0</v>
      </c>
      <c r="BH2301" s="159">
        <f t="shared" si="27"/>
        <v>0</v>
      </c>
      <c r="BI2301" s="159">
        <f t="shared" si="28"/>
        <v>0</v>
      </c>
      <c r="BJ2301" s="17" t="s">
        <v>89</v>
      </c>
      <c r="BK2301" s="159">
        <f t="shared" si="29"/>
        <v>0</v>
      </c>
      <c r="BL2301" s="17" t="s">
        <v>587</v>
      </c>
      <c r="BM2301" s="158" t="s">
        <v>2549</v>
      </c>
    </row>
    <row r="2302" spans="2:65" s="1" customFormat="1" ht="33" customHeight="1">
      <c r="B2302" s="145"/>
      <c r="C2302" s="188" t="s">
        <v>2550</v>
      </c>
      <c r="D2302" s="188" t="s">
        <v>507</v>
      </c>
      <c r="E2302" s="189" t="s">
        <v>2551</v>
      </c>
      <c r="F2302" s="190" t="s">
        <v>2552</v>
      </c>
      <c r="G2302" s="191" t="s">
        <v>693</v>
      </c>
      <c r="H2302" s="192">
        <v>1</v>
      </c>
      <c r="I2302" s="193"/>
      <c r="J2302" s="194">
        <f t="shared" si="20"/>
        <v>0</v>
      </c>
      <c r="K2302" s="195"/>
      <c r="L2302" s="196"/>
      <c r="M2302" s="197" t="s">
        <v>1</v>
      </c>
      <c r="N2302" s="198" t="s">
        <v>42</v>
      </c>
      <c r="P2302" s="156">
        <f t="shared" si="21"/>
        <v>0</v>
      </c>
      <c r="Q2302" s="156">
        <v>3.2000000000000001E-2</v>
      </c>
      <c r="R2302" s="156">
        <f t="shared" si="22"/>
        <v>3.2000000000000001E-2</v>
      </c>
      <c r="S2302" s="156">
        <v>0</v>
      </c>
      <c r="T2302" s="157">
        <f t="shared" si="23"/>
        <v>0</v>
      </c>
      <c r="AR2302" s="158" t="s">
        <v>732</v>
      </c>
      <c r="AT2302" s="158" t="s">
        <v>507</v>
      </c>
      <c r="AU2302" s="158" t="s">
        <v>89</v>
      </c>
      <c r="AY2302" s="17" t="s">
        <v>307</v>
      </c>
      <c r="BE2302" s="159">
        <f t="shared" si="24"/>
        <v>0</v>
      </c>
      <c r="BF2302" s="159">
        <f t="shared" si="25"/>
        <v>0</v>
      </c>
      <c r="BG2302" s="159">
        <f t="shared" si="26"/>
        <v>0</v>
      </c>
      <c r="BH2302" s="159">
        <f t="shared" si="27"/>
        <v>0</v>
      </c>
      <c r="BI2302" s="159">
        <f t="shared" si="28"/>
        <v>0</v>
      </c>
      <c r="BJ2302" s="17" t="s">
        <v>89</v>
      </c>
      <c r="BK2302" s="159">
        <f t="shared" si="29"/>
        <v>0</v>
      </c>
      <c r="BL2302" s="17" t="s">
        <v>587</v>
      </c>
      <c r="BM2302" s="158" t="s">
        <v>2553</v>
      </c>
    </row>
    <row r="2303" spans="2:65" s="1" customFormat="1" ht="33" customHeight="1">
      <c r="B2303" s="145"/>
      <c r="C2303" s="188" t="s">
        <v>2554</v>
      </c>
      <c r="D2303" s="188" t="s">
        <v>507</v>
      </c>
      <c r="E2303" s="189" t="s">
        <v>2555</v>
      </c>
      <c r="F2303" s="190" t="s">
        <v>2556</v>
      </c>
      <c r="G2303" s="191" t="s">
        <v>693</v>
      </c>
      <c r="H2303" s="192">
        <v>1</v>
      </c>
      <c r="I2303" s="193"/>
      <c r="J2303" s="194">
        <f t="shared" si="20"/>
        <v>0</v>
      </c>
      <c r="K2303" s="195"/>
      <c r="L2303" s="196"/>
      <c r="M2303" s="197" t="s">
        <v>1</v>
      </c>
      <c r="N2303" s="198" t="s">
        <v>42</v>
      </c>
      <c r="P2303" s="156">
        <f t="shared" si="21"/>
        <v>0</v>
      </c>
      <c r="Q2303" s="156">
        <v>3.2000000000000001E-2</v>
      </c>
      <c r="R2303" s="156">
        <f t="shared" si="22"/>
        <v>3.2000000000000001E-2</v>
      </c>
      <c r="S2303" s="156">
        <v>0</v>
      </c>
      <c r="T2303" s="157">
        <f t="shared" si="23"/>
        <v>0</v>
      </c>
      <c r="AR2303" s="158" t="s">
        <v>732</v>
      </c>
      <c r="AT2303" s="158" t="s">
        <v>507</v>
      </c>
      <c r="AU2303" s="158" t="s">
        <v>89</v>
      </c>
      <c r="AY2303" s="17" t="s">
        <v>307</v>
      </c>
      <c r="BE2303" s="159">
        <f t="shared" si="24"/>
        <v>0</v>
      </c>
      <c r="BF2303" s="159">
        <f t="shared" si="25"/>
        <v>0</v>
      </c>
      <c r="BG2303" s="159">
        <f t="shared" si="26"/>
        <v>0</v>
      </c>
      <c r="BH2303" s="159">
        <f t="shared" si="27"/>
        <v>0</v>
      </c>
      <c r="BI2303" s="159">
        <f t="shared" si="28"/>
        <v>0</v>
      </c>
      <c r="BJ2303" s="17" t="s">
        <v>89</v>
      </c>
      <c r="BK2303" s="159">
        <f t="shared" si="29"/>
        <v>0</v>
      </c>
      <c r="BL2303" s="17" t="s">
        <v>587</v>
      </c>
      <c r="BM2303" s="158" t="s">
        <v>2557</v>
      </c>
    </row>
    <row r="2304" spans="2:65" s="1" customFormat="1" ht="37.9" customHeight="1">
      <c r="B2304" s="145"/>
      <c r="C2304" s="188" t="s">
        <v>2558</v>
      </c>
      <c r="D2304" s="188" t="s">
        <v>507</v>
      </c>
      <c r="E2304" s="189" t="s">
        <v>2559</v>
      </c>
      <c r="F2304" s="190" t="s">
        <v>2560</v>
      </c>
      <c r="G2304" s="191" t="s">
        <v>693</v>
      </c>
      <c r="H2304" s="192">
        <v>1</v>
      </c>
      <c r="I2304" s="193"/>
      <c r="J2304" s="194">
        <f t="shared" si="20"/>
        <v>0</v>
      </c>
      <c r="K2304" s="195"/>
      <c r="L2304" s="196"/>
      <c r="M2304" s="197" t="s">
        <v>1</v>
      </c>
      <c r="N2304" s="198" t="s">
        <v>42</v>
      </c>
      <c r="P2304" s="156">
        <f t="shared" si="21"/>
        <v>0</v>
      </c>
      <c r="Q2304" s="156">
        <v>3.2000000000000001E-2</v>
      </c>
      <c r="R2304" s="156">
        <f t="shared" si="22"/>
        <v>3.2000000000000001E-2</v>
      </c>
      <c r="S2304" s="156">
        <v>0</v>
      </c>
      <c r="T2304" s="157">
        <f t="shared" si="23"/>
        <v>0</v>
      </c>
      <c r="AR2304" s="158" t="s">
        <v>732</v>
      </c>
      <c r="AT2304" s="158" t="s">
        <v>507</v>
      </c>
      <c r="AU2304" s="158" t="s">
        <v>89</v>
      </c>
      <c r="AY2304" s="17" t="s">
        <v>307</v>
      </c>
      <c r="BE2304" s="159">
        <f t="shared" si="24"/>
        <v>0</v>
      </c>
      <c r="BF2304" s="159">
        <f t="shared" si="25"/>
        <v>0</v>
      </c>
      <c r="BG2304" s="159">
        <f t="shared" si="26"/>
        <v>0</v>
      </c>
      <c r="BH2304" s="159">
        <f t="shared" si="27"/>
        <v>0</v>
      </c>
      <c r="BI2304" s="159">
        <f t="shared" si="28"/>
        <v>0</v>
      </c>
      <c r="BJ2304" s="17" t="s">
        <v>89</v>
      </c>
      <c r="BK2304" s="159">
        <f t="shared" si="29"/>
        <v>0</v>
      </c>
      <c r="BL2304" s="17" t="s">
        <v>587</v>
      </c>
      <c r="BM2304" s="158" t="s">
        <v>2561</v>
      </c>
    </row>
    <row r="2305" spans="2:65" s="1" customFormat="1" ht="37.9" customHeight="1">
      <c r="B2305" s="145"/>
      <c r="C2305" s="188" t="s">
        <v>2562</v>
      </c>
      <c r="D2305" s="188" t="s">
        <v>507</v>
      </c>
      <c r="E2305" s="189" t="s">
        <v>2563</v>
      </c>
      <c r="F2305" s="190" t="s">
        <v>2564</v>
      </c>
      <c r="G2305" s="191" t="s">
        <v>693</v>
      </c>
      <c r="H2305" s="192">
        <v>1</v>
      </c>
      <c r="I2305" s="193"/>
      <c r="J2305" s="194">
        <f t="shared" si="20"/>
        <v>0</v>
      </c>
      <c r="K2305" s="195"/>
      <c r="L2305" s="196"/>
      <c r="M2305" s="197" t="s">
        <v>1</v>
      </c>
      <c r="N2305" s="198" t="s">
        <v>42</v>
      </c>
      <c r="P2305" s="156">
        <f t="shared" si="21"/>
        <v>0</v>
      </c>
      <c r="Q2305" s="156">
        <v>3.2000000000000001E-2</v>
      </c>
      <c r="R2305" s="156">
        <f t="shared" si="22"/>
        <v>3.2000000000000001E-2</v>
      </c>
      <c r="S2305" s="156">
        <v>0</v>
      </c>
      <c r="T2305" s="157">
        <f t="shared" si="23"/>
        <v>0</v>
      </c>
      <c r="AR2305" s="158" t="s">
        <v>732</v>
      </c>
      <c r="AT2305" s="158" t="s">
        <v>507</v>
      </c>
      <c r="AU2305" s="158" t="s">
        <v>89</v>
      </c>
      <c r="AY2305" s="17" t="s">
        <v>307</v>
      </c>
      <c r="BE2305" s="159">
        <f t="shared" si="24"/>
        <v>0</v>
      </c>
      <c r="BF2305" s="159">
        <f t="shared" si="25"/>
        <v>0</v>
      </c>
      <c r="BG2305" s="159">
        <f t="shared" si="26"/>
        <v>0</v>
      </c>
      <c r="BH2305" s="159">
        <f t="shared" si="27"/>
        <v>0</v>
      </c>
      <c r="BI2305" s="159">
        <f t="shared" si="28"/>
        <v>0</v>
      </c>
      <c r="BJ2305" s="17" t="s">
        <v>89</v>
      </c>
      <c r="BK2305" s="159">
        <f t="shared" si="29"/>
        <v>0</v>
      </c>
      <c r="BL2305" s="17" t="s">
        <v>587</v>
      </c>
      <c r="BM2305" s="158" t="s">
        <v>2565</v>
      </c>
    </row>
    <row r="2306" spans="2:65" s="1" customFormat="1" ht="24.2" customHeight="1">
      <c r="B2306" s="145"/>
      <c r="C2306" s="188" t="s">
        <v>2566</v>
      </c>
      <c r="D2306" s="188" t="s">
        <v>507</v>
      </c>
      <c r="E2306" s="189" t="s">
        <v>2567</v>
      </c>
      <c r="F2306" s="190" t="s">
        <v>2568</v>
      </c>
      <c r="G2306" s="191" t="s">
        <v>693</v>
      </c>
      <c r="H2306" s="192">
        <v>1</v>
      </c>
      <c r="I2306" s="193"/>
      <c r="J2306" s="194">
        <f t="shared" si="20"/>
        <v>0</v>
      </c>
      <c r="K2306" s="195"/>
      <c r="L2306" s="196"/>
      <c r="M2306" s="197" t="s">
        <v>1</v>
      </c>
      <c r="N2306" s="198" t="s">
        <v>42</v>
      </c>
      <c r="P2306" s="156">
        <f t="shared" si="21"/>
        <v>0</v>
      </c>
      <c r="Q2306" s="156">
        <v>3.2000000000000001E-2</v>
      </c>
      <c r="R2306" s="156">
        <f t="shared" si="22"/>
        <v>3.2000000000000001E-2</v>
      </c>
      <c r="S2306" s="156">
        <v>0</v>
      </c>
      <c r="T2306" s="157">
        <f t="shared" si="23"/>
        <v>0</v>
      </c>
      <c r="AR2306" s="158" t="s">
        <v>732</v>
      </c>
      <c r="AT2306" s="158" t="s">
        <v>507</v>
      </c>
      <c r="AU2306" s="158" t="s">
        <v>89</v>
      </c>
      <c r="AY2306" s="17" t="s">
        <v>307</v>
      </c>
      <c r="BE2306" s="159">
        <f t="shared" si="24"/>
        <v>0</v>
      </c>
      <c r="BF2306" s="159">
        <f t="shared" si="25"/>
        <v>0</v>
      </c>
      <c r="BG2306" s="159">
        <f t="shared" si="26"/>
        <v>0</v>
      </c>
      <c r="BH2306" s="159">
        <f t="shared" si="27"/>
        <v>0</v>
      </c>
      <c r="BI2306" s="159">
        <f t="shared" si="28"/>
        <v>0</v>
      </c>
      <c r="BJ2306" s="17" t="s">
        <v>89</v>
      </c>
      <c r="BK2306" s="159">
        <f t="shared" si="29"/>
        <v>0</v>
      </c>
      <c r="BL2306" s="17" t="s">
        <v>587</v>
      </c>
      <c r="BM2306" s="158" t="s">
        <v>2569</v>
      </c>
    </row>
    <row r="2307" spans="2:65" s="1" customFormat="1" ht="55.5" customHeight="1">
      <c r="B2307" s="145"/>
      <c r="C2307" s="188" t="s">
        <v>2570</v>
      </c>
      <c r="D2307" s="188" t="s">
        <v>507</v>
      </c>
      <c r="E2307" s="189" t="s">
        <v>2571</v>
      </c>
      <c r="F2307" s="190" t="s">
        <v>2572</v>
      </c>
      <c r="G2307" s="191" t="s">
        <v>693</v>
      </c>
      <c r="H2307" s="192">
        <v>1</v>
      </c>
      <c r="I2307" s="193"/>
      <c r="J2307" s="194">
        <f t="shared" si="20"/>
        <v>0</v>
      </c>
      <c r="K2307" s="195"/>
      <c r="L2307" s="196"/>
      <c r="M2307" s="197" t="s">
        <v>1</v>
      </c>
      <c r="N2307" s="198" t="s">
        <v>42</v>
      </c>
      <c r="P2307" s="156">
        <f t="shared" si="21"/>
        <v>0</v>
      </c>
      <c r="Q2307" s="156">
        <v>2.2000000000000001E-4</v>
      </c>
      <c r="R2307" s="156">
        <f t="shared" si="22"/>
        <v>2.2000000000000001E-4</v>
      </c>
      <c r="S2307" s="156">
        <v>0</v>
      </c>
      <c r="T2307" s="157">
        <f t="shared" si="23"/>
        <v>0</v>
      </c>
      <c r="AR2307" s="158" t="s">
        <v>732</v>
      </c>
      <c r="AT2307" s="158" t="s">
        <v>507</v>
      </c>
      <c r="AU2307" s="158" t="s">
        <v>89</v>
      </c>
      <c r="AY2307" s="17" t="s">
        <v>307</v>
      </c>
      <c r="BE2307" s="159">
        <f t="shared" si="24"/>
        <v>0</v>
      </c>
      <c r="BF2307" s="159">
        <f t="shared" si="25"/>
        <v>0</v>
      </c>
      <c r="BG2307" s="159">
        <f t="shared" si="26"/>
        <v>0</v>
      </c>
      <c r="BH2307" s="159">
        <f t="shared" si="27"/>
        <v>0</v>
      </c>
      <c r="BI2307" s="159">
        <f t="shared" si="28"/>
        <v>0</v>
      </c>
      <c r="BJ2307" s="17" t="s">
        <v>89</v>
      </c>
      <c r="BK2307" s="159">
        <f t="shared" si="29"/>
        <v>0</v>
      </c>
      <c r="BL2307" s="17" t="s">
        <v>587</v>
      </c>
      <c r="BM2307" s="158" t="s">
        <v>2573</v>
      </c>
    </row>
    <row r="2308" spans="2:65" s="13" customFormat="1">
      <c r="B2308" s="167"/>
      <c r="D2308" s="161" t="s">
        <v>315</v>
      </c>
      <c r="E2308" s="168" t="s">
        <v>1</v>
      </c>
      <c r="F2308" s="169" t="s">
        <v>83</v>
      </c>
      <c r="H2308" s="170">
        <v>1</v>
      </c>
      <c r="I2308" s="171"/>
      <c r="L2308" s="167"/>
      <c r="M2308" s="172"/>
      <c r="T2308" s="173"/>
      <c r="AT2308" s="168" t="s">
        <v>315</v>
      </c>
      <c r="AU2308" s="168" t="s">
        <v>89</v>
      </c>
      <c r="AV2308" s="13" t="s">
        <v>89</v>
      </c>
      <c r="AW2308" s="13" t="s">
        <v>31</v>
      </c>
      <c r="AX2308" s="13" t="s">
        <v>83</v>
      </c>
      <c r="AY2308" s="168" t="s">
        <v>307</v>
      </c>
    </row>
    <row r="2309" spans="2:65" s="1" customFormat="1" ht="66.75" customHeight="1">
      <c r="B2309" s="145"/>
      <c r="C2309" s="188" t="s">
        <v>2574</v>
      </c>
      <c r="D2309" s="188" t="s">
        <v>507</v>
      </c>
      <c r="E2309" s="189" t="s">
        <v>2575</v>
      </c>
      <c r="F2309" s="190" t="s">
        <v>2576</v>
      </c>
      <c r="G2309" s="191" t="s">
        <v>693</v>
      </c>
      <c r="H2309" s="192">
        <v>1</v>
      </c>
      <c r="I2309" s="193"/>
      <c r="J2309" s="194">
        <f>ROUND(I2309*H2309,2)</f>
        <v>0</v>
      </c>
      <c r="K2309" s="195"/>
      <c r="L2309" s="196"/>
      <c r="M2309" s="197" t="s">
        <v>1</v>
      </c>
      <c r="N2309" s="198" t="s">
        <v>42</v>
      </c>
      <c r="P2309" s="156">
        <f>O2309*H2309</f>
        <v>0</v>
      </c>
      <c r="Q2309" s="156">
        <v>2.2000000000000001E-4</v>
      </c>
      <c r="R2309" s="156">
        <f>Q2309*H2309</f>
        <v>2.2000000000000001E-4</v>
      </c>
      <c r="S2309" s="156">
        <v>0</v>
      </c>
      <c r="T2309" s="157">
        <f>S2309*H2309</f>
        <v>0</v>
      </c>
      <c r="AR2309" s="158" t="s">
        <v>732</v>
      </c>
      <c r="AT2309" s="158" t="s">
        <v>507</v>
      </c>
      <c r="AU2309" s="158" t="s">
        <v>89</v>
      </c>
      <c r="AY2309" s="17" t="s">
        <v>307</v>
      </c>
      <c r="BE2309" s="159">
        <f>IF(N2309="základná",J2309,0)</f>
        <v>0</v>
      </c>
      <c r="BF2309" s="159">
        <f>IF(N2309="znížená",J2309,0)</f>
        <v>0</v>
      </c>
      <c r="BG2309" s="159">
        <f>IF(N2309="zákl. prenesená",J2309,0)</f>
        <v>0</v>
      </c>
      <c r="BH2309" s="159">
        <f>IF(N2309="zníž. prenesená",J2309,0)</f>
        <v>0</v>
      </c>
      <c r="BI2309" s="159">
        <f>IF(N2309="nulová",J2309,0)</f>
        <v>0</v>
      </c>
      <c r="BJ2309" s="17" t="s">
        <v>89</v>
      </c>
      <c r="BK2309" s="159">
        <f>ROUND(I2309*H2309,2)</f>
        <v>0</v>
      </c>
      <c r="BL2309" s="17" t="s">
        <v>587</v>
      </c>
      <c r="BM2309" s="158" t="s">
        <v>2577</v>
      </c>
    </row>
    <row r="2310" spans="2:65" s="13" customFormat="1">
      <c r="B2310" s="167"/>
      <c r="D2310" s="161" t="s">
        <v>315</v>
      </c>
      <c r="E2310" s="168" t="s">
        <v>1</v>
      </c>
      <c r="F2310" s="169" t="s">
        <v>83</v>
      </c>
      <c r="H2310" s="170">
        <v>1</v>
      </c>
      <c r="I2310" s="171"/>
      <c r="L2310" s="167"/>
      <c r="M2310" s="172"/>
      <c r="T2310" s="173"/>
      <c r="AT2310" s="168" t="s">
        <v>315</v>
      </c>
      <c r="AU2310" s="168" t="s">
        <v>89</v>
      </c>
      <c r="AV2310" s="13" t="s">
        <v>89</v>
      </c>
      <c r="AW2310" s="13" t="s">
        <v>31</v>
      </c>
      <c r="AX2310" s="13" t="s">
        <v>83</v>
      </c>
      <c r="AY2310" s="168" t="s">
        <v>307</v>
      </c>
    </row>
    <row r="2311" spans="2:65" s="1" customFormat="1" ht="24.2" customHeight="1">
      <c r="B2311" s="145"/>
      <c r="C2311" s="146" t="s">
        <v>2578</v>
      </c>
      <c r="D2311" s="146" t="s">
        <v>309</v>
      </c>
      <c r="E2311" s="147" t="s">
        <v>2579</v>
      </c>
      <c r="F2311" s="148" t="s">
        <v>2580</v>
      </c>
      <c r="G2311" s="149" t="s">
        <v>1071</v>
      </c>
      <c r="H2311" s="150">
        <v>103.5</v>
      </c>
      <c r="I2311" s="151"/>
      <c r="J2311" s="152">
        <f>ROUND(I2311*H2311,2)</f>
        <v>0</v>
      </c>
      <c r="K2311" s="153"/>
      <c r="L2311" s="32"/>
      <c r="M2311" s="154" t="s">
        <v>1</v>
      </c>
      <c r="N2311" s="155" t="s">
        <v>42</v>
      </c>
      <c r="P2311" s="156">
        <f>O2311*H2311</f>
        <v>0</v>
      </c>
      <c r="Q2311" s="156">
        <v>2.2000000000000001E-4</v>
      </c>
      <c r="R2311" s="156">
        <f>Q2311*H2311</f>
        <v>2.2770000000000002E-2</v>
      </c>
      <c r="S2311" s="156">
        <v>0</v>
      </c>
      <c r="T2311" s="157">
        <f>S2311*H2311</f>
        <v>0</v>
      </c>
      <c r="AR2311" s="158" t="s">
        <v>587</v>
      </c>
      <c r="AT2311" s="158" t="s">
        <v>309</v>
      </c>
      <c r="AU2311" s="158" t="s">
        <v>89</v>
      </c>
      <c r="AY2311" s="17" t="s">
        <v>307</v>
      </c>
      <c r="BE2311" s="159">
        <f>IF(N2311="základná",J2311,0)</f>
        <v>0</v>
      </c>
      <c r="BF2311" s="159">
        <f>IF(N2311="znížená",J2311,0)</f>
        <v>0</v>
      </c>
      <c r="BG2311" s="159">
        <f>IF(N2311="zákl. prenesená",J2311,0)</f>
        <v>0</v>
      </c>
      <c r="BH2311" s="159">
        <f>IF(N2311="zníž. prenesená",J2311,0)</f>
        <v>0</v>
      </c>
      <c r="BI2311" s="159">
        <f>IF(N2311="nulová",J2311,0)</f>
        <v>0</v>
      </c>
      <c r="BJ2311" s="17" t="s">
        <v>89</v>
      </c>
      <c r="BK2311" s="159">
        <f>ROUND(I2311*H2311,2)</f>
        <v>0</v>
      </c>
      <c r="BL2311" s="17" t="s">
        <v>587</v>
      </c>
      <c r="BM2311" s="158" t="s">
        <v>2581</v>
      </c>
    </row>
    <row r="2312" spans="2:65" s="13" customFormat="1">
      <c r="B2312" s="167"/>
      <c r="D2312" s="161" t="s">
        <v>315</v>
      </c>
      <c r="E2312" s="168" t="s">
        <v>1</v>
      </c>
      <c r="F2312" s="169" t="s">
        <v>2582</v>
      </c>
      <c r="H2312" s="170">
        <v>18.440000000000001</v>
      </c>
      <c r="I2312" s="171"/>
      <c r="L2312" s="167"/>
      <c r="M2312" s="172"/>
      <c r="T2312" s="173"/>
      <c r="AT2312" s="168" t="s">
        <v>315</v>
      </c>
      <c r="AU2312" s="168" t="s">
        <v>89</v>
      </c>
      <c r="AV2312" s="13" t="s">
        <v>89</v>
      </c>
      <c r="AW2312" s="13" t="s">
        <v>31</v>
      </c>
      <c r="AX2312" s="13" t="s">
        <v>76</v>
      </c>
      <c r="AY2312" s="168" t="s">
        <v>307</v>
      </c>
    </row>
    <row r="2313" spans="2:65" s="13" customFormat="1">
      <c r="B2313" s="167"/>
      <c r="D2313" s="161" t="s">
        <v>315</v>
      </c>
      <c r="E2313" s="168" t="s">
        <v>1</v>
      </c>
      <c r="F2313" s="169" t="s">
        <v>2583</v>
      </c>
      <c r="H2313" s="170">
        <v>11.3</v>
      </c>
      <c r="I2313" s="171"/>
      <c r="L2313" s="167"/>
      <c r="M2313" s="172"/>
      <c r="T2313" s="173"/>
      <c r="AT2313" s="168" t="s">
        <v>315</v>
      </c>
      <c r="AU2313" s="168" t="s">
        <v>89</v>
      </c>
      <c r="AV2313" s="13" t="s">
        <v>89</v>
      </c>
      <c r="AW2313" s="13" t="s">
        <v>31</v>
      </c>
      <c r="AX2313" s="13" t="s">
        <v>76</v>
      </c>
      <c r="AY2313" s="168" t="s">
        <v>307</v>
      </c>
    </row>
    <row r="2314" spans="2:65" s="13" customFormat="1">
      <c r="B2314" s="167"/>
      <c r="D2314" s="161" t="s">
        <v>315</v>
      </c>
      <c r="E2314" s="168" t="s">
        <v>1</v>
      </c>
      <c r="F2314" s="169" t="s">
        <v>2584</v>
      </c>
      <c r="H2314" s="170">
        <v>73.760000000000005</v>
      </c>
      <c r="I2314" s="171"/>
      <c r="L2314" s="167"/>
      <c r="M2314" s="172"/>
      <c r="T2314" s="173"/>
      <c r="AT2314" s="168" t="s">
        <v>315</v>
      </c>
      <c r="AU2314" s="168" t="s">
        <v>89</v>
      </c>
      <c r="AV2314" s="13" t="s">
        <v>89</v>
      </c>
      <c r="AW2314" s="13" t="s">
        <v>31</v>
      </c>
      <c r="AX2314" s="13" t="s">
        <v>76</v>
      </c>
      <c r="AY2314" s="168" t="s">
        <v>307</v>
      </c>
    </row>
    <row r="2315" spans="2:65" s="14" customFormat="1">
      <c r="B2315" s="174"/>
      <c r="D2315" s="161" t="s">
        <v>315</v>
      </c>
      <c r="E2315" s="175" t="s">
        <v>1</v>
      </c>
      <c r="F2315" s="176" t="s">
        <v>415</v>
      </c>
      <c r="H2315" s="177">
        <v>103.5</v>
      </c>
      <c r="I2315" s="178"/>
      <c r="L2315" s="174"/>
      <c r="M2315" s="179"/>
      <c r="T2315" s="180"/>
      <c r="AT2315" s="175" t="s">
        <v>315</v>
      </c>
      <c r="AU2315" s="175" t="s">
        <v>89</v>
      </c>
      <c r="AV2315" s="14" t="s">
        <v>313</v>
      </c>
      <c r="AW2315" s="14" t="s">
        <v>31</v>
      </c>
      <c r="AX2315" s="14" t="s">
        <v>83</v>
      </c>
      <c r="AY2315" s="175" t="s">
        <v>307</v>
      </c>
    </row>
    <row r="2316" spans="2:65" s="1" customFormat="1" ht="37.9" customHeight="1">
      <c r="B2316" s="145"/>
      <c r="C2316" s="188" t="s">
        <v>2585</v>
      </c>
      <c r="D2316" s="188" t="s">
        <v>507</v>
      </c>
      <c r="E2316" s="189" t="s">
        <v>2586</v>
      </c>
      <c r="F2316" s="190" t="s">
        <v>2587</v>
      </c>
      <c r="G2316" s="191" t="s">
        <v>693</v>
      </c>
      <c r="H2316" s="192">
        <v>1</v>
      </c>
      <c r="I2316" s="193"/>
      <c r="J2316" s="194">
        <f>ROUND(I2316*H2316,2)</f>
        <v>0</v>
      </c>
      <c r="K2316" s="195"/>
      <c r="L2316" s="196"/>
      <c r="M2316" s="197" t="s">
        <v>1</v>
      </c>
      <c r="N2316" s="198" t="s">
        <v>42</v>
      </c>
      <c r="P2316" s="156">
        <f>O2316*H2316</f>
        <v>0</v>
      </c>
      <c r="Q2316" s="156">
        <v>3.2000000000000001E-2</v>
      </c>
      <c r="R2316" s="156">
        <f>Q2316*H2316</f>
        <v>3.2000000000000001E-2</v>
      </c>
      <c r="S2316" s="156">
        <v>0</v>
      </c>
      <c r="T2316" s="157">
        <f>S2316*H2316</f>
        <v>0</v>
      </c>
      <c r="AR2316" s="158" t="s">
        <v>732</v>
      </c>
      <c r="AT2316" s="158" t="s">
        <v>507</v>
      </c>
      <c r="AU2316" s="158" t="s">
        <v>89</v>
      </c>
      <c r="AY2316" s="17" t="s">
        <v>307</v>
      </c>
      <c r="BE2316" s="159">
        <f>IF(N2316="základná",J2316,0)</f>
        <v>0</v>
      </c>
      <c r="BF2316" s="159">
        <f>IF(N2316="znížená",J2316,0)</f>
        <v>0</v>
      </c>
      <c r="BG2316" s="159">
        <f>IF(N2316="zákl. prenesená",J2316,0)</f>
        <v>0</v>
      </c>
      <c r="BH2316" s="159">
        <f>IF(N2316="zníž. prenesená",J2316,0)</f>
        <v>0</v>
      </c>
      <c r="BI2316" s="159">
        <f>IF(N2316="nulová",J2316,0)</f>
        <v>0</v>
      </c>
      <c r="BJ2316" s="17" t="s">
        <v>89</v>
      </c>
      <c r="BK2316" s="159">
        <f>ROUND(I2316*H2316,2)</f>
        <v>0</v>
      </c>
      <c r="BL2316" s="17" t="s">
        <v>587</v>
      </c>
      <c r="BM2316" s="158" t="s">
        <v>2588</v>
      </c>
    </row>
    <row r="2317" spans="2:65" s="1" customFormat="1" ht="37.9" customHeight="1">
      <c r="B2317" s="145"/>
      <c r="C2317" s="188" t="s">
        <v>2589</v>
      </c>
      <c r="D2317" s="188" t="s">
        <v>507</v>
      </c>
      <c r="E2317" s="189" t="s">
        <v>2590</v>
      </c>
      <c r="F2317" s="190" t="s">
        <v>2591</v>
      </c>
      <c r="G2317" s="191" t="s">
        <v>693</v>
      </c>
      <c r="H2317" s="192">
        <v>2</v>
      </c>
      <c r="I2317" s="193"/>
      <c r="J2317" s="194">
        <f>ROUND(I2317*H2317,2)</f>
        <v>0</v>
      </c>
      <c r="K2317" s="195"/>
      <c r="L2317" s="196"/>
      <c r="M2317" s="197" t="s">
        <v>1</v>
      </c>
      <c r="N2317" s="198" t="s">
        <v>42</v>
      </c>
      <c r="P2317" s="156">
        <f>O2317*H2317</f>
        <v>0</v>
      </c>
      <c r="Q2317" s="156">
        <v>3.2000000000000001E-2</v>
      </c>
      <c r="R2317" s="156">
        <f>Q2317*H2317</f>
        <v>6.4000000000000001E-2</v>
      </c>
      <c r="S2317" s="156">
        <v>0</v>
      </c>
      <c r="T2317" s="157">
        <f>S2317*H2317</f>
        <v>0</v>
      </c>
      <c r="AR2317" s="158" t="s">
        <v>732</v>
      </c>
      <c r="AT2317" s="158" t="s">
        <v>507</v>
      </c>
      <c r="AU2317" s="158" t="s">
        <v>89</v>
      </c>
      <c r="AY2317" s="17" t="s">
        <v>307</v>
      </c>
      <c r="BE2317" s="159">
        <f>IF(N2317="základná",J2317,0)</f>
        <v>0</v>
      </c>
      <c r="BF2317" s="159">
        <f>IF(N2317="znížená",J2317,0)</f>
        <v>0</v>
      </c>
      <c r="BG2317" s="159">
        <f>IF(N2317="zákl. prenesená",J2317,0)</f>
        <v>0</v>
      </c>
      <c r="BH2317" s="159">
        <f>IF(N2317="zníž. prenesená",J2317,0)</f>
        <v>0</v>
      </c>
      <c r="BI2317" s="159">
        <f>IF(N2317="nulová",J2317,0)</f>
        <v>0</v>
      </c>
      <c r="BJ2317" s="17" t="s">
        <v>89</v>
      </c>
      <c r="BK2317" s="159">
        <f>ROUND(I2317*H2317,2)</f>
        <v>0</v>
      </c>
      <c r="BL2317" s="17" t="s">
        <v>587</v>
      </c>
      <c r="BM2317" s="158" t="s">
        <v>2592</v>
      </c>
    </row>
    <row r="2318" spans="2:65" s="1" customFormat="1" ht="33" customHeight="1">
      <c r="B2318" s="145"/>
      <c r="C2318" s="188" t="s">
        <v>2593</v>
      </c>
      <c r="D2318" s="188" t="s">
        <v>507</v>
      </c>
      <c r="E2318" s="189" t="s">
        <v>2594</v>
      </c>
      <c r="F2318" s="190" t="s">
        <v>2595</v>
      </c>
      <c r="G2318" s="191" t="s">
        <v>693</v>
      </c>
      <c r="H2318" s="192">
        <v>8</v>
      </c>
      <c r="I2318" s="193"/>
      <c r="J2318" s="194">
        <f>ROUND(I2318*H2318,2)</f>
        <v>0</v>
      </c>
      <c r="K2318" s="195"/>
      <c r="L2318" s="196"/>
      <c r="M2318" s="197" t="s">
        <v>1</v>
      </c>
      <c r="N2318" s="198" t="s">
        <v>42</v>
      </c>
      <c r="P2318" s="156">
        <f>O2318*H2318</f>
        <v>0</v>
      </c>
      <c r="Q2318" s="156">
        <v>3.2000000000000001E-2</v>
      </c>
      <c r="R2318" s="156">
        <f>Q2318*H2318</f>
        <v>0.25600000000000001</v>
      </c>
      <c r="S2318" s="156">
        <v>0</v>
      </c>
      <c r="T2318" s="157">
        <f>S2318*H2318</f>
        <v>0</v>
      </c>
      <c r="AR2318" s="158" t="s">
        <v>732</v>
      </c>
      <c r="AT2318" s="158" t="s">
        <v>507</v>
      </c>
      <c r="AU2318" s="158" t="s">
        <v>89</v>
      </c>
      <c r="AY2318" s="17" t="s">
        <v>307</v>
      </c>
      <c r="BE2318" s="159">
        <f>IF(N2318="základná",J2318,0)</f>
        <v>0</v>
      </c>
      <c r="BF2318" s="159">
        <f>IF(N2318="znížená",J2318,0)</f>
        <v>0</v>
      </c>
      <c r="BG2318" s="159">
        <f>IF(N2318="zákl. prenesená",J2318,0)</f>
        <v>0</v>
      </c>
      <c r="BH2318" s="159">
        <f>IF(N2318="zníž. prenesená",J2318,0)</f>
        <v>0</v>
      </c>
      <c r="BI2318" s="159">
        <f>IF(N2318="nulová",J2318,0)</f>
        <v>0</v>
      </c>
      <c r="BJ2318" s="17" t="s">
        <v>89</v>
      </c>
      <c r="BK2318" s="159">
        <f>ROUND(I2318*H2318,2)</f>
        <v>0</v>
      </c>
      <c r="BL2318" s="17" t="s">
        <v>587</v>
      </c>
      <c r="BM2318" s="158" t="s">
        <v>2596</v>
      </c>
    </row>
    <row r="2319" spans="2:65" s="1" customFormat="1" ht="24.2" customHeight="1">
      <c r="B2319" s="145"/>
      <c r="C2319" s="146" t="s">
        <v>2597</v>
      </c>
      <c r="D2319" s="146" t="s">
        <v>309</v>
      </c>
      <c r="E2319" s="147" t="s">
        <v>2598</v>
      </c>
      <c r="F2319" s="148" t="s">
        <v>2599</v>
      </c>
      <c r="G2319" s="149" t="s">
        <v>517</v>
      </c>
      <c r="H2319" s="150">
        <v>47.7</v>
      </c>
      <c r="I2319" s="151"/>
      <c r="J2319" s="152">
        <f>ROUND(I2319*H2319,2)</f>
        <v>0</v>
      </c>
      <c r="K2319" s="153"/>
      <c r="L2319" s="32"/>
      <c r="M2319" s="154" t="s">
        <v>1</v>
      </c>
      <c r="N2319" s="155" t="s">
        <v>42</v>
      </c>
      <c r="P2319" s="156">
        <f>O2319*H2319</f>
        <v>0</v>
      </c>
      <c r="Q2319" s="156">
        <v>0</v>
      </c>
      <c r="R2319" s="156">
        <f>Q2319*H2319</f>
        <v>0</v>
      </c>
      <c r="S2319" s="156">
        <v>0</v>
      </c>
      <c r="T2319" s="157">
        <f>S2319*H2319</f>
        <v>0</v>
      </c>
      <c r="AR2319" s="158" t="s">
        <v>587</v>
      </c>
      <c r="AT2319" s="158" t="s">
        <v>309</v>
      </c>
      <c r="AU2319" s="158" t="s">
        <v>89</v>
      </c>
      <c r="AY2319" s="17" t="s">
        <v>307</v>
      </c>
      <c r="BE2319" s="159">
        <f>IF(N2319="základná",J2319,0)</f>
        <v>0</v>
      </c>
      <c r="BF2319" s="159">
        <f>IF(N2319="znížená",J2319,0)</f>
        <v>0</v>
      </c>
      <c r="BG2319" s="159">
        <f>IF(N2319="zákl. prenesená",J2319,0)</f>
        <v>0</v>
      </c>
      <c r="BH2319" s="159">
        <f>IF(N2319="zníž. prenesená",J2319,0)</f>
        <v>0</v>
      </c>
      <c r="BI2319" s="159">
        <f>IF(N2319="nulová",J2319,0)</f>
        <v>0</v>
      </c>
      <c r="BJ2319" s="17" t="s">
        <v>89</v>
      </c>
      <c r="BK2319" s="159">
        <f>ROUND(I2319*H2319,2)</f>
        <v>0</v>
      </c>
      <c r="BL2319" s="17" t="s">
        <v>587</v>
      </c>
      <c r="BM2319" s="158" t="s">
        <v>2600</v>
      </c>
    </row>
    <row r="2320" spans="2:65" s="13" customFormat="1">
      <c r="B2320" s="167"/>
      <c r="D2320" s="161" t="s">
        <v>315</v>
      </c>
      <c r="E2320" s="168" t="s">
        <v>1</v>
      </c>
      <c r="F2320" s="169" t="s">
        <v>2601</v>
      </c>
      <c r="H2320" s="170">
        <v>21.6</v>
      </c>
      <c r="I2320" s="171"/>
      <c r="L2320" s="167"/>
      <c r="M2320" s="172"/>
      <c r="T2320" s="173"/>
      <c r="AT2320" s="168" t="s">
        <v>315</v>
      </c>
      <c r="AU2320" s="168" t="s">
        <v>89</v>
      </c>
      <c r="AV2320" s="13" t="s">
        <v>89</v>
      </c>
      <c r="AW2320" s="13" t="s">
        <v>31</v>
      </c>
      <c r="AX2320" s="13" t="s">
        <v>76</v>
      </c>
      <c r="AY2320" s="168" t="s">
        <v>307</v>
      </c>
    </row>
    <row r="2321" spans="2:65" s="13" customFormat="1">
      <c r="B2321" s="167"/>
      <c r="D2321" s="161" t="s">
        <v>315</v>
      </c>
      <c r="E2321" s="168" t="s">
        <v>1</v>
      </c>
      <c r="F2321" s="169" t="s">
        <v>2602</v>
      </c>
      <c r="H2321" s="170">
        <v>1.35</v>
      </c>
      <c r="I2321" s="171"/>
      <c r="L2321" s="167"/>
      <c r="M2321" s="172"/>
      <c r="T2321" s="173"/>
      <c r="AT2321" s="168" t="s">
        <v>315</v>
      </c>
      <c r="AU2321" s="168" t="s">
        <v>89</v>
      </c>
      <c r="AV2321" s="13" t="s">
        <v>89</v>
      </c>
      <c r="AW2321" s="13" t="s">
        <v>31</v>
      </c>
      <c r="AX2321" s="13" t="s">
        <v>76</v>
      </c>
      <c r="AY2321" s="168" t="s">
        <v>307</v>
      </c>
    </row>
    <row r="2322" spans="2:65" s="13" customFormat="1">
      <c r="B2322" s="167"/>
      <c r="D2322" s="161" t="s">
        <v>315</v>
      </c>
      <c r="E2322" s="168" t="s">
        <v>1</v>
      </c>
      <c r="F2322" s="169" t="s">
        <v>2603</v>
      </c>
      <c r="H2322" s="170">
        <v>5.625</v>
      </c>
      <c r="I2322" s="171"/>
      <c r="L2322" s="167"/>
      <c r="M2322" s="172"/>
      <c r="T2322" s="173"/>
      <c r="AT2322" s="168" t="s">
        <v>315</v>
      </c>
      <c r="AU2322" s="168" t="s">
        <v>89</v>
      </c>
      <c r="AV2322" s="13" t="s">
        <v>89</v>
      </c>
      <c r="AW2322" s="13" t="s">
        <v>31</v>
      </c>
      <c r="AX2322" s="13" t="s">
        <v>76</v>
      </c>
      <c r="AY2322" s="168" t="s">
        <v>307</v>
      </c>
    </row>
    <row r="2323" spans="2:65" s="13" customFormat="1">
      <c r="B2323" s="167"/>
      <c r="D2323" s="161" t="s">
        <v>315</v>
      </c>
      <c r="E2323" s="168" t="s">
        <v>1</v>
      </c>
      <c r="F2323" s="169" t="s">
        <v>2604</v>
      </c>
      <c r="H2323" s="170">
        <v>1.125</v>
      </c>
      <c r="I2323" s="171"/>
      <c r="L2323" s="167"/>
      <c r="M2323" s="172"/>
      <c r="T2323" s="173"/>
      <c r="AT2323" s="168" t="s">
        <v>315</v>
      </c>
      <c r="AU2323" s="168" t="s">
        <v>89</v>
      </c>
      <c r="AV2323" s="13" t="s">
        <v>89</v>
      </c>
      <c r="AW2323" s="13" t="s">
        <v>31</v>
      </c>
      <c r="AX2323" s="13" t="s">
        <v>76</v>
      </c>
      <c r="AY2323" s="168" t="s">
        <v>307</v>
      </c>
    </row>
    <row r="2324" spans="2:65" s="13" customFormat="1">
      <c r="B2324" s="167"/>
      <c r="D2324" s="161" t="s">
        <v>315</v>
      </c>
      <c r="E2324" s="168" t="s">
        <v>1</v>
      </c>
      <c r="F2324" s="169" t="s">
        <v>2605</v>
      </c>
      <c r="H2324" s="170">
        <v>13.5</v>
      </c>
      <c r="I2324" s="171"/>
      <c r="L2324" s="167"/>
      <c r="M2324" s="172"/>
      <c r="T2324" s="173"/>
      <c r="AT2324" s="168" t="s">
        <v>315</v>
      </c>
      <c r="AU2324" s="168" t="s">
        <v>89</v>
      </c>
      <c r="AV2324" s="13" t="s">
        <v>89</v>
      </c>
      <c r="AW2324" s="13" t="s">
        <v>31</v>
      </c>
      <c r="AX2324" s="13" t="s">
        <v>76</v>
      </c>
      <c r="AY2324" s="168" t="s">
        <v>307</v>
      </c>
    </row>
    <row r="2325" spans="2:65" s="13" customFormat="1">
      <c r="B2325" s="167"/>
      <c r="D2325" s="161" t="s">
        <v>315</v>
      </c>
      <c r="E2325" s="168" t="s">
        <v>1</v>
      </c>
      <c r="F2325" s="169" t="s">
        <v>2606</v>
      </c>
      <c r="H2325" s="170">
        <v>4.5</v>
      </c>
      <c r="I2325" s="171"/>
      <c r="L2325" s="167"/>
      <c r="M2325" s="172"/>
      <c r="T2325" s="173"/>
      <c r="AT2325" s="168" t="s">
        <v>315</v>
      </c>
      <c r="AU2325" s="168" t="s">
        <v>89</v>
      </c>
      <c r="AV2325" s="13" t="s">
        <v>89</v>
      </c>
      <c r="AW2325" s="13" t="s">
        <v>31</v>
      </c>
      <c r="AX2325" s="13" t="s">
        <v>76</v>
      </c>
      <c r="AY2325" s="168" t="s">
        <v>307</v>
      </c>
    </row>
    <row r="2326" spans="2:65" s="14" customFormat="1">
      <c r="B2326" s="174"/>
      <c r="D2326" s="161" t="s">
        <v>315</v>
      </c>
      <c r="E2326" s="175" t="s">
        <v>1</v>
      </c>
      <c r="F2326" s="176" t="s">
        <v>415</v>
      </c>
      <c r="H2326" s="177">
        <v>47.7</v>
      </c>
      <c r="I2326" s="178"/>
      <c r="L2326" s="174"/>
      <c r="M2326" s="179"/>
      <c r="T2326" s="180"/>
      <c r="AT2326" s="175" t="s">
        <v>315</v>
      </c>
      <c r="AU2326" s="175" t="s">
        <v>89</v>
      </c>
      <c r="AV2326" s="14" t="s">
        <v>313</v>
      </c>
      <c r="AW2326" s="14" t="s">
        <v>31</v>
      </c>
      <c r="AX2326" s="14" t="s">
        <v>83</v>
      </c>
      <c r="AY2326" s="175" t="s">
        <v>307</v>
      </c>
    </row>
    <row r="2327" spans="2:65" s="1" customFormat="1" ht="33" customHeight="1">
      <c r="B2327" s="145"/>
      <c r="C2327" s="188" t="s">
        <v>2607</v>
      </c>
      <c r="D2327" s="188" t="s">
        <v>507</v>
      </c>
      <c r="E2327" s="189" t="s">
        <v>2608</v>
      </c>
      <c r="F2327" s="190" t="s">
        <v>2609</v>
      </c>
      <c r="G2327" s="191" t="s">
        <v>517</v>
      </c>
      <c r="H2327" s="192">
        <v>47.7</v>
      </c>
      <c r="I2327" s="193"/>
      <c r="J2327" s="194">
        <f>ROUND(I2327*H2327,2)</f>
        <v>0</v>
      </c>
      <c r="K2327" s="195"/>
      <c r="L2327" s="196"/>
      <c r="M2327" s="197" t="s">
        <v>1</v>
      </c>
      <c r="N2327" s="198" t="s">
        <v>42</v>
      </c>
      <c r="P2327" s="156">
        <f>O2327*H2327</f>
        <v>0</v>
      </c>
      <c r="Q2327" s="156">
        <v>1.4999999999999999E-4</v>
      </c>
      <c r="R2327" s="156">
        <f>Q2327*H2327</f>
        <v>7.1549999999999999E-3</v>
      </c>
      <c r="S2327" s="156">
        <v>0</v>
      </c>
      <c r="T2327" s="157">
        <f>S2327*H2327</f>
        <v>0</v>
      </c>
      <c r="AR2327" s="158" t="s">
        <v>732</v>
      </c>
      <c r="AT2327" s="158" t="s">
        <v>507</v>
      </c>
      <c r="AU2327" s="158" t="s">
        <v>89</v>
      </c>
      <c r="AY2327" s="17" t="s">
        <v>307</v>
      </c>
      <c r="BE2327" s="159">
        <f>IF(N2327="základná",J2327,0)</f>
        <v>0</v>
      </c>
      <c r="BF2327" s="159">
        <f>IF(N2327="znížená",J2327,0)</f>
        <v>0</v>
      </c>
      <c r="BG2327" s="159">
        <f>IF(N2327="zákl. prenesená",J2327,0)</f>
        <v>0</v>
      </c>
      <c r="BH2327" s="159">
        <f>IF(N2327="zníž. prenesená",J2327,0)</f>
        <v>0</v>
      </c>
      <c r="BI2327" s="159">
        <f>IF(N2327="nulová",J2327,0)</f>
        <v>0</v>
      </c>
      <c r="BJ2327" s="17" t="s">
        <v>89</v>
      </c>
      <c r="BK2327" s="159">
        <f>ROUND(I2327*H2327,2)</f>
        <v>0</v>
      </c>
      <c r="BL2327" s="17" t="s">
        <v>587</v>
      </c>
      <c r="BM2327" s="158" t="s">
        <v>2610</v>
      </c>
    </row>
    <row r="2328" spans="2:65" s="1" customFormat="1" ht="24.2" customHeight="1">
      <c r="B2328" s="145"/>
      <c r="C2328" s="146" t="s">
        <v>2611</v>
      </c>
      <c r="D2328" s="146" t="s">
        <v>309</v>
      </c>
      <c r="E2328" s="147" t="s">
        <v>2612</v>
      </c>
      <c r="F2328" s="148" t="s">
        <v>2613</v>
      </c>
      <c r="G2328" s="149" t="s">
        <v>1979</v>
      </c>
      <c r="H2328" s="150">
        <v>1</v>
      </c>
      <c r="I2328" s="151"/>
      <c r="J2328" s="152">
        <f>ROUND(I2328*H2328,2)</f>
        <v>0</v>
      </c>
      <c r="K2328" s="153"/>
      <c r="L2328" s="32"/>
      <c r="M2328" s="154" t="s">
        <v>1</v>
      </c>
      <c r="N2328" s="155" t="s">
        <v>42</v>
      </c>
      <c r="P2328" s="156">
        <f>O2328*H2328</f>
        <v>0</v>
      </c>
      <c r="Q2328" s="156">
        <v>0</v>
      </c>
      <c r="R2328" s="156">
        <f>Q2328*H2328</f>
        <v>0</v>
      </c>
      <c r="S2328" s="156">
        <v>0</v>
      </c>
      <c r="T2328" s="157">
        <f>S2328*H2328</f>
        <v>0</v>
      </c>
      <c r="AR2328" s="158" t="s">
        <v>587</v>
      </c>
      <c r="AT2328" s="158" t="s">
        <v>309</v>
      </c>
      <c r="AU2328" s="158" t="s">
        <v>89</v>
      </c>
      <c r="AY2328" s="17" t="s">
        <v>307</v>
      </c>
      <c r="BE2328" s="159">
        <f>IF(N2328="základná",J2328,0)</f>
        <v>0</v>
      </c>
      <c r="BF2328" s="159">
        <f>IF(N2328="znížená",J2328,0)</f>
        <v>0</v>
      </c>
      <c r="BG2328" s="159">
        <f>IF(N2328="zákl. prenesená",J2328,0)</f>
        <v>0</v>
      </c>
      <c r="BH2328" s="159">
        <f>IF(N2328="zníž. prenesená",J2328,0)</f>
        <v>0</v>
      </c>
      <c r="BI2328" s="159">
        <f>IF(N2328="nulová",J2328,0)</f>
        <v>0</v>
      </c>
      <c r="BJ2328" s="17" t="s">
        <v>89</v>
      </c>
      <c r="BK2328" s="159">
        <f>ROUND(I2328*H2328,2)</f>
        <v>0</v>
      </c>
      <c r="BL2328" s="17" t="s">
        <v>587</v>
      </c>
      <c r="BM2328" s="158" t="s">
        <v>2614</v>
      </c>
    </row>
    <row r="2329" spans="2:65" s="1" customFormat="1" ht="24.2" customHeight="1">
      <c r="B2329" s="145"/>
      <c r="C2329" s="146" t="s">
        <v>2615</v>
      </c>
      <c r="D2329" s="146" t="s">
        <v>309</v>
      </c>
      <c r="E2329" s="147" t="s">
        <v>2616</v>
      </c>
      <c r="F2329" s="148" t="s">
        <v>2617</v>
      </c>
      <c r="G2329" s="149" t="s">
        <v>1849</v>
      </c>
      <c r="H2329" s="199"/>
      <c r="I2329" s="151"/>
      <c r="J2329" s="152">
        <f>ROUND(I2329*H2329,2)</f>
        <v>0</v>
      </c>
      <c r="K2329" s="153"/>
      <c r="L2329" s="32"/>
      <c r="M2329" s="154" t="s">
        <v>1</v>
      </c>
      <c r="N2329" s="155" t="s">
        <v>42</v>
      </c>
      <c r="P2329" s="156">
        <f>O2329*H2329</f>
        <v>0</v>
      </c>
      <c r="Q2329" s="156">
        <v>0</v>
      </c>
      <c r="R2329" s="156">
        <f>Q2329*H2329</f>
        <v>0</v>
      </c>
      <c r="S2329" s="156">
        <v>0</v>
      </c>
      <c r="T2329" s="157">
        <f>S2329*H2329</f>
        <v>0</v>
      </c>
      <c r="AR2329" s="158" t="s">
        <v>587</v>
      </c>
      <c r="AT2329" s="158" t="s">
        <v>309</v>
      </c>
      <c r="AU2329" s="158" t="s">
        <v>89</v>
      </c>
      <c r="AY2329" s="17" t="s">
        <v>307</v>
      </c>
      <c r="BE2329" s="159">
        <f>IF(N2329="základná",J2329,0)</f>
        <v>0</v>
      </c>
      <c r="BF2329" s="159">
        <f>IF(N2329="znížená",J2329,0)</f>
        <v>0</v>
      </c>
      <c r="BG2329" s="159">
        <f>IF(N2329="zákl. prenesená",J2329,0)</f>
        <v>0</v>
      </c>
      <c r="BH2329" s="159">
        <f>IF(N2329="zníž. prenesená",J2329,0)</f>
        <v>0</v>
      </c>
      <c r="BI2329" s="159">
        <f>IF(N2329="nulová",J2329,0)</f>
        <v>0</v>
      </c>
      <c r="BJ2329" s="17" t="s">
        <v>89</v>
      </c>
      <c r="BK2329" s="159">
        <f>ROUND(I2329*H2329,2)</f>
        <v>0</v>
      </c>
      <c r="BL2329" s="17" t="s">
        <v>587</v>
      </c>
      <c r="BM2329" s="158" t="s">
        <v>2618</v>
      </c>
    </row>
    <row r="2330" spans="2:65" s="11" customFormat="1" ht="22.9" customHeight="1">
      <c r="B2330" s="133"/>
      <c r="D2330" s="134" t="s">
        <v>75</v>
      </c>
      <c r="E2330" s="143" t="s">
        <v>2619</v>
      </c>
      <c r="F2330" s="143" t="s">
        <v>2620</v>
      </c>
      <c r="I2330" s="136"/>
      <c r="J2330" s="144">
        <f>BK2330</f>
        <v>0</v>
      </c>
      <c r="L2330" s="133"/>
      <c r="M2330" s="138"/>
      <c r="P2330" s="139">
        <f>SUM(P2331:P2440)</f>
        <v>0</v>
      </c>
      <c r="R2330" s="139">
        <f>SUM(R2331:R2440)</f>
        <v>7.6340733499999995</v>
      </c>
      <c r="T2330" s="140">
        <f>SUM(T2331:T2440)</f>
        <v>0</v>
      </c>
      <c r="AR2330" s="134" t="s">
        <v>89</v>
      </c>
      <c r="AT2330" s="141" t="s">
        <v>75</v>
      </c>
      <c r="AU2330" s="141" t="s">
        <v>83</v>
      </c>
      <c r="AY2330" s="134" t="s">
        <v>307</v>
      </c>
      <c r="BK2330" s="142">
        <f>SUM(BK2331:BK2440)</f>
        <v>0</v>
      </c>
    </row>
    <row r="2331" spans="2:65" s="1" customFormat="1" ht="21.75" customHeight="1">
      <c r="B2331" s="145"/>
      <c r="C2331" s="146" t="s">
        <v>2621</v>
      </c>
      <c r="D2331" s="146" t="s">
        <v>309</v>
      </c>
      <c r="E2331" s="147" t="s">
        <v>2622</v>
      </c>
      <c r="F2331" s="148" t="s">
        <v>2623</v>
      </c>
      <c r="G2331" s="149" t="s">
        <v>1071</v>
      </c>
      <c r="H2331" s="150">
        <v>95.525000000000006</v>
      </c>
      <c r="I2331" s="151"/>
      <c r="J2331" s="152">
        <f>ROUND(I2331*H2331,2)</f>
        <v>0</v>
      </c>
      <c r="K2331" s="153"/>
      <c r="L2331" s="32"/>
      <c r="M2331" s="154" t="s">
        <v>1</v>
      </c>
      <c r="N2331" s="155" t="s">
        <v>42</v>
      </c>
      <c r="P2331" s="156">
        <f>O2331*H2331</f>
        <v>0</v>
      </c>
      <c r="Q2331" s="156">
        <v>6.3000000000000003E-4</v>
      </c>
      <c r="R2331" s="156">
        <f>Q2331*H2331</f>
        <v>6.0180750000000005E-2</v>
      </c>
      <c r="S2331" s="156">
        <v>0</v>
      </c>
      <c r="T2331" s="157">
        <f>S2331*H2331</f>
        <v>0</v>
      </c>
      <c r="AR2331" s="158" t="s">
        <v>587</v>
      </c>
      <c r="AT2331" s="158" t="s">
        <v>309</v>
      </c>
      <c r="AU2331" s="158" t="s">
        <v>89</v>
      </c>
      <c r="AY2331" s="17" t="s">
        <v>307</v>
      </c>
      <c r="BE2331" s="159">
        <f>IF(N2331="základná",J2331,0)</f>
        <v>0</v>
      </c>
      <c r="BF2331" s="159">
        <f>IF(N2331="znížená",J2331,0)</f>
        <v>0</v>
      </c>
      <c r="BG2331" s="159">
        <f>IF(N2331="zákl. prenesená",J2331,0)</f>
        <v>0</v>
      </c>
      <c r="BH2331" s="159">
        <f>IF(N2331="zníž. prenesená",J2331,0)</f>
        <v>0</v>
      </c>
      <c r="BI2331" s="159">
        <f>IF(N2331="nulová",J2331,0)</f>
        <v>0</v>
      </c>
      <c r="BJ2331" s="17" t="s">
        <v>89</v>
      </c>
      <c r="BK2331" s="159">
        <f>ROUND(I2331*H2331,2)</f>
        <v>0</v>
      </c>
      <c r="BL2331" s="17" t="s">
        <v>587</v>
      </c>
      <c r="BM2331" s="158" t="s">
        <v>2624</v>
      </c>
    </row>
    <row r="2332" spans="2:65" s="12" customFormat="1">
      <c r="B2332" s="160"/>
      <c r="D2332" s="161" t="s">
        <v>315</v>
      </c>
      <c r="E2332" s="162" t="s">
        <v>1</v>
      </c>
      <c r="F2332" s="163" t="s">
        <v>1189</v>
      </c>
      <c r="H2332" s="162" t="s">
        <v>1</v>
      </c>
      <c r="I2332" s="164"/>
      <c r="L2332" s="160"/>
      <c r="M2332" s="165"/>
      <c r="T2332" s="166"/>
      <c r="AT2332" s="162" t="s">
        <v>315</v>
      </c>
      <c r="AU2332" s="162" t="s">
        <v>89</v>
      </c>
      <c r="AV2332" s="12" t="s">
        <v>83</v>
      </c>
      <c r="AW2332" s="12" t="s">
        <v>31</v>
      </c>
      <c r="AX2332" s="12" t="s">
        <v>76</v>
      </c>
      <c r="AY2332" s="162" t="s">
        <v>307</v>
      </c>
    </row>
    <row r="2333" spans="2:65" s="13" customFormat="1">
      <c r="B2333" s="167"/>
      <c r="D2333" s="161" t="s">
        <v>315</v>
      </c>
      <c r="E2333" s="168" t="s">
        <v>1</v>
      </c>
      <c r="F2333" s="169" t="s">
        <v>2625</v>
      </c>
      <c r="H2333" s="170">
        <v>13.5</v>
      </c>
      <c r="I2333" s="171"/>
      <c r="L2333" s="167"/>
      <c r="M2333" s="172"/>
      <c r="T2333" s="173"/>
      <c r="AT2333" s="168" t="s">
        <v>315</v>
      </c>
      <c r="AU2333" s="168" t="s">
        <v>89</v>
      </c>
      <c r="AV2333" s="13" t="s">
        <v>89</v>
      </c>
      <c r="AW2333" s="13" t="s">
        <v>31</v>
      </c>
      <c r="AX2333" s="13" t="s">
        <v>76</v>
      </c>
      <c r="AY2333" s="168" t="s">
        <v>307</v>
      </c>
    </row>
    <row r="2334" spans="2:65" s="13" customFormat="1">
      <c r="B2334" s="167"/>
      <c r="D2334" s="161" t="s">
        <v>315</v>
      </c>
      <c r="E2334" s="168" t="s">
        <v>1</v>
      </c>
      <c r="F2334" s="169" t="s">
        <v>2626</v>
      </c>
      <c r="H2334" s="170">
        <v>-9.1999999999999993</v>
      </c>
      <c r="I2334" s="171"/>
      <c r="L2334" s="167"/>
      <c r="M2334" s="172"/>
      <c r="T2334" s="173"/>
      <c r="AT2334" s="168" t="s">
        <v>315</v>
      </c>
      <c r="AU2334" s="168" t="s">
        <v>89</v>
      </c>
      <c r="AV2334" s="13" t="s">
        <v>89</v>
      </c>
      <c r="AW2334" s="13" t="s">
        <v>31</v>
      </c>
      <c r="AX2334" s="13" t="s">
        <v>76</v>
      </c>
      <c r="AY2334" s="168" t="s">
        <v>307</v>
      </c>
    </row>
    <row r="2335" spans="2:65" s="13" customFormat="1">
      <c r="B2335" s="167"/>
      <c r="D2335" s="161" t="s">
        <v>315</v>
      </c>
      <c r="E2335" s="168" t="s">
        <v>1</v>
      </c>
      <c r="F2335" s="169" t="s">
        <v>2627</v>
      </c>
      <c r="H2335" s="170">
        <v>2.4</v>
      </c>
      <c r="I2335" s="171"/>
      <c r="L2335" s="167"/>
      <c r="M2335" s="172"/>
      <c r="T2335" s="173"/>
      <c r="AT2335" s="168" t="s">
        <v>315</v>
      </c>
      <c r="AU2335" s="168" t="s">
        <v>89</v>
      </c>
      <c r="AV2335" s="13" t="s">
        <v>89</v>
      </c>
      <c r="AW2335" s="13" t="s">
        <v>31</v>
      </c>
      <c r="AX2335" s="13" t="s">
        <v>76</v>
      </c>
      <c r="AY2335" s="168" t="s">
        <v>307</v>
      </c>
    </row>
    <row r="2336" spans="2:65" s="12" customFormat="1">
      <c r="B2336" s="160"/>
      <c r="D2336" s="161" t="s">
        <v>315</v>
      </c>
      <c r="E2336" s="162" t="s">
        <v>1</v>
      </c>
      <c r="F2336" s="163" t="s">
        <v>1193</v>
      </c>
      <c r="H2336" s="162" t="s">
        <v>1</v>
      </c>
      <c r="I2336" s="164"/>
      <c r="L2336" s="160"/>
      <c r="M2336" s="165"/>
      <c r="T2336" s="166"/>
      <c r="AT2336" s="162" t="s">
        <v>315</v>
      </c>
      <c r="AU2336" s="162" t="s">
        <v>89</v>
      </c>
      <c r="AV2336" s="12" t="s">
        <v>83</v>
      </c>
      <c r="AW2336" s="12" t="s">
        <v>31</v>
      </c>
      <c r="AX2336" s="12" t="s">
        <v>76</v>
      </c>
      <c r="AY2336" s="162" t="s">
        <v>307</v>
      </c>
    </row>
    <row r="2337" spans="2:51" s="13" customFormat="1">
      <c r="B2337" s="167"/>
      <c r="D2337" s="161" t="s">
        <v>315</v>
      </c>
      <c r="E2337" s="168" t="s">
        <v>1</v>
      </c>
      <c r="F2337" s="169" t="s">
        <v>2628</v>
      </c>
      <c r="H2337" s="170">
        <v>41.4</v>
      </c>
      <c r="I2337" s="171"/>
      <c r="L2337" s="167"/>
      <c r="M2337" s="172"/>
      <c r="T2337" s="173"/>
      <c r="AT2337" s="168" t="s">
        <v>315</v>
      </c>
      <c r="AU2337" s="168" t="s">
        <v>89</v>
      </c>
      <c r="AV2337" s="13" t="s">
        <v>89</v>
      </c>
      <c r="AW2337" s="13" t="s">
        <v>31</v>
      </c>
      <c r="AX2337" s="13" t="s">
        <v>76</v>
      </c>
      <c r="AY2337" s="168" t="s">
        <v>307</v>
      </c>
    </row>
    <row r="2338" spans="2:51" s="13" customFormat="1">
      <c r="B2338" s="167"/>
      <c r="D2338" s="161" t="s">
        <v>315</v>
      </c>
      <c r="E2338" s="168" t="s">
        <v>1</v>
      </c>
      <c r="F2338" s="169" t="s">
        <v>2629</v>
      </c>
      <c r="H2338" s="170">
        <v>2.4</v>
      </c>
      <c r="I2338" s="171"/>
      <c r="L2338" s="167"/>
      <c r="M2338" s="172"/>
      <c r="T2338" s="173"/>
      <c r="AT2338" s="168" t="s">
        <v>315</v>
      </c>
      <c r="AU2338" s="168" t="s">
        <v>89</v>
      </c>
      <c r="AV2338" s="13" t="s">
        <v>89</v>
      </c>
      <c r="AW2338" s="13" t="s">
        <v>31</v>
      </c>
      <c r="AX2338" s="13" t="s">
        <v>76</v>
      </c>
      <c r="AY2338" s="168" t="s">
        <v>307</v>
      </c>
    </row>
    <row r="2339" spans="2:51" s="13" customFormat="1">
      <c r="B2339" s="167"/>
      <c r="D2339" s="161" t="s">
        <v>315</v>
      </c>
      <c r="E2339" s="168" t="s">
        <v>1</v>
      </c>
      <c r="F2339" s="169" t="s">
        <v>2630</v>
      </c>
      <c r="H2339" s="170">
        <v>-4.5999999999999996</v>
      </c>
      <c r="I2339" s="171"/>
      <c r="L2339" s="167"/>
      <c r="M2339" s="172"/>
      <c r="T2339" s="173"/>
      <c r="AT2339" s="168" t="s">
        <v>315</v>
      </c>
      <c r="AU2339" s="168" t="s">
        <v>89</v>
      </c>
      <c r="AV2339" s="13" t="s">
        <v>89</v>
      </c>
      <c r="AW2339" s="13" t="s">
        <v>31</v>
      </c>
      <c r="AX2339" s="13" t="s">
        <v>76</v>
      </c>
      <c r="AY2339" s="168" t="s">
        <v>307</v>
      </c>
    </row>
    <row r="2340" spans="2:51" s="13" customFormat="1">
      <c r="B2340" s="167"/>
      <c r="D2340" s="161" t="s">
        <v>315</v>
      </c>
      <c r="E2340" s="168" t="s">
        <v>1</v>
      </c>
      <c r="F2340" s="169" t="s">
        <v>2631</v>
      </c>
      <c r="H2340" s="170">
        <v>-4.2</v>
      </c>
      <c r="I2340" s="171"/>
      <c r="L2340" s="167"/>
      <c r="M2340" s="172"/>
      <c r="T2340" s="173"/>
      <c r="AT2340" s="168" t="s">
        <v>315</v>
      </c>
      <c r="AU2340" s="168" t="s">
        <v>89</v>
      </c>
      <c r="AV2340" s="13" t="s">
        <v>89</v>
      </c>
      <c r="AW2340" s="13" t="s">
        <v>31</v>
      </c>
      <c r="AX2340" s="13" t="s">
        <v>76</v>
      </c>
      <c r="AY2340" s="168" t="s">
        <v>307</v>
      </c>
    </row>
    <row r="2341" spans="2:51" s="13" customFormat="1">
      <c r="B2341" s="167"/>
      <c r="D2341" s="161" t="s">
        <v>315</v>
      </c>
      <c r="E2341" s="168" t="s">
        <v>1</v>
      </c>
      <c r="F2341" s="169" t="s">
        <v>2632</v>
      </c>
      <c r="H2341" s="170">
        <v>-4</v>
      </c>
      <c r="I2341" s="171"/>
      <c r="L2341" s="167"/>
      <c r="M2341" s="172"/>
      <c r="T2341" s="173"/>
      <c r="AT2341" s="168" t="s">
        <v>315</v>
      </c>
      <c r="AU2341" s="168" t="s">
        <v>89</v>
      </c>
      <c r="AV2341" s="13" t="s">
        <v>89</v>
      </c>
      <c r="AW2341" s="13" t="s">
        <v>31</v>
      </c>
      <c r="AX2341" s="13" t="s">
        <v>76</v>
      </c>
      <c r="AY2341" s="168" t="s">
        <v>307</v>
      </c>
    </row>
    <row r="2342" spans="2:51" s="13" customFormat="1">
      <c r="B2342" s="167"/>
      <c r="D2342" s="161" t="s">
        <v>315</v>
      </c>
      <c r="E2342" s="168" t="s">
        <v>1</v>
      </c>
      <c r="F2342" s="169" t="s">
        <v>2633</v>
      </c>
      <c r="H2342" s="170">
        <v>-4</v>
      </c>
      <c r="I2342" s="171"/>
      <c r="L2342" s="167"/>
      <c r="M2342" s="172"/>
      <c r="T2342" s="173"/>
      <c r="AT2342" s="168" t="s">
        <v>315</v>
      </c>
      <c r="AU2342" s="168" t="s">
        <v>89</v>
      </c>
      <c r="AV2342" s="13" t="s">
        <v>89</v>
      </c>
      <c r="AW2342" s="13" t="s">
        <v>31</v>
      </c>
      <c r="AX2342" s="13" t="s">
        <v>76</v>
      </c>
      <c r="AY2342" s="168" t="s">
        <v>307</v>
      </c>
    </row>
    <row r="2343" spans="2:51" s="13" customFormat="1">
      <c r="B2343" s="167"/>
      <c r="D2343" s="161" t="s">
        <v>315</v>
      </c>
      <c r="E2343" s="168" t="s">
        <v>1</v>
      </c>
      <c r="F2343" s="169" t="s">
        <v>2634</v>
      </c>
      <c r="H2343" s="170">
        <v>-1.1000000000000001</v>
      </c>
      <c r="I2343" s="171"/>
      <c r="L2343" s="167"/>
      <c r="M2343" s="172"/>
      <c r="T2343" s="173"/>
      <c r="AT2343" s="168" t="s">
        <v>315</v>
      </c>
      <c r="AU2343" s="168" t="s">
        <v>89</v>
      </c>
      <c r="AV2343" s="13" t="s">
        <v>89</v>
      </c>
      <c r="AW2343" s="13" t="s">
        <v>31</v>
      </c>
      <c r="AX2343" s="13" t="s">
        <v>76</v>
      </c>
      <c r="AY2343" s="168" t="s">
        <v>307</v>
      </c>
    </row>
    <row r="2344" spans="2:51" s="12" customFormat="1">
      <c r="B2344" s="160"/>
      <c r="D2344" s="161" t="s">
        <v>315</v>
      </c>
      <c r="E2344" s="162" t="s">
        <v>1</v>
      </c>
      <c r="F2344" s="163" t="s">
        <v>760</v>
      </c>
      <c r="H2344" s="162" t="s">
        <v>1</v>
      </c>
      <c r="I2344" s="164"/>
      <c r="L2344" s="160"/>
      <c r="M2344" s="165"/>
      <c r="T2344" s="166"/>
      <c r="AT2344" s="162" t="s">
        <v>315</v>
      </c>
      <c r="AU2344" s="162" t="s">
        <v>89</v>
      </c>
      <c r="AV2344" s="12" t="s">
        <v>83</v>
      </c>
      <c r="AW2344" s="12" t="s">
        <v>31</v>
      </c>
      <c r="AX2344" s="12" t="s">
        <v>76</v>
      </c>
      <c r="AY2344" s="162" t="s">
        <v>307</v>
      </c>
    </row>
    <row r="2345" spans="2:51" s="13" customFormat="1">
      <c r="B2345" s="167"/>
      <c r="D2345" s="161" t="s">
        <v>315</v>
      </c>
      <c r="E2345" s="168" t="s">
        <v>1</v>
      </c>
      <c r="F2345" s="169" t="s">
        <v>2635</v>
      </c>
      <c r="H2345" s="170">
        <v>19.649999999999999</v>
      </c>
      <c r="I2345" s="171"/>
      <c r="L2345" s="167"/>
      <c r="M2345" s="172"/>
      <c r="T2345" s="173"/>
      <c r="AT2345" s="168" t="s">
        <v>315</v>
      </c>
      <c r="AU2345" s="168" t="s">
        <v>89</v>
      </c>
      <c r="AV2345" s="13" t="s">
        <v>89</v>
      </c>
      <c r="AW2345" s="13" t="s">
        <v>31</v>
      </c>
      <c r="AX2345" s="13" t="s">
        <v>76</v>
      </c>
      <c r="AY2345" s="168" t="s">
        <v>307</v>
      </c>
    </row>
    <row r="2346" spans="2:51" s="13" customFormat="1">
      <c r="B2346" s="167"/>
      <c r="D2346" s="161" t="s">
        <v>315</v>
      </c>
      <c r="E2346" s="168" t="s">
        <v>1</v>
      </c>
      <c r="F2346" s="169" t="s">
        <v>2636</v>
      </c>
      <c r="H2346" s="170">
        <v>-2.1</v>
      </c>
      <c r="I2346" s="171"/>
      <c r="L2346" s="167"/>
      <c r="M2346" s="172"/>
      <c r="T2346" s="173"/>
      <c r="AT2346" s="168" t="s">
        <v>315</v>
      </c>
      <c r="AU2346" s="168" t="s">
        <v>89</v>
      </c>
      <c r="AV2346" s="13" t="s">
        <v>89</v>
      </c>
      <c r="AW2346" s="13" t="s">
        <v>31</v>
      </c>
      <c r="AX2346" s="13" t="s">
        <v>76</v>
      </c>
      <c r="AY2346" s="168" t="s">
        <v>307</v>
      </c>
    </row>
    <row r="2347" spans="2:51" s="13" customFormat="1">
      <c r="B2347" s="167"/>
      <c r="D2347" s="161" t="s">
        <v>315</v>
      </c>
      <c r="E2347" s="168" t="s">
        <v>1</v>
      </c>
      <c r="F2347" s="169" t="s">
        <v>2636</v>
      </c>
      <c r="H2347" s="170">
        <v>-2.1</v>
      </c>
      <c r="I2347" s="171"/>
      <c r="L2347" s="167"/>
      <c r="M2347" s="172"/>
      <c r="T2347" s="173"/>
      <c r="AT2347" s="168" t="s">
        <v>315</v>
      </c>
      <c r="AU2347" s="168" t="s">
        <v>89</v>
      </c>
      <c r="AV2347" s="13" t="s">
        <v>89</v>
      </c>
      <c r="AW2347" s="13" t="s">
        <v>31</v>
      </c>
      <c r="AX2347" s="13" t="s">
        <v>76</v>
      </c>
      <c r="AY2347" s="168" t="s">
        <v>307</v>
      </c>
    </row>
    <row r="2348" spans="2:51" s="13" customFormat="1">
      <c r="B2348" s="167"/>
      <c r="D2348" s="161" t="s">
        <v>315</v>
      </c>
      <c r="E2348" s="168" t="s">
        <v>1</v>
      </c>
      <c r="F2348" s="169" t="s">
        <v>2637</v>
      </c>
      <c r="H2348" s="170">
        <v>-3</v>
      </c>
      <c r="I2348" s="171"/>
      <c r="L2348" s="167"/>
      <c r="M2348" s="172"/>
      <c r="T2348" s="173"/>
      <c r="AT2348" s="168" t="s">
        <v>315</v>
      </c>
      <c r="AU2348" s="168" t="s">
        <v>89</v>
      </c>
      <c r="AV2348" s="13" t="s">
        <v>89</v>
      </c>
      <c r="AW2348" s="13" t="s">
        <v>31</v>
      </c>
      <c r="AX2348" s="13" t="s">
        <v>76</v>
      </c>
      <c r="AY2348" s="168" t="s">
        <v>307</v>
      </c>
    </row>
    <row r="2349" spans="2:51" s="13" customFormat="1">
      <c r="B2349" s="167"/>
      <c r="D2349" s="161" t="s">
        <v>315</v>
      </c>
      <c r="E2349" s="168" t="s">
        <v>1</v>
      </c>
      <c r="F2349" s="169" t="s">
        <v>2638</v>
      </c>
      <c r="H2349" s="170">
        <v>-0.9</v>
      </c>
      <c r="I2349" s="171"/>
      <c r="L2349" s="167"/>
      <c r="M2349" s="172"/>
      <c r="T2349" s="173"/>
      <c r="AT2349" s="168" t="s">
        <v>315</v>
      </c>
      <c r="AU2349" s="168" t="s">
        <v>89</v>
      </c>
      <c r="AV2349" s="13" t="s">
        <v>89</v>
      </c>
      <c r="AW2349" s="13" t="s">
        <v>31</v>
      </c>
      <c r="AX2349" s="13" t="s">
        <v>76</v>
      </c>
      <c r="AY2349" s="168" t="s">
        <v>307</v>
      </c>
    </row>
    <row r="2350" spans="2:51" s="13" customFormat="1">
      <c r="B2350" s="167"/>
      <c r="D2350" s="161" t="s">
        <v>315</v>
      </c>
      <c r="E2350" s="168" t="s">
        <v>1</v>
      </c>
      <c r="F2350" s="169" t="s">
        <v>2639</v>
      </c>
      <c r="H2350" s="170">
        <v>-1.2749999999999999</v>
      </c>
      <c r="I2350" s="171"/>
      <c r="L2350" s="167"/>
      <c r="M2350" s="172"/>
      <c r="T2350" s="173"/>
      <c r="AT2350" s="168" t="s">
        <v>315</v>
      </c>
      <c r="AU2350" s="168" t="s">
        <v>89</v>
      </c>
      <c r="AV2350" s="13" t="s">
        <v>89</v>
      </c>
      <c r="AW2350" s="13" t="s">
        <v>31</v>
      </c>
      <c r="AX2350" s="13" t="s">
        <v>76</v>
      </c>
      <c r="AY2350" s="168" t="s">
        <v>307</v>
      </c>
    </row>
    <row r="2351" spans="2:51" s="13" customFormat="1">
      <c r="B2351" s="167"/>
      <c r="D2351" s="161" t="s">
        <v>315</v>
      </c>
      <c r="E2351" s="168" t="s">
        <v>1</v>
      </c>
      <c r="F2351" s="169" t="s">
        <v>2640</v>
      </c>
      <c r="H2351" s="170">
        <v>1.8</v>
      </c>
      <c r="I2351" s="171"/>
      <c r="L2351" s="167"/>
      <c r="M2351" s="172"/>
      <c r="T2351" s="173"/>
      <c r="AT2351" s="168" t="s">
        <v>315</v>
      </c>
      <c r="AU2351" s="168" t="s">
        <v>89</v>
      </c>
      <c r="AV2351" s="13" t="s">
        <v>89</v>
      </c>
      <c r="AW2351" s="13" t="s">
        <v>31</v>
      </c>
      <c r="AX2351" s="13" t="s">
        <v>76</v>
      </c>
      <c r="AY2351" s="168" t="s">
        <v>307</v>
      </c>
    </row>
    <row r="2352" spans="2:51" s="12" customFormat="1">
      <c r="B2352" s="160"/>
      <c r="D2352" s="161" t="s">
        <v>315</v>
      </c>
      <c r="E2352" s="162" t="s">
        <v>1</v>
      </c>
      <c r="F2352" s="163" t="s">
        <v>1145</v>
      </c>
      <c r="H2352" s="162" t="s">
        <v>1</v>
      </c>
      <c r="I2352" s="164"/>
      <c r="L2352" s="160"/>
      <c r="M2352" s="165"/>
      <c r="T2352" s="166"/>
      <c r="AT2352" s="162" t="s">
        <v>315</v>
      </c>
      <c r="AU2352" s="162" t="s">
        <v>89</v>
      </c>
      <c r="AV2352" s="12" t="s">
        <v>83</v>
      </c>
      <c r="AW2352" s="12" t="s">
        <v>31</v>
      </c>
      <c r="AX2352" s="12" t="s">
        <v>76</v>
      </c>
      <c r="AY2352" s="162" t="s">
        <v>307</v>
      </c>
    </row>
    <row r="2353" spans="2:65" s="13" customFormat="1">
      <c r="B2353" s="167"/>
      <c r="D2353" s="161" t="s">
        <v>315</v>
      </c>
      <c r="E2353" s="168" t="s">
        <v>1</v>
      </c>
      <c r="F2353" s="169" t="s">
        <v>2641</v>
      </c>
      <c r="H2353" s="170">
        <v>17.399999999999999</v>
      </c>
      <c r="I2353" s="171"/>
      <c r="L2353" s="167"/>
      <c r="M2353" s="172"/>
      <c r="T2353" s="173"/>
      <c r="AT2353" s="168" t="s">
        <v>315</v>
      </c>
      <c r="AU2353" s="168" t="s">
        <v>89</v>
      </c>
      <c r="AV2353" s="13" t="s">
        <v>89</v>
      </c>
      <c r="AW2353" s="13" t="s">
        <v>31</v>
      </c>
      <c r="AX2353" s="13" t="s">
        <v>76</v>
      </c>
      <c r="AY2353" s="168" t="s">
        <v>307</v>
      </c>
    </row>
    <row r="2354" spans="2:65" s="13" customFormat="1">
      <c r="B2354" s="167"/>
      <c r="D2354" s="161" t="s">
        <v>315</v>
      </c>
      <c r="E2354" s="168" t="s">
        <v>1</v>
      </c>
      <c r="F2354" s="169" t="s">
        <v>2634</v>
      </c>
      <c r="H2354" s="170">
        <v>-1.1000000000000001</v>
      </c>
      <c r="I2354" s="171"/>
      <c r="L2354" s="167"/>
      <c r="M2354" s="172"/>
      <c r="T2354" s="173"/>
      <c r="AT2354" s="168" t="s">
        <v>315</v>
      </c>
      <c r="AU2354" s="168" t="s">
        <v>89</v>
      </c>
      <c r="AV2354" s="13" t="s">
        <v>89</v>
      </c>
      <c r="AW2354" s="13" t="s">
        <v>31</v>
      </c>
      <c r="AX2354" s="13" t="s">
        <v>76</v>
      </c>
      <c r="AY2354" s="168" t="s">
        <v>307</v>
      </c>
    </row>
    <row r="2355" spans="2:65" s="13" customFormat="1">
      <c r="B2355" s="167"/>
      <c r="D2355" s="161" t="s">
        <v>315</v>
      </c>
      <c r="E2355" s="168" t="s">
        <v>1</v>
      </c>
      <c r="F2355" s="169" t="s">
        <v>2642</v>
      </c>
      <c r="H2355" s="170">
        <v>0.6</v>
      </c>
      <c r="I2355" s="171"/>
      <c r="L2355" s="167"/>
      <c r="M2355" s="172"/>
      <c r="T2355" s="173"/>
      <c r="AT2355" s="168" t="s">
        <v>315</v>
      </c>
      <c r="AU2355" s="168" t="s">
        <v>89</v>
      </c>
      <c r="AV2355" s="13" t="s">
        <v>89</v>
      </c>
      <c r="AW2355" s="13" t="s">
        <v>31</v>
      </c>
      <c r="AX2355" s="13" t="s">
        <v>76</v>
      </c>
      <c r="AY2355" s="168" t="s">
        <v>307</v>
      </c>
    </row>
    <row r="2356" spans="2:65" s="12" customFormat="1">
      <c r="B2356" s="160"/>
      <c r="D2356" s="161" t="s">
        <v>315</v>
      </c>
      <c r="E2356" s="162" t="s">
        <v>1</v>
      </c>
      <c r="F2356" s="163" t="s">
        <v>1147</v>
      </c>
      <c r="H2356" s="162" t="s">
        <v>1</v>
      </c>
      <c r="I2356" s="164"/>
      <c r="L2356" s="160"/>
      <c r="M2356" s="165"/>
      <c r="T2356" s="166"/>
      <c r="AT2356" s="162" t="s">
        <v>315</v>
      </c>
      <c r="AU2356" s="162" t="s">
        <v>89</v>
      </c>
      <c r="AV2356" s="12" t="s">
        <v>83</v>
      </c>
      <c r="AW2356" s="12" t="s">
        <v>31</v>
      </c>
      <c r="AX2356" s="12" t="s">
        <v>76</v>
      </c>
      <c r="AY2356" s="162" t="s">
        <v>307</v>
      </c>
    </row>
    <row r="2357" spans="2:65" s="13" customFormat="1">
      <c r="B2357" s="167"/>
      <c r="D2357" s="161" t="s">
        <v>315</v>
      </c>
      <c r="E2357" s="168" t="s">
        <v>1</v>
      </c>
      <c r="F2357" s="169" t="s">
        <v>2643</v>
      </c>
      <c r="H2357" s="170">
        <v>21</v>
      </c>
      <c r="I2357" s="171"/>
      <c r="L2357" s="167"/>
      <c r="M2357" s="172"/>
      <c r="T2357" s="173"/>
      <c r="AT2357" s="168" t="s">
        <v>315</v>
      </c>
      <c r="AU2357" s="168" t="s">
        <v>89</v>
      </c>
      <c r="AV2357" s="13" t="s">
        <v>89</v>
      </c>
      <c r="AW2357" s="13" t="s">
        <v>31</v>
      </c>
      <c r="AX2357" s="13" t="s">
        <v>76</v>
      </c>
      <c r="AY2357" s="168" t="s">
        <v>307</v>
      </c>
    </row>
    <row r="2358" spans="2:65" s="13" customFormat="1">
      <c r="B2358" s="167"/>
      <c r="D2358" s="161" t="s">
        <v>315</v>
      </c>
      <c r="E2358" s="168" t="s">
        <v>1</v>
      </c>
      <c r="F2358" s="169" t="s">
        <v>2644</v>
      </c>
      <c r="H2358" s="170">
        <v>-1</v>
      </c>
      <c r="I2358" s="171"/>
      <c r="L2358" s="167"/>
      <c r="M2358" s="172"/>
      <c r="T2358" s="173"/>
      <c r="AT2358" s="168" t="s">
        <v>315</v>
      </c>
      <c r="AU2358" s="168" t="s">
        <v>89</v>
      </c>
      <c r="AV2358" s="13" t="s">
        <v>89</v>
      </c>
      <c r="AW2358" s="13" t="s">
        <v>31</v>
      </c>
      <c r="AX2358" s="13" t="s">
        <v>76</v>
      </c>
      <c r="AY2358" s="168" t="s">
        <v>307</v>
      </c>
    </row>
    <row r="2359" spans="2:65" s="12" customFormat="1">
      <c r="B2359" s="160"/>
      <c r="D2359" s="161" t="s">
        <v>315</v>
      </c>
      <c r="E2359" s="162" t="s">
        <v>1</v>
      </c>
      <c r="F2359" s="163" t="s">
        <v>2645</v>
      </c>
      <c r="H2359" s="162" t="s">
        <v>1</v>
      </c>
      <c r="I2359" s="164"/>
      <c r="L2359" s="160"/>
      <c r="M2359" s="165"/>
      <c r="T2359" s="166"/>
      <c r="AT2359" s="162" t="s">
        <v>315</v>
      </c>
      <c r="AU2359" s="162" t="s">
        <v>89</v>
      </c>
      <c r="AV2359" s="12" t="s">
        <v>83</v>
      </c>
      <c r="AW2359" s="12" t="s">
        <v>31</v>
      </c>
      <c r="AX2359" s="12" t="s">
        <v>76</v>
      </c>
      <c r="AY2359" s="162" t="s">
        <v>307</v>
      </c>
    </row>
    <row r="2360" spans="2:65" s="13" customFormat="1">
      <c r="B2360" s="167"/>
      <c r="D2360" s="161" t="s">
        <v>315</v>
      </c>
      <c r="E2360" s="168" t="s">
        <v>1</v>
      </c>
      <c r="F2360" s="169" t="s">
        <v>2646</v>
      </c>
      <c r="H2360" s="170">
        <v>9.3249999999999993</v>
      </c>
      <c r="I2360" s="171"/>
      <c r="L2360" s="167"/>
      <c r="M2360" s="172"/>
      <c r="T2360" s="173"/>
      <c r="AT2360" s="168" t="s">
        <v>315</v>
      </c>
      <c r="AU2360" s="168" t="s">
        <v>89</v>
      </c>
      <c r="AV2360" s="13" t="s">
        <v>89</v>
      </c>
      <c r="AW2360" s="13" t="s">
        <v>31</v>
      </c>
      <c r="AX2360" s="13" t="s">
        <v>76</v>
      </c>
      <c r="AY2360" s="168" t="s">
        <v>307</v>
      </c>
    </row>
    <row r="2361" spans="2:65" s="12" customFormat="1">
      <c r="B2361" s="160"/>
      <c r="D2361" s="161" t="s">
        <v>315</v>
      </c>
      <c r="E2361" s="162" t="s">
        <v>1</v>
      </c>
      <c r="F2361" s="163" t="s">
        <v>2647</v>
      </c>
      <c r="H2361" s="162" t="s">
        <v>1</v>
      </c>
      <c r="I2361" s="164"/>
      <c r="L2361" s="160"/>
      <c r="M2361" s="165"/>
      <c r="T2361" s="166"/>
      <c r="AT2361" s="162" t="s">
        <v>315</v>
      </c>
      <c r="AU2361" s="162" t="s">
        <v>89</v>
      </c>
      <c r="AV2361" s="12" t="s">
        <v>83</v>
      </c>
      <c r="AW2361" s="12" t="s">
        <v>31</v>
      </c>
      <c r="AX2361" s="12" t="s">
        <v>76</v>
      </c>
      <c r="AY2361" s="162" t="s">
        <v>307</v>
      </c>
    </row>
    <row r="2362" spans="2:65" s="13" customFormat="1">
      <c r="B2362" s="167"/>
      <c r="D2362" s="161" t="s">
        <v>315</v>
      </c>
      <c r="E2362" s="168" t="s">
        <v>1</v>
      </c>
      <c r="F2362" s="169" t="s">
        <v>2648</v>
      </c>
      <c r="H2362" s="170">
        <v>4.625</v>
      </c>
      <c r="I2362" s="171"/>
      <c r="L2362" s="167"/>
      <c r="M2362" s="172"/>
      <c r="T2362" s="173"/>
      <c r="AT2362" s="168" t="s">
        <v>315</v>
      </c>
      <c r="AU2362" s="168" t="s">
        <v>89</v>
      </c>
      <c r="AV2362" s="13" t="s">
        <v>89</v>
      </c>
      <c r="AW2362" s="13" t="s">
        <v>31</v>
      </c>
      <c r="AX2362" s="13" t="s">
        <v>76</v>
      </c>
      <c r="AY2362" s="168" t="s">
        <v>307</v>
      </c>
    </row>
    <row r="2363" spans="2:65" s="14" customFormat="1">
      <c r="B2363" s="174"/>
      <c r="D2363" s="161" t="s">
        <v>315</v>
      </c>
      <c r="E2363" s="175" t="s">
        <v>229</v>
      </c>
      <c r="F2363" s="176" t="s">
        <v>415</v>
      </c>
      <c r="H2363" s="177">
        <v>95.525000000000006</v>
      </c>
      <c r="I2363" s="178"/>
      <c r="L2363" s="174"/>
      <c r="M2363" s="179"/>
      <c r="T2363" s="180"/>
      <c r="AT2363" s="175" t="s">
        <v>315</v>
      </c>
      <c r="AU2363" s="175" t="s">
        <v>89</v>
      </c>
      <c r="AV2363" s="14" t="s">
        <v>313</v>
      </c>
      <c r="AW2363" s="14" t="s">
        <v>31</v>
      </c>
      <c r="AX2363" s="14" t="s">
        <v>83</v>
      </c>
      <c r="AY2363" s="175" t="s">
        <v>307</v>
      </c>
    </row>
    <row r="2364" spans="2:65" s="1" customFormat="1" ht="16.5" customHeight="1">
      <c r="B2364" s="145"/>
      <c r="C2364" s="188" t="s">
        <v>2649</v>
      </c>
      <c r="D2364" s="188" t="s">
        <v>507</v>
      </c>
      <c r="E2364" s="189" t="s">
        <v>2650</v>
      </c>
      <c r="F2364" s="190" t="s">
        <v>2651</v>
      </c>
      <c r="G2364" s="191" t="s">
        <v>1071</v>
      </c>
      <c r="H2364" s="192">
        <v>99.346000000000004</v>
      </c>
      <c r="I2364" s="193"/>
      <c r="J2364" s="194">
        <f>ROUND(I2364*H2364,2)</f>
        <v>0</v>
      </c>
      <c r="K2364" s="195"/>
      <c r="L2364" s="196"/>
      <c r="M2364" s="197" t="s">
        <v>1</v>
      </c>
      <c r="N2364" s="198" t="s">
        <v>42</v>
      </c>
      <c r="P2364" s="156">
        <f>O2364*H2364</f>
        <v>0</v>
      </c>
      <c r="Q2364" s="156">
        <v>1.0500000000000001E-2</v>
      </c>
      <c r="R2364" s="156">
        <f>Q2364*H2364</f>
        <v>1.0431330000000001</v>
      </c>
      <c r="S2364" s="156">
        <v>0</v>
      </c>
      <c r="T2364" s="157">
        <f>S2364*H2364</f>
        <v>0</v>
      </c>
      <c r="AR2364" s="158" t="s">
        <v>732</v>
      </c>
      <c r="AT2364" s="158" t="s">
        <v>507</v>
      </c>
      <c r="AU2364" s="158" t="s">
        <v>89</v>
      </c>
      <c r="AY2364" s="17" t="s">
        <v>307</v>
      </c>
      <c r="BE2364" s="159">
        <f>IF(N2364="základná",J2364,0)</f>
        <v>0</v>
      </c>
      <c r="BF2364" s="159">
        <f>IF(N2364="znížená",J2364,0)</f>
        <v>0</v>
      </c>
      <c r="BG2364" s="159">
        <f>IF(N2364="zákl. prenesená",J2364,0)</f>
        <v>0</v>
      </c>
      <c r="BH2364" s="159">
        <f>IF(N2364="zníž. prenesená",J2364,0)</f>
        <v>0</v>
      </c>
      <c r="BI2364" s="159">
        <f>IF(N2364="nulová",J2364,0)</f>
        <v>0</v>
      </c>
      <c r="BJ2364" s="17" t="s">
        <v>89</v>
      </c>
      <c r="BK2364" s="159">
        <f>ROUND(I2364*H2364,2)</f>
        <v>0</v>
      </c>
      <c r="BL2364" s="17" t="s">
        <v>587</v>
      </c>
      <c r="BM2364" s="158" t="s">
        <v>2652</v>
      </c>
    </row>
    <row r="2365" spans="2:65" s="13" customFormat="1">
      <c r="B2365" s="167"/>
      <c r="D2365" s="161" t="s">
        <v>315</v>
      </c>
      <c r="E2365" s="168" t="s">
        <v>1</v>
      </c>
      <c r="F2365" s="169" t="s">
        <v>229</v>
      </c>
      <c r="H2365" s="170">
        <v>95.525000000000006</v>
      </c>
      <c r="I2365" s="171"/>
      <c r="L2365" s="167"/>
      <c r="M2365" s="172"/>
      <c r="T2365" s="173"/>
      <c r="AT2365" s="168" t="s">
        <v>315</v>
      </c>
      <c r="AU2365" s="168" t="s">
        <v>89</v>
      </c>
      <c r="AV2365" s="13" t="s">
        <v>89</v>
      </c>
      <c r="AW2365" s="13" t="s">
        <v>31</v>
      </c>
      <c r="AX2365" s="13" t="s">
        <v>83</v>
      </c>
      <c r="AY2365" s="168" t="s">
        <v>307</v>
      </c>
    </row>
    <row r="2366" spans="2:65" s="13" customFormat="1">
      <c r="B2366" s="167"/>
      <c r="D2366" s="161" t="s">
        <v>315</v>
      </c>
      <c r="F2366" s="169" t="s">
        <v>2653</v>
      </c>
      <c r="H2366" s="170">
        <v>99.346000000000004</v>
      </c>
      <c r="I2366" s="171"/>
      <c r="L2366" s="167"/>
      <c r="M2366" s="172"/>
      <c r="T2366" s="173"/>
      <c r="AT2366" s="168" t="s">
        <v>315</v>
      </c>
      <c r="AU2366" s="168" t="s">
        <v>89</v>
      </c>
      <c r="AV2366" s="13" t="s">
        <v>89</v>
      </c>
      <c r="AW2366" s="13" t="s">
        <v>3</v>
      </c>
      <c r="AX2366" s="13" t="s">
        <v>83</v>
      </c>
      <c r="AY2366" s="168" t="s">
        <v>307</v>
      </c>
    </row>
    <row r="2367" spans="2:65" s="1" customFormat="1" ht="24.2" customHeight="1">
      <c r="B2367" s="145"/>
      <c r="C2367" s="146" t="s">
        <v>2654</v>
      </c>
      <c r="D2367" s="146" t="s">
        <v>309</v>
      </c>
      <c r="E2367" s="147" t="s">
        <v>2655</v>
      </c>
      <c r="F2367" s="148" t="s">
        <v>2656</v>
      </c>
      <c r="G2367" s="149" t="s">
        <v>517</v>
      </c>
      <c r="H2367" s="150">
        <v>300.79000000000002</v>
      </c>
      <c r="I2367" s="151"/>
      <c r="J2367" s="152">
        <f>ROUND(I2367*H2367,2)</f>
        <v>0</v>
      </c>
      <c r="K2367" s="153"/>
      <c r="L2367" s="32"/>
      <c r="M2367" s="154" t="s">
        <v>1</v>
      </c>
      <c r="N2367" s="155" t="s">
        <v>42</v>
      </c>
      <c r="P2367" s="156">
        <f>O2367*H2367</f>
        <v>0</v>
      </c>
      <c r="Q2367" s="156">
        <v>3.2000000000000002E-3</v>
      </c>
      <c r="R2367" s="156">
        <f>Q2367*H2367</f>
        <v>0.96252800000000016</v>
      </c>
      <c r="S2367" s="156">
        <v>0</v>
      </c>
      <c r="T2367" s="157">
        <f>S2367*H2367</f>
        <v>0</v>
      </c>
      <c r="AR2367" s="158" t="s">
        <v>587</v>
      </c>
      <c r="AT2367" s="158" t="s">
        <v>309</v>
      </c>
      <c r="AU2367" s="158" t="s">
        <v>89</v>
      </c>
      <c r="AY2367" s="17" t="s">
        <v>307</v>
      </c>
      <c r="BE2367" s="159">
        <f>IF(N2367="základná",J2367,0)</f>
        <v>0</v>
      </c>
      <c r="BF2367" s="159">
        <f>IF(N2367="znížená",J2367,0)</f>
        <v>0</v>
      </c>
      <c r="BG2367" s="159">
        <f>IF(N2367="zákl. prenesená",J2367,0)</f>
        <v>0</v>
      </c>
      <c r="BH2367" s="159">
        <f>IF(N2367="zníž. prenesená",J2367,0)</f>
        <v>0</v>
      </c>
      <c r="BI2367" s="159">
        <f>IF(N2367="nulová",J2367,0)</f>
        <v>0</v>
      </c>
      <c r="BJ2367" s="17" t="s">
        <v>89</v>
      </c>
      <c r="BK2367" s="159">
        <f>ROUND(I2367*H2367,2)</f>
        <v>0</v>
      </c>
      <c r="BL2367" s="17" t="s">
        <v>587</v>
      </c>
      <c r="BM2367" s="158" t="s">
        <v>2657</v>
      </c>
    </row>
    <row r="2368" spans="2:65" s="12" customFormat="1">
      <c r="B2368" s="160"/>
      <c r="D2368" s="161" t="s">
        <v>315</v>
      </c>
      <c r="E2368" s="162" t="s">
        <v>1</v>
      </c>
      <c r="F2368" s="163" t="s">
        <v>2658</v>
      </c>
      <c r="H2368" s="162" t="s">
        <v>1</v>
      </c>
      <c r="I2368" s="164"/>
      <c r="L2368" s="160"/>
      <c r="M2368" s="165"/>
      <c r="T2368" s="166"/>
      <c r="AT2368" s="162" t="s">
        <v>315</v>
      </c>
      <c r="AU2368" s="162" t="s">
        <v>89</v>
      </c>
      <c r="AV2368" s="12" t="s">
        <v>83</v>
      </c>
      <c r="AW2368" s="12" t="s">
        <v>31</v>
      </c>
      <c r="AX2368" s="12" t="s">
        <v>76</v>
      </c>
      <c r="AY2368" s="162" t="s">
        <v>307</v>
      </c>
    </row>
    <row r="2369" spans="2:51" s="12" customFormat="1">
      <c r="B2369" s="160"/>
      <c r="D2369" s="161" t="s">
        <v>315</v>
      </c>
      <c r="E2369" s="162" t="s">
        <v>1</v>
      </c>
      <c r="F2369" s="163" t="s">
        <v>1189</v>
      </c>
      <c r="H2369" s="162" t="s">
        <v>1</v>
      </c>
      <c r="I2369" s="164"/>
      <c r="L2369" s="160"/>
      <c r="M2369" s="165"/>
      <c r="T2369" s="166"/>
      <c r="AT2369" s="162" t="s">
        <v>315</v>
      </c>
      <c r="AU2369" s="162" t="s">
        <v>89</v>
      </c>
      <c r="AV2369" s="12" t="s">
        <v>83</v>
      </c>
      <c r="AW2369" s="12" t="s">
        <v>31</v>
      </c>
      <c r="AX2369" s="12" t="s">
        <v>76</v>
      </c>
      <c r="AY2369" s="162" t="s">
        <v>307</v>
      </c>
    </row>
    <row r="2370" spans="2:51" s="13" customFormat="1">
      <c r="B2370" s="167"/>
      <c r="D2370" s="161" t="s">
        <v>315</v>
      </c>
      <c r="E2370" s="168" t="s">
        <v>1</v>
      </c>
      <c r="F2370" s="169" t="s">
        <v>2147</v>
      </c>
      <c r="H2370" s="170">
        <v>11.2</v>
      </c>
      <c r="I2370" s="171"/>
      <c r="L2370" s="167"/>
      <c r="M2370" s="172"/>
      <c r="T2370" s="173"/>
      <c r="AT2370" s="168" t="s">
        <v>315</v>
      </c>
      <c r="AU2370" s="168" t="s">
        <v>89</v>
      </c>
      <c r="AV2370" s="13" t="s">
        <v>89</v>
      </c>
      <c r="AW2370" s="13" t="s">
        <v>31</v>
      </c>
      <c r="AX2370" s="13" t="s">
        <v>76</v>
      </c>
      <c r="AY2370" s="168" t="s">
        <v>307</v>
      </c>
    </row>
    <row r="2371" spans="2:51" s="12" customFormat="1">
      <c r="B2371" s="160"/>
      <c r="D2371" s="161" t="s">
        <v>315</v>
      </c>
      <c r="E2371" s="162" t="s">
        <v>1</v>
      </c>
      <c r="F2371" s="163" t="s">
        <v>1193</v>
      </c>
      <c r="H2371" s="162" t="s">
        <v>1</v>
      </c>
      <c r="I2371" s="164"/>
      <c r="L2371" s="160"/>
      <c r="M2371" s="165"/>
      <c r="T2371" s="166"/>
      <c r="AT2371" s="162" t="s">
        <v>315</v>
      </c>
      <c r="AU2371" s="162" t="s">
        <v>89</v>
      </c>
      <c r="AV2371" s="12" t="s">
        <v>83</v>
      </c>
      <c r="AW2371" s="12" t="s">
        <v>31</v>
      </c>
      <c r="AX2371" s="12" t="s">
        <v>76</v>
      </c>
      <c r="AY2371" s="162" t="s">
        <v>307</v>
      </c>
    </row>
    <row r="2372" spans="2:51" s="13" customFormat="1">
      <c r="B2372" s="167"/>
      <c r="D2372" s="161" t="s">
        <v>315</v>
      </c>
      <c r="E2372" s="168" t="s">
        <v>1</v>
      </c>
      <c r="F2372" s="169" t="s">
        <v>2148</v>
      </c>
      <c r="H2372" s="170">
        <v>82.95</v>
      </c>
      <c r="I2372" s="171"/>
      <c r="L2372" s="167"/>
      <c r="M2372" s="172"/>
      <c r="T2372" s="173"/>
      <c r="AT2372" s="168" t="s">
        <v>315</v>
      </c>
      <c r="AU2372" s="168" t="s">
        <v>89</v>
      </c>
      <c r="AV2372" s="13" t="s">
        <v>89</v>
      </c>
      <c r="AW2372" s="13" t="s">
        <v>31</v>
      </c>
      <c r="AX2372" s="13" t="s">
        <v>76</v>
      </c>
      <c r="AY2372" s="168" t="s">
        <v>307</v>
      </c>
    </row>
    <row r="2373" spans="2:51" s="12" customFormat="1">
      <c r="B2373" s="160"/>
      <c r="D2373" s="161" t="s">
        <v>315</v>
      </c>
      <c r="E2373" s="162" t="s">
        <v>1</v>
      </c>
      <c r="F2373" s="163" t="s">
        <v>760</v>
      </c>
      <c r="H2373" s="162" t="s">
        <v>1</v>
      </c>
      <c r="I2373" s="164"/>
      <c r="L2373" s="160"/>
      <c r="M2373" s="165"/>
      <c r="T2373" s="166"/>
      <c r="AT2373" s="162" t="s">
        <v>315</v>
      </c>
      <c r="AU2373" s="162" t="s">
        <v>89</v>
      </c>
      <c r="AV2373" s="12" t="s">
        <v>83</v>
      </c>
      <c r="AW2373" s="12" t="s">
        <v>31</v>
      </c>
      <c r="AX2373" s="12" t="s">
        <v>76</v>
      </c>
      <c r="AY2373" s="162" t="s">
        <v>307</v>
      </c>
    </row>
    <row r="2374" spans="2:51" s="13" customFormat="1">
      <c r="B2374" s="167"/>
      <c r="D2374" s="161" t="s">
        <v>315</v>
      </c>
      <c r="E2374" s="168" t="s">
        <v>1</v>
      </c>
      <c r="F2374" s="169" t="s">
        <v>2149</v>
      </c>
      <c r="H2374" s="170">
        <v>16.25</v>
      </c>
      <c r="I2374" s="171"/>
      <c r="L2374" s="167"/>
      <c r="M2374" s="172"/>
      <c r="T2374" s="173"/>
      <c r="AT2374" s="168" t="s">
        <v>315</v>
      </c>
      <c r="AU2374" s="168" t="s">
        <v>89</v>
      </c>
      <c r="AV2374" s="13" t="s">
        <v>89</v>
      </c>
      <c r="AW2374" s="13" t="s">
        <v>31</v>
      </c>
      <c r="AX2374" s="13" t="s">
        <v>76</v>
      </c>
      <c r="AY2374" s="168" t="s">
        <v>307</v>
      </c>
    </row>
    <row r="2375" spans="2:51" s="12" customFormat="1">
      <c r="B2375" s="160"/>
      <c r="D2375" s="161" t="s">
        <v>315</v>
      </c>
      <c r="E2375" s="162" t="s">
        <v>1</v>
      </c>
      <c r="F2375" s="163" t="s">
        <v>920</v>
      </c>
      <c r="H2375" s="162" t="s">
        <v>1</v>
      </c>
      <c r="I2375" s="164"/>
      <c r="L2375" s="160"/>
      <c r="M2375" s="165"/>
      <c r="T2375" s="166"/>
      <c r="AT2375" s="162" t="s">
        <v>315</v>
      </c>
      <c r="AU2375" s="162" t="s">
        <v>89</v>
      </c>
      <c r="AV2375" s="12" t="s">
        <v>83</v>
      </c>
      <c r="AW2375" s="12" t="s">
        <v>31</v>
      </c>
      <c r="AX2375" s="12" t="s">
        <v>76</v>
      </c>
      <c r="AY2375" s="162" t="s">
        <v>307</v>
      </c>
    </row>
    <row r="2376" spans="2:51" s="13" customFormat="1">
      <c r="B2376" s="167"/>
      <c r="D2376" s="161" t="s">
        <v>315</v>
      </c>
      <c r="E2376" s="168" t="s">
        <v>1</v>
      </c>
      <c r="F2376" s="169" t="s">
        <v>2130</v>
      </c>
      <c r="H2376" s="170">
        <v>1.8</v>
      </c>
      <c r="I2376" s="171"/>
      <c r="L2376" s="167"/>
      <c r="M2376" s="172"/>
      <c r="T2376" s="173"/>
      <c r="AT2376" s="168" t="s">
        <v>315</v>
      </c>
      <c r="AU2376" s="168" t="s">
        <v>89</v>
      </c>
      <c r="AV2376" s="13" t="s">
        <v>89</v>
      </c>
      <c r="AW2376" s="13" t="s">
        <v>31</v>
      </c>
      <c r="AX2376" s="13" t="s">
        <v>76</v>
      </c>
      <c r="AY2376" s="168" t="s">
        <v>307</v>
      </c>
    </row>
    <row r="2377" spans="2:51" s="12" customFormat="1">
      <c r="B2377" s="160"/>
      <c r="D2377" s="161" t="s">
        <v>315</v>
      </c>
      <c r="E2377" s="162" t="s">
        <v>1</v>
      </c>
      <c r="F2377" s="163" t="s">
        <v>2659</v>
      </c>
      <c r="H2377" s="162" t="s">
        <v>1</v>
      </c>
      <c r="I2377" s="164"/>
      <c r="L2377" s="160"/>
      <c r="M2377" s="165"/>
      <c r="T2377" s="166"/>
      <c r="AT2377" s="162" t="s">
        <v>315</v>
      </c>
      <c r="AU2377" s="162" t="s">
        <v>89</v>
      </c>
      <c r="AV2377" s="12" t="s">
        <v>83</v>
      </c>
      <c r="AW2377" s="12" t="s">
        <v>31</v>
      </c>
      <c r="AX2377" s="12" t="s">
        <v>76</v>
      </c>
      <c r="AY2377" s="162" t="s">
        <v>307</v>
      </c>
    </row>
    <row r="2378" spans="2:51" s="13" customFormat="1">
      <c r="B2378" s="167"/>
      <c r="D2378" s="161" t="s">
        <v>315</v>
      </c>
      <c r="E2378" s="168" t="s">
        <v>1</v>
      </c>
      <c r="F2378" s="169" t="s">
        <v>2660</v>
      </c>
      <c r="H2378" s="170">
        <v>1.47</v>
      </c>
      <c r="I2378" s="171"/>
      <c r="L2378" s="167"/>
      <c r="M2378" s="172"/>
      <c r="T2378" s="173"/>
      <c r="AT2378" s="168" t="s">
        <v>315</v>
      </c>
      <c r="AU2378" s="168" t="s">
        <v>89</v>
      </c>
      <c r="AV2378" s="13" t="s">
        <v>89</v>
      </c>
      <c r="AW2378" s="13" t="s">
        <v>31</v>
      </c>
      <c r="AX2378" s="13" t="s">
        <v>76</v>
      </c>
      <c r="AY2378" s="168" t="s">
        <v>307</v>
      </c>
    </row>
    <row r="2379" spans="2:51" s="15" customFormat="1">
      <c r="B2379" s="181"/>
      <c r="D2379" s="161" t="s">
        <v>315</v>
      </c>
      <c r="E2379" s="182" t="s">
        <v>195</v>
      </c>
      <c r="F2379" s="183" t="s">
        <v>478</v>
      </c>
      <c r="H2379" s="184">
        <v>113.67</v>
      </c>
      <c r="I2379" s="185"/>
      <c r="L2379" s="181"/>
      <c r="M2379" s="186"/>
      <c r="T2379" s="187"/>
      <c r="AT2379" s="182" t="s">
        <v>315</v>
      </c>
      <c r="AU2379" s="182" t="s">
        <v>89</v>
      </c>
      <c r="AV2379" s="15" t="s">
        <v>107</v>
      </c>
      <c r="AW2379" s="15" t="s">
        <v>31</v>
      </c>
      <c r="AX2379" s="15" t="s">
        <v>76</v>
      </c>
      <c r="AY2379" s="182" t="s">
        <v>307</v>
      </c>
    </row>
    <row r="2380" spans="2:51" s="12" customFormat="1">
      <c r="B2380" s="160"/>
      <c r="D2380" s="161" t="s">
        <v>315</v>
      </c>
      <c r="E2380" s="162" t="s">
        <v>1</v>
      </c>
      <c r="F2380" s="163" t="s">
        <v>2661</v>
      </c>
      <c r="H2380" s="162" t="s">
        <v>1</v>
      </c>
      <c r="I2380" s="164"/>
      <c r="L2380" s="160"/>
      <c r="M2380" s="165"/>
      <c r="T2380" s="166"/>
      <c r="AT2380" s="162" t="s">
        <v>315</v>
      </c>
      <c r="AU2380" s="162" t="s">
        <v>89</v>
      </c>
      <c r="AV2380" s="12" t="s">
        <v>83</v>
      </c>
      <c r="AW2380" s="12" t="s">
        <v>31</v>
      </c>
      <c r="AX2380" s="12" t="s">
        <v>76</v>
      </c>
      <c r="AY2380" s="162" t="s">
        <v>307</v>
      </c>
    </row>
    <row r="2381" spans="2:51" s="12" customFormat="1">
      <c r="B2381" s="160"/>
      <c r="D2381" s="161" t="s">
        <v>315</v>
      </c>
      <c r="E2381" s="162" t="s">
        <v>1</v>
      </c>
      <c r="F2381" s="163" t="s">
        <v>1216</v>
      </c>
      <c r="H2381" s="162" t="s">
        <v>1</v>
      </c>
      <c r="I2381" s="164"/>
      <c r="L2381" s="160"/>
      <c r="M2381" s="165"/>
      <c r="T2381" s="166"/>
      <c r="AT2381" s="162" t="s">
        <v>315</v>
      </c>
      <c r="AU2381" s="162" t="s">
        <v>89</v>
      </c>
      <c r="AV2381" s="12" t="s">
        <v>83</v>
      </c>
      <c r="AW2381" s="12" t="s">
        <v>31</v>
      </c>
      <c r="AX2381" s="12" t="s">
        <v>76</v>
      </c>
      <c r="AY2381" s="162" t="s">
        <v>307</v>
      </c>
    </row>
    <row r="2382" spans="2:51" s="13" customFormat="1">
      <c r="B2382" s="167"/>
      <c r="D2382" s="161" t="s">
        <v>315</v>
      </c>
      <c r="E2382" s="168" t="s">
        <v>1</v>
      </c>
      <c r="F2382" s="169" t="s">
        <v>2125</v>
      </c>
      <c r="H2382" s="170">
        <v>6.75</v>
      </c>
      <c r="I2382" s="171"/>
      <c r="L2382" s="167"/>
      <c r="M2382" s="172"/>
      <c r="T2382" s="173"/>
      <c r="AT2382" s="168" t="s">
        <v>315</v>
      </c>
      <c r="AU2382" s="168" t="s">
        <v>89</v>
      </c>
      <c r="AV2382" s="13" t="s">
        <v>89</v>
      </c>
      <c r="AW2382" s="13" t="s">
        <v>31</v>
      </c>
      <c r="AX2382" s="13" t="s">
        <v>76</v>
      </c>
      <c r="AY2382" s="168" t="s">
        <v>307</v>
      </c>
    </row>
    <row r="2383" spans="2:51" s="12" customFormat="1">
      <c r="B2383" s="160"/>
      <c r="D2383" s="161" t="s">
        <v>315</v>
      </c>
      <c r="E2383" s="162" t="s">
        <v>1</v>
      </c>
      <c r="F2383" s="163" t="s">
        <v>922</v>
      </c>
      <c r="H2383" s="162" t="s">
        <v>1</v>
      </c>
      <c r="I2383" s="164"/>
      <c r="L2383" s="160"/>
      <c r="M2383" s="165"/>
      <c r="T2383" s="166"/>
      <c r="AT2383" s="162" t="s">
        <v>315</v>
      </c>
      <c r="AU2383" s="162" t="s">
        <v>89</v>
      </c>
      <c r="AV2383" s="12" t="s">
        <v>83</v>
      </c>
      <c r="AW2383" s="12" t="s">
        <v>31</v>
      </c>
      <c r="AX2383" s="12" t="s">
        <v>76</v>
      </c>
      <c r="AY2383" s="162" t="s">
        <v>307</v>
      </c>
    </row>
    <row r="2384" spans="2:51" s="13" customFormat="1">
      <c r="B2384" s="167"/>
      <c r="D2384" s="161" t="s">
        <v>315</v>
      </c>
      <c r="E2384" s="168" t="s">
        <v>1</v>
      </c>
      <c r="F2384" s="169" t="s">
        <v>313</v>
      </c>
      <c r="H2384" s="170">
        <v>4</v>
      </c>
      <c r="I2384" s="171"/>
      <c r="L2384" s="167"/>
      <c r="M2384" s="172"/>
      <c r="T2384" s="173"/>
      <c r="AT2384" s="168" t="s">
        <v>315</v>
      </c>
      <c r="AU2384" s="168" t="s">
        <v>89</v>
      </c>
      <c r="AV2384" s="13" t="s">
        <v>89</v>
      </c>
      <c r="AW2384" s="13" t="s">
        <v>31</v>
      </c>
      <c r="AX2384" s="13" t="s">
        <v>76</v>
      </c>
      <c r="AY2384" s="168" t="s">
        <v>307</v>
      </c>
    </row>
    <row r="2385" spans="2:51" s="12" customFormat="1">
      <c r="B2385" s="160"/>
      <c r="D2385" s="161" t="s">
        <v>315</v>
      </c>
      <c r="E2385" s="162" t="s">
        <v>1</v>
      </c>
      <c r="F2385" s="163" t="s">
        <v>918</v>
      </c>
      <c r="H2385" s="162" t="s">
        <v>1</v>
      </c>
      <c r="I2385" s="164"/>
      <c r="L2385" s="160"/>
      <c r="M2385" s="165"/>
      <c r="T2385" s="166"/>
      <c r="AT2385" s="162" t="s">
        <v>315</v>
      </c>
      <c r="AU2385" s="162" t="s">
        <v>89</v>
      </c>
      <c r="AV2385" s="12" t="s">
        <v>83</v>
      </c>
      <c r="AW2385" s="12" t="s">
        <v>31</v>
      </c>
      <c r="AX2385" s="12" t="s">
        <v>76</v>
      </c>
      <c r="AY2385" s="162" t="s">
        <v>307</v>
      </c>
    </row>
    <row r="2386" spans="2:51" s="13" customFormat="1">
      <c r="B2386" s="167"/>
      <c r="D2386" s="161" t="s">
        <v>315</v>
      </c>
      <c r="E2386" s="168" t="s">
        <v>1</v>
      </c>
      <c r="F2386" s="169" t="s">
        <v>747</v>
      </c>
      <c r="H2386" s="170">
        <v>33</v>
      </c>
      <c r="I2386" s="171"/>
      <c r="L2386" s="167"/>
      <c r="M2386" s="172"/>
      <c r="T2386" s="173"/>
      <c r="AT2386" s="168" t="s">
        <v>315</v>
      </c>
      <c r="AU2386" s="168" t="s">
        <v>89</v>
      </c>
      <c r="AV2386" s="13" t="s">
        <v>89</v>
      </c>
      <c r="AW2386" s="13" t="s">
        <v>31</v>
      </c>
      <c r="AX2386" s="13" t="s">
        <v>76</v>
      </c>
      <c r="AY2386" s="168" t="s">
        <v>307</v>
      </c>
    </row>
    <row r="2387" spans="2:51" s="12" customFormat="1">
      <c r="B2387" s="160"/>
      <c r="D2387" s="161" t="s">
        <v>315</v>
      </c>
      <c r="E2387" s="162" t="s">
        <v>1</v>
      </c>
      <c r="F2387" s="163" t="s">
        <v>1145</v>
      </c>
      <c r="H2387" s="162" t="s">
        <v>1</v>
      </c>
      <c r="I2387" s="164"/>
      <c r="L2387" s="160"/>
      <c r="M2387" s="165"/>
      <c r="T2387" s="166"/>
      <c r="AT2387" s="162" t="s">
        <v>315</v>
      </c>
      <c r="AU2387" s="162" t="s">
        <v>89</v>
      </c>
      <c r="AV2387" s="12" t="s">
        <v>83</v>
      </c>
      <c r="AW2387" s="12" t="s">
        <v>31</v>
      </c>
      <c r="AX2387" s="12" t="s">
        <v>76</v>
      </c>
      <c r="AY2387" s="162" t="s">
        <v>307</v>
      </c>
    </row>
    <row r="2388" spans="2:51" s="13" customFormat="1">
      <c r="B2388" s="167"/>
      <c r="D2388" s="161" t="s">
        <v>315</v>
      </c>
      <c r="E2388" s="168" t="s">
        <v>1</v>
      </c>
      <c r="F2388" s="169" t="s">
        <v>1146</v>
      </c>
      <c r="H2388" s="170">
        <v>16.899999999999999</v>
      </c>
      <c r="I2388" s="171"/>
      <c r="L2388" s="167"/>
      <c r="M2388" s="172"/>
      <c r="T2388" s="173"/>
      <c r="AT2388" s="168" t="s">
        <v>315</v>
      </c>
      <c r="AU2388" s="168" t="s">
        <v>89</v>
      </c>
      <c r="AV2388" s="13" t="s">
        <v>89</v>
      </c>
      <c r="AW2388" s="13" t="s">
        <v>31</v>
      </c>
      <c r="AX2388" s="13" t="s">
        <v>76</v>
      </c>
      <c r="AY2388" s="168" t="s">
        <v>307</v>
      </c>
    </row>
    <row r="2389" spans="2:51" s="12" customFormat="1">
      <c r="B2389" s="160"/>
      <c r="D2389" s="161" t="s">
        <v>315</v>
      </c>
      <c r="E2389" s="162" t="s">
        <v>1</v>
      </c>
      <c r="F2389" s="163" t="s">
        <v>1147</v>
      </c>
      <c r="H2389" s="162" t="s">
        <v>1</v>
      </c>
      <c r="I2389" s="164"/>
      <c r="L2389" s="160"/>
      <c r="M2389" s="165"/>
      <c r="T2389" s="166"/>
      <c r="AT2389" s="162" t="s">
        <v>315</v>
      </c>
      <c r="AU2389" s="162" t="s">
        <v>89</v>
      </c>
      <c r="AV2389" s="12" t="s">
        <v>83</v>
      </c>
      <c r="AW2389" s="12" t="s">
        <v>31</v>
      </c>
      <c r="AX2389" s="12" t="s">
        <v>76</v>
      </c>
      <c r="AY2389" s="162" t="s">
        <v>307</v>
      </c>
    </row>
    <row r="2390" spans="2:51" s="13" customFormat="1">
      <c r="B2390" s="167"/>
      <c r="D2390" s="161" t="s">
        <v>315</v>
      </c>
      <c r="E2390" s="168" t="s">
        <v>1</v>
      </c>
      <c r="F2390" s="169" t="s">
        <v>1148</v>
      </c>
      <c r="H2390" s="170">
        <v>25.1</v>
      </c>
      <c r="I2390" s="171"/>
      <c r="L2390" s="167"/>
      <c r="M2390" s="172"/>
      <c r="T2390" s="173"/>
      <c r="AT2390" s="168" t="s">
        <v>315</v>
      </c>
      <c r="AU2390" s="168" t="s">
        <v>89</v>
      </c>
      <c r="AV2390" s="13" t="s">
        <v>89</v>
      </c>
      <c r="AW2390" s="13" t="s">
        <v>31</v>
      </c>
      <c r="AX2390" s="13" t="s">
        <v>76</v>
      </c>
      <c r="AY2390" s="168" t="s">
        <v>307</v>
      </c>
    </row>
    <row r="2391" spans="2:51" s="12" customFormat="1">
      <c r="B2391" s="160"/>
      <c r="D2391" s="161" t="s">
        <v>315</v>
      </c>
      <c r="E2391" s="162" t="s">
        <v>1</v>
      </c>
      <c r="F2391" s="163" t="s">
        <v>730</v>
      </c>
      <c r="H2391" s="162" t="s">
        <v>1</v>
      </c>
      <c r="I2391" s="164"/>
      <c r="L2391" s="160"/>
      <c r="M2391" s="165"/>
      <c r="T2391" s="166"/>
      <c r="AT2391" s="162" t="s">
        <v>315</v>
      </c>
      <c r="AU2391" s="162" t="s">
        <v>89</v>
      </c>
      <c r="AV2391" s="12" t="s">
        <v>83</v>
      </c>
      <c r="AW2391" s="12" t="s">
        <v>31</v>
      </c>
      <c r="AX2391" s="12" t="s">
        <v>76</v>
      </c>
      <c r="AY2391" s="162" t="s">
        <v>307</v>
      </c>
    </row>
    <row r="2392" spans="2:51" s="13" customFormat="1">
      <c r="B2392" s="167"/>
      <c r="D2392" s="161" t="s">
        <v>315</v>
      </c>
      <c r="E2392" s="168" t="s">
        <v>1</v>
      </c>
      <c r="F2392" s="169" t="s">
        <v>2131</v>
      </c>
      <c r="H2392" s="170">
        <v>3.9</v>
      </c>
      <c r="I2392" s="171"/>
      <c r="L2392" s="167"/>
      <c r="M2392" s="172"/>
      <c r="T2392" s="173"/>
      <c r="AT2392" s="168" t="s">
        <v>315</v>
      </c>
      <c r="AU2392" s="168" t="s">
        <v>89</v>
      </c>
      <c r="AV2392" s="13" t="s">
        <v>89</v>
      </c>
      <c r="AW2392" s="13" t="s">
        <v>31</v>
      </c>
      <c r="AX2392" s="13" t="s">
        <v>76</v>
      </c>
      <c r="AY2392" s="168" t="s">
        <v>307</v>
      </c>
    </row>
    <row r="2393" spans="2:51" s="12" customFormat="1">
      <c r="B2393" s="160"/>
      <c r="D2393" s="161" t="s">
        <v>315</v>
      </c>
      <c r="E2393" s="162" t="s">
        <v>1</v>
      </c>
      <c r="F2393" s="163" t="s">
        <v>1246</v>
      </c>
      <c r="H2393" s="162" t="s">
        <v>1</v>
      </c>
      <c r="I2393" s="164"/>
      <c r="L2393" s="160"/>
      <c r="M2393" s="165"/>
      <c r="T2393" s="166"/>
      <c r="AT2393" s="162" t="s">
        <v>315</v>
      </c>
      <c r="AU2393" s="162" t="s">
        <v>89</v>
      </c>
      <c r="AV2393" s="12" t="s">
        <v>83</v>
      </c>
      <c r="AW2393" s="12" t="s">
        <v>31</v>
      </c>
      <c r="AX2393" s="12" t="s">
        <v>76</v>
      </c>
      <c r="AY2393" s="162" t="s">
        <v>307</v>
      </c>
    </row>
    <row r="2394" spans="2:51" s="13" customFormat="1">
      <c r="B2394" s="167"/>
      <c r="D2394" s="161" t="s">
        <v>315</v>
      </c>
      <c r="E2394" s="168" t="s">
        <v>1</v>
      </c>
      <c r="F2394" s="169" t="s">
        <v>2131</v>
      </c>
      <c r="H2394" s="170">
        <v>3.9</v>
      </c>
      <c r="I2394" s="171"/>
      <c r="L2394" s="167"/>
      <c r="M2394" s="172"/>
      <c r="T2394" s="173"/>
      <c r="AT2394" s="168" t="s">
        <v>315</v>
      </c>
      <c r="AU2394" s="168" t="s">
        <v>89</v>
      </c>
      <c r="AV2394" s="13" t="s">
        <v>89</v>
      </c>
      <c r="AW2394" s="13" t="s">
        <v>31</v>
      </c>
      <c r="AX2394" s="13" t="s">
        <v>76</v>
      </c>
      <c r="AY2394" s="168" t="s">
        <v>307</v>
      </c>
    </row>
    <row r="2395" spans="2:51" s="12" customFormat="1">
      <c r="B2395" s="160"/>
      <c r="D2395" s="161" t="s">
        <v>315</v>
      </c>
      <c r="E2395" s="162" t="s">
        <v>1</v>
      </c>
      <c r="F2395" s="163" t="s">
        <v>1247</v>
      </c>
      <c r="H2395" s="162" t="s">
        <v>1</v>
      </c>
      <c r="I2395" s="164"/>
      <c r="L2395" s="160"/>
      <c r="M2395" s="165"/>
      <c r="T2395" s="166"/>
      <c r="AT2395" s="162" t="s">
        <v>315</v>
      </c>
      <c r="AU2395" s="162" t="s">
        <v>89</v>
      </c>
      <c r="AV2395" s="12" t="s">
        <v>83</v>
      </c>
      <c r="AW2395" s="12" t="s">
        <v>31</v>
      </c>
      <c r="AX2395" s="12" t="s">
        <v>76</v>
      </c>
      <c r="AY2395" s="162" t="s">
        <v>307</v>
      </c>
    </row>
    <row r="2396" spans="2:51" s="13" customFormat="1">
      <c r="B2396" s="167"/>
      <c r="D2396" s="161" t="s">
        <v>315</v>
      </c>
      <c r="E2396" s="168" t="s">
        <v>1</v>
      </c>
      <c r="F2396" s="169" t="s">
        <v>2132</v>
      </c>
      <c r="H2396" s="170">
        <v>3.7</v>
      </c>
      <c r="I2396" s="171"/>
      <c r="L2396" s="167"/>
      <c r="M2396" s="172"/>
      <c r="T2396" s="173"/>
      <c r="AT2396" s="168" t="s">
        <v>315</v>
      </c>
      <c r="AU2396" s="168" t="s">
        <v>89</v>
      </c>
      <c r="AV2396" s="13" t="s">
        <v>89</v>
      </c>
      <c r="AW2396" s="13" t="s">
        <v>31</v>
      </c>
      <c r="AX2396" s="13" t="s">
        <v>76</v>
      </c>
      <c r="AY2396" s="168" t="s">
        <v>307</v>
      </c>
    </row>
    <row r="2397" spans="2:51" s="12" customFormat="1">
      <c r="B2397" s="160"/>
      <c r="D2397" s="161" t="s">
        <v>315</v>
      </c>
      <c r="E2397" s="162" t="s">
        <v>1</v>
      </c>
      <c r="F2397" s="163" t="s">
        <v>1264</v>
      </c>
      <c r="H2397" s="162" t="s">
        <v>1</v>
      </c>
      <c r="I2397" s="164"/>
      <c r="L2397" s="160"/>
      <c r="M2397" s="165"/>
      <c r="T2397" s="166"/>
      <c r="AT2397" s="162" t="s">
        <v>315</v>
      </c>
      <c r="AU2397" s="162" t="s">
        <v>89</v>
      </c>
      <c r="AV2397" s="12" t="s">
        <v>83</v>
      </c>
      <c r="AW2397" s="12" t="s">
        <v>31</v>
      </c>
      <c r="AX2397" s="12" t="s">
        <v>76</v>
      </c>
      <c r="AY2397" s="162" t="s">
        <v>307</v>
      </c>
    </row>
    <row r="2398" spans="2:51" s="13" customFormat="1">
      <c r="B2398" s="167"/>
      <c r="D2398" s="161" t="s">
        <v>315</v>
      </c>
      <c r="E2398" s="168" t="s">
        <v>1</v>
      </c>
      <c r="F2398" s="169" t="s">
        <v>2134</v>
      </c>
      <c r="H2398" s="170">
        <v>5.2</v>
      </c>
      <c r="I2398" s="171"/>
      <c r="L2398" s="167"/>
      <c r="M2398" s="172"/>
      <c r="T2398" s="173"/>
      <c r="AT2398" s="168" t="s">
        <v>315</v>
      </c>
      <c r="AU2398" s="168" t="s">
        <v>89</v>
      </c>
      <c r="AV2398" s="13" t="s">
        <v>89</v>
      </c>
      <c r="AW2398" s="13" t="s">
        <v>31</v>
      </c>
      <c r="AX2398" s="13" t="s">
        <v>76</v>
      </c>
      <c r="AY2398" s="168" t="s">
        <v>307</v>
      </c>
    </row>
    <row r="2399" spans="2:51" s="12" customFormat="1">
      <c r="B2399" s="160"/>
      <c r="D2399" s="161" t="s">
        <v>315</v>
      </c>
      <c r="E2399" s="162" t="s">
        <v>1</v>
      </c>
      <c r="F2399" s="163" t="s">
        <v>1268</v>
      </c>
      <c r="H2399" s="162" t="s">
        <v>1</v>
      </c>
      <c r="I2399" s="164"/>
      <c r="L2399" s="160"/>
      <c r="M2399" s="165"/>
      <c r="T2399" s="166"/>
      <c r="AT2399" s="162" t="s">
        <v>315</v>
      </c>
      <c r="AU2399" s="162" t="s">
        <v>89</v>
      </c>
      <c r="AV2399" s="12" t="s">
        <v>83</v>
      </c>
      <c r="AW2399" s="12" t="s">
        <v>31</v>
      </c>
      <c r="AX2399" s="12" t="s">
        <v>76</v>
      </c>
      <c r="AY2399" s="162" t="s">
        <v>307</v>
      </c>
    </row>
    <row r="2400" spans="2:51" s="13" customFormat="1">
      <c r="B2400" s="167"/>
      <c r="D2400" s="161" t="s">
        <v>315</v>
      </c>
      <c r="E2400" s="168" t="s">
        <v>1</v>
      </c>
      <c r="F2400" s="169" t="s">
        <v>2134</v>
      </c>
      <c r="H2400" s="170">
        <v>5.2</v>
      </c>
      <c r="I2400" s="171"/>
      <c r="L2400" s="167"/>
      <c r="M2400" s="172"/>
      <c r="T2400" s="173"/>
      <c r="AT2400" s="168" t="s">
        <v>315</v>
      </c>
      <c r="AU2400" s="168" t="s">
        <v>89</v>
      </c>
      <c r="AV2400" s="13" t="s">
        <v>89</v>
      </c>
      <c r="AW2400" s="13" t="s">
        <v>31</v>
      </c>
      <c r="AX2400" s="13" t="s">
        <v>76</v>
      </c>
      <c r="AY2400" s="168" t="s">
        <v>307</v>
      </c>
    </row>
    <row r="2401" spans="2:51" s="12" customFormat="1">
      <c r="B2401" s="160"/>
      <c r="D2401" s="161" t="s">
        <v>315</v>
      </c>
      <c r="E2401" s="162" t="s">
        <v>1</v>
      </c>
      <c r="F2401" s="163" t="s">
        <v>1270</v>
      </c>
      <c r="H2401" s="162" t="s">
        <v>1</v>
      </c>
      <c r="I2401" s="164"/>
      <c r="L2401" s="160"/>
      <c r="M2401" s="165"/>
      <c r="T2401" s="166"/>
      <c r="AT2401" s="162" t="s">
        <v>315</v>
      </c>
      <c r="AU2401" s="162" t="s">
        <v>89</v>
      </c>
      <c r="AV2401" s="12" t="s">
        <v>83</v>
      </c>
      <c r="AW2401" s="12" t="s">
        <v>31</v>
      </c>
      <c r="AX2401" s="12" t="s">
        <v>76</v>
      </c>
      <c r="AY2401" s="162" t="s">
        <v>307</v>
      </c>
    </row>
    <row r="2402" spans="2:51" s="13" customFormat="1">
      <c r="B2402" s="167"/>
      <c r="D2402" s="161" t="s">
        <v>315</v>
      </c>
      <c r="E2402" s="168" t="s">
        <v>1</v>
      </c>
      <c r="F2402" s="169" t="s">
        <v>2134</v>
      </c>
      <c r="H2402" s="170">
        <v>5.2</v>
      </c>
      <c r="I2402" s="171"/>
      <c r="L2402" s="167"/>
      <c r="M2402" s="172"/>
      <c r="T2402" s="173"/>
      <c r="AT2402" s="168" t="s">
        <v>315</v>
      </c>
      <c r="AU2402" s="168" t="s">
        <v>89</v>
      </c>
      <c r="AV2402" s="13" t="s">
        <v>89</v>
      </c>
      <c r="AW2402" s="13" t="s">
        <v>31</v>
      </c>
      <c r="AX2402" s="13" t="s">
        <v>76</v>
      </c>
      <c r="AY2402" s="168" t="s">
        <v>307</v>
      </c>
    </row>
    <row r="2403" spans="2:51" s="12" customFormat="1">
      <c r="B2403" s="160"/>
      <c r="D2403" s="161" t="s">
        <v>315</v>
      </c>
      <c r="E2403" s="162" t="s">
        <v>1</v>
      </c>
      <c r="F2403" s="163" t="s">
        <v>1272</v>
      </c>
      <c r="H2403" s="162" t="s">
        <v>1</v>
      </c>
      <c r="I2403" s="164"/>
      <c r="L2403" s="160"/>
      <c r="M2403" s="165"/>
      <c r="T2403" s="166"/>
      <c r="AT2403" s="162" t="s">
        <v>315</v>
      </c>
      <c r="AU2403" s="162" t="s">
        <v>89</v>
      </c>
      <c r="AV2403" s="12" t="s">
        <v>83</v>
      </c>
      <c r="AW2403" s="12" t="s">
        <v>31</v>
      </c>
      <c r="AX2403" s="12" t="s">
        <v>76</v>
      </c>
      <c r="AY2403" s="162" t="s">
        <v>307</v>
      </c>
    </row>
    <row r="2404" spans="2:51" s="13" customFormat="1">
      <c r="B2404" s="167"/>
      <c r="D2404" s="161" t="s">
        <v>315</v>
      </c>
      <c r="E2404" s="168" t="s">
        <v>1</v>
      </c>
      <c r="F2404" s="169" t="s">
        <v>2134</v>
      </c>
      <c r="H2404" s="170">
        <v>5.2</v>
      </c>
      <c r="I2404" s="171"/>
      <c r="L2404" s="167"/>
      <c r="M2404" s="172"/>
      <c r="T2404" s="173"/>
      <c r="AT2404" s="168" t="s">
        <v>315</v>
      </c>
      <c r="AU2404" s="168" t="s">
        <v>89</v>
      </c>
      <c r="AV2404" s="13" t="s">
        <v>89</v>
      </c>
      <c r="AW2404" s="13" t="s">
        <v>31</v>
      </c>
      <c r="AX2404" s="13" t="s">
        <v>76</v>
      </c>
      <c r="AY2404" s="168" t="s">
        <v>307</v>
      </c>
    </row>
    <row r="2405" spans="2:51" s="12" customFormat="1">
      <c r="B2405" s="160"/>
      <c r="D2405" s="161" t="s">
        <v>315</v>
      </c>
      <c r="E2405" s="162" t="s">
        <v>1</v>
      </c>
      <c r="F2405" s="163" t="s">
        <v>1274</v>
      </c>
      <c r="H2405" s="162" t="s">
        <v>1</v>
      </c>
      <c r="I2405" s="164"/>
      <c r="L2405" s="160"/>
      <c r="M2405" s="165"/>
      <c r="T2405" s="166"/>
      <c r="AT2405" s="162" t="s">
        <v>315</v>
      </c>
      <c r="AU2405" s="162" t="s">
        <v>89</v>
      </c>
      <c r="AV2405" s="12" t="s">
        <v>83</v>
      </c>
      <c r="AW2405" s="12" t="s">
        <v>31</v>
      </c>
      <c r="AX2405" s="12" t="s">
        <v>76</v>
      </c>
      <c r="AY2405" s="162" t="s">
        <v>307</v>
      </c>
    </row>
    <row r="2406" spans="2:51" s="13" customFormat="1">
      <c r="B2406" s="167"/>
      <c r="D2406" s="161" t="s">
        <v>315</v>
      </c>
      <c r="E2406" s="168" t="s">
        <v>1</v>
      </c>
      <c r="F2406" s="169" t="s">
        <v>2134</v>
      </c>
      <c r="H2406" s="170">
        <v>5.2</v>
      </c>
      <c r="I2406" s="171"/>
      <c r="L2406" s="167"/>
      <c r="M2406" s="172"/>
      <c r="T2406" s="173"/>
      <c r="AT2406" s="168" t="s">
        <v>315</v>
      </c>
      <c r="AU2406" s="168" t="s">
        <v>89</v>
      </c>
      <c r="AV2406" s="13" t="s">
        <v>89</v>
      </c>
      <c r="AW2406" s="13" t="s">
        <v>31</v>
      </c>
      <c r="AX2406" s="13" t="s">
        <v>76</v>
      </c>
      <c r="AY2406" s="168" t="s">
        <v>307</v>
      </c>
    </row>
    <row r="2407" spans="2:51" s="12" customFormat="1">
      <c r="B2407" s="160"/>
      <c r="D2407" s="161" t="s">
        <v>315</v>
      </c>
      <c r="E2407" s="162" t="s">
        <v>1</v>
      </c>
      <c r="F2407" s="163" t="s">
        <v>1276</v>
      </c>
      <c r="H2407" s="162" t="s">
        <v>1</v>
      </c>
      <c r="I2407" s="164"/>
      <c r="L2407" s="160"/>
      <c r="M2407" s="165"/>
      <c r="T2407" s="166"/>
      <c r="AT2407" s="162" t="s">
        <v>315</v>
      </c>
      <c r="AU2407" s="162" t="s">
        <v>89</v>
      </c>
      <c r="AV2407" s="12" t="s">
        <v>83</v>
      </c>
      <c r="AW2407" s="12" t="s">
        <v>31</v>
      </c>
      <c r="AX2407" s="12" t="s">
        <v>76</v>
      </c>
      <c r="AY2407" s="162" t="s">
        <v>307</v>
      </c>
    </row>
    <row r="2408" spans="2:51" s="13" customFormat="1">
      <c r="B2408" s="167"/>
      <c r="D2408" s="161" t="s">
        <v>315</v>
      </c>
      <c r="E2408" s="168" t="s">
        <v>1</v>
      </c>
      <c r="F2408" s="169" t="s">
        <v>2134</v>
      </c>
      <c r="H2408" s="170">
        <v>5.2</v>
      </c>
      <c r="I2408" s="171"/>
      <c r="L2408" s="167"/>
      <c r="M2408" s="172"/>
      <c r="T2408" s="173"/>
      <c r="AT2408" s="168" t="s">
        <v>315</v>
      </c>
      <c r="AU2408" s="168" t="s">
        <v>89</v>
      </c>
      <c r="AV2408" s="13" t="s">
        <v>89</v>
      </c>
      <c r="AW2408" s="13" t="s">
        <v>31</v>
      </c>
      <c r="AX2408" s="13" t="s">
        <v>76</v>
      </c>
      <c r="AY2408" s="168" t="s">
        <v>307</v>
      </c>
    </row>
    <row r="2409" spans="2:51" s="12" customFormat="1">
      <c r="B2409" s="160"/>
      <c r="D2409" s="161" t="s">
        <v>315</v>
      </c>
      <c r="E2409" s="162" t="s">
        <v>1</v>
      </c>
      <c r="F2409" s="163" t="s">
        <v>1278</v>
      </c>
      <c r="H2409" s="162" t="s">
        <v>1</v>
      </c>
      <c r="I2409" s="164"/>
      <c r="L2409" s="160"/>
      <c r="M2409" s="165"/>
      <c r="T2409" s="166"/>
      <c r="AT2409" s="162" t="s">
        <v>315</v>
      </c>
      <c r="AU2409" s="162" t="s">
        <v>89</v>
      </c>
      <c r="AV2409" s="12" t="s">
        <v>83</v>
      </c>
      <c r="AW2409" s="12" t="s">
        <v>31</v>
      </c>
      <c r="AX2409" s="12" t="s">
        <v>76</v>
      </c>
      <c r="AY2409" s="162" t="s">
        <v>307</v>
      </c>
    </row>
    <row r="2410" spans="2:51" s="13" customFormat="1">
      <c r="B2410" s="167"/>
      <c r="D2410" s="161" t="s">
        <v>315</v>
      </c>
      <c r="E2410" s="168" t="s">
        <v>1</v>
      </c>
      <c r="F2410" s="169" t="s">
        <v>2134</v>
      </c>
      <c r="H2410" s="170">
        <v>5.2</v>
      </c>
      <c r="I2410" s="171"/>
      <c r="L2410" s="167"/>
      <c r="M2410" s="172"/>
      <c r="T2410" s="173"/>
      <c r="AT2410" s="168" t="s">
        <v>315</v>
      </c>
      <c r="AU2410" s="168" t="s">
        <v>89</v>
      </c>
      <c r="AV2410" s="13" t="s">
        <v>89</v>
      </c>
      <c r="AW2410" s="13" t="s">
        <v>31</v>
      </c>
      <c r="AX2410" s="13" t="s">
        <v>76</v>
      </c>
      <c r="AY2410" s="168" t="s">
        <v>307</v>
      </c>
    </row>
    <row r="2411" spans="2:51" s="12" customFormat="1">
      <c r="B2411" s="160"/>
      <c r="D2411" s="161" t="s">
        <v>315</v>
      </c>
      <c r="E2411" s="162" t="s">
        <v>1</v>
      </c>
      <c r="F2411" s="163" t="s">
        <v>1288</v>
      </c>
      <c r="H2411" s="162" t="s">
        <v>1</v>
      </c>
      <c r="I2411" s="164"/>
      <c r="L2411" s="160"/>
      <c r="M2411" s="165"/>
      <c r="T2411" s="166"/>
      <c r="AT2411" s="162" t="s">
        <v>315</v>
      </c>
      <c r="AU2411" s="162" t="s">
        <v>89</v>
      </c>
      <c r="AV2411" s="12" t="s">
        <v>83</v>
      </c>
      <c r="AW2411" s="12" t="s">
        <v>31</v>
      </c>
      <c r="AX2411" s="12" t="s">
        <v>76</v>
      </c>
      <c r="AY2411" s="162" t="s">
        <v>307</v>
      </c>
    </row>
    <row r="2412" spans="2:51" s="13" customFormat="1">
      <c r="B2412" s="167"/>
      <c r="D2412" s="161" t="s">
        <v>315</v>
      </c>
      <c r="E2412" s="168" t="s">
        <v>1</v>
      </c>
      <c r="F2412" s="169" t="s">
        <v>2138</v>
      </c>
      <c r="H2412" s="170">
        <v>6.6</v>
      </c>
      <c r="I2412" s="171"/>
      <c r="L2412" s="167"/>
      <c r="M2412" s="172"/>
      <c r="T2412" s="173"/>
      <c r="AT2412" s="168" t="s">
        <v>315</v>
      </c>
      <c r="AU2412" s="168" t="s">
        <v>89</v>
      </c>
      <c r="AV2412" s="13" t="s">
        <v>89</v>
      </c>
      <c r="AW2412" s="13" t="s">
        <v>31</v>
      </c>
      <c r="AX2412" s="13" t="s">
        <v>76</v>
      </c>
      <c r="AY2412" s="168" t="s">
        <v>307</v>
      </c>
    </row>
    <row r="2413" spans="2:51" s="12" customFormat="1">
      <c r="B2413" s="160"/>
      <c r="D2413" s="161" t="s">
        <v>315</v>
      </c>
      <c r="E2413" s="162" t="s">
        <v>1</v>
      </c>
      <c r="F2413" s="163" t="s">
        <v>1290</v>
      </c>
      <c r="H2413" s="162" t="s">
        <v>1</v>
      </c>
      <c r="I2413" s="164"/>
      <c r="L2413" s="160"/>
      <c r="M2413" s="165"/>
      <c r="T2413" s="166"/>
      <c r="AT2413" s="162" t="s">
        <v>315</v>
      </c>
      <c r="AU2413" s="162" t="s">
        <v>89</v>
      </c>
      <c r="AV2413" s="12" t="s">
        <v>83</v>
      </c>
      <c r="AW2413" s="12" t="s">
        <v>31</v>
      </c>
      <c r="AX2413" s="12" t="s">
        <v>76</v>
      </c>
      <c r="AY2413" s="162" t="s">
        <v>307</v>
      </c>
    </row>
    <row r="2414" spans="2:51" s="13" customFormat="1">
      <c r="B2414" s="167"/>
      <c r="D2414" s="161" t="s">
        <v>315</v>
      </c>
      <c r="E2414" s="168" t="s">
        <v>1</v>
      </c>
      <c r="F2414" s="169" t="s">
        <v>2139</v>
      </c>
      <c r="H2414" s="170">
        <v>3.4</v>
      </c>
      <c r="I2414" s="171"/>
      <c r="L2414" s="167"/>
      <c r="M2414" s="172"/>
      <c r="T2414" s="173"/>
      <c r="AT2414" s="168" t="s">
        <v>315</v>
      </c>
      <c r="AU2414" s="168" t="s">
        <v>89</v>
      </c>
      <c r="AV2414" s="13" t="s">
        <v>89</v>
      </c>
      <c r="AW2414" s="13" t="s">
        <v>31</v>
      </c>
      <c r="AX2414" s="13" t="s">
        <v>76</v>
      </c>
      <c r="AY2414" s="168" t="s">
        <v>307</v>
      </c>
    </row>
    <row r="2415" spans="2:51" s="12" customFormat="1">
      <c r="B2415" s="160"/>
      <c r="D2415" s="161" t="s">
        <v>315</v>
      </c>
      <c r="E2415" s="162" t="s">
        <v>1</v>
      </c>
      <c r="F2415" s="163" t="s">
        <v>1166</v>
      </c>
      <c r="H2415" s="162" t="s">
        <v>1</v>
      </c>
      <c r="I2415" s="164"/>
      <c r="L2415" s="160"/>
      <c r="M2415" s="165"/>
      <c r="T2415" s="166"/>
      <c r="AT2415" s="162" t="s">
        <v>315</v>
      </c>
      <c r="AU2415" s="162" t="s">
        <v>89</v>
      </c>
      <c r="AV2415" s="12" t="s">
        <v>83</v>
      </c>
      <c r="AW2415" s="12" t="s">
        <v>31</v>
      </c>
      <c r="AX2415" s="12" t="s">
        <v>76</v>
      </c>
      <c r="AY2415" s="162" t="s">
        <v>307</v>
      </c>
    </row>
    <row r="2416" spans="2:51" s="13" customFormat="1">
      <c r="B2416" s="167"/>
      <c r="D2416" s="161" t="s">
        <v>315</v>
      </c>
      <c r="E2416" s="168" t="s">
        <v>1</v>
      </c>
      <c r="F2416" s="169" t="s">
        <v>1167</v>
      </c>
      <c r="H2416" s="170">
        <v>14.3</v>
      </c>
      <c r="I2416" s="171"/>
      <c r="L2416" s="167"/>
      <c r="M2416" s="172"/>
      <c r="T2416" s="173"/>
      <c r="AT2416" s="168" t="s">
        <v>315</v>
      </c>
      <c r="AU2416" s="168" t="s">
        <v>89</v>
      </c>
      <c r="AV2416" s="13" t="s">
        <v>89</v>
      </c>
      <c r="AW2416" s="13" t="s">
        <v>31</v>
      </c>
      <c r="AX2416" s="13" t="s">
        <v>76</v>
      </c>
      <c r="AY2416" s="168" t="s">
        <v>307</v>
      </c>
    </row>
    <row r="2417" spans="2:51" s="12" customFormat="1">
      <c r="B2417" s="160"/>
      <c r="D2417" s="161" t="s">
        <v>315</v>
      </c>
      <c r="E2417" s="162" t="s">
        <v>1</v>
      </c>
      <c r="F2417" s="163" t="s">
        <v>1297</v>
      </c>
      <c r="H2417" s="162" t="s">
        <v>1</v>
      </c>
      <c r="I2417" s="164"/>
      <c r="L2417" s="160"/>
      <c r="M2417" s="165"/>
      <c r="T2417" s="166"/>
      <c r="AT2417" s="162" t="s">
        <v>315</v>
      </c>
      <c r="AU2417" s="162" t="s">
        <v>89</v>
      </c>
      <c r="AV2417" s="12" t="s">
        <v>83</v>
      </c>
      <c r="AW2417" s="12" t="s">
        <v>31</v>
      </c>
      <c r="AX2417" s="12" t="s">
        <v>76</v>
      </c>
      <c r="AY2417" s="162" t="s">
        <v>307</v>
      </c>
    </row>
    <row r="2418" spans="2:51" s="13" customFormat="1">
      <c r="B2418" s="167"/>
      <c r="D2418" s="161" t="s">
        <v>315</v>
      </c>
      <c r="E2418" s="168" t="s">
        <v>1</v>
      </c>
      <c r="F2418" s="169" t="s">
        <v>2141</v>
      </c>
      <c r="H2418" s="170">
        <v>3.35</v>
      </c>
      <c r="I2418" s="171"/>
      <c r="L2418" s="167"/>
      <c r="M2418" s="172"/>
      <c r="T2418" s="173"/>
      <c r="AT2418" s="168" t="s">
        <v>315</v>
      </c>
      <c r="AU2418" s="168" t="s">
        <v>89</v>
      </c>
      <c r="AV2418" s="13" t="s">
        <v>89</v>
      </c>
      <c r="AW2418" s="13" t="s">
        <v>31</v>
      </c>
      <c r="AX2418" s="13" t="s">
        <v>76</v>
      </c>
      <c r="AY2418" s="168" t="s">
        <v>307</v>
      </c>
    </row>
    <row r="2419" spans="2:51" s="12" customFormat="1">
      <c r="B2419" s="160"/>
      <c r="D2419" s="161" t="s">
        <v>315</v>
      </c>
      <c r="E2419" s="162" t="s">
        <v>1</v>
      </c>
      <c r="F2419" s="163" t="s">
        <v>2659</v>
      </c>
      <c r="H2419" s="162" t="s">
        <v>1</v>
      </c>
      <c r="I2419" s="164"/>
      <c r="L2419" s="160"/>
      <c r="M2419" s="165"/>
      <c r="T2419" s="166"/>
      <c r="AT2419" s="162" t="s">
        <v>315</v>
      </c>
      <c r="AU2419" s="162" t="s">
        <v>89</v>
      </c>
      <c r="AV2419" s="12" t="s">
        <v>83</v>
      </c>
      <c r="AW2419" s="12" t="s">
        <v>31</v>
      </c>
      <c r="AX2419" s="12" t="s">
        <v>76</v>
      </c>
      <c r="AY2419" s="162" t="s">
        <v>307</v>
      </c>
    </row>
    <row r="2420" spans="2:51" s="13" customFormat="1">
      <c r="B2420" s="167"/>
      <c r="D2420" s="161" t="s">
        <v>315</v>
      </c>
      <c r="E2420" s="168" t="s">
        <v>1</v>
      </c>
      <c r="F2420" s="169" t="s">
        <v>2662</v>
      </c>
      <c r="H2420" s="170">
        <v>0.375</v>
      </c>
      <c r="I2420" s="171"/>
      <c r="L2420" s="167"/>
      <c r="M2420" s="172"/>
      <c r="T2420" s="173"/>
      <c r="AT2420" s="168" t="s">
        <v>315</v>
      </c>
      <c r="AU2420" s="168" t="s">
        <v>89</v>
      </c>
      <c r="AV2420" s="13" t="s">
        <v>89</v>
      </c>
      <c r="AW2420" s="13" t="s">
        <v>31</v>
      </c>
      <c r="AX2420" s="13" t="s">
        <v>76</v>
      </c>
      <c r="AY2420" s="168" t="s">
        <v>307</v>
      </c>
    </row>
    <row r="2421" spans="2:51" s="13" customFormat="1">
      <c r="B2421" s="167"/>
      <c r="D2421" s="161" t="s">
        <v>315</v>
      </c>
      <c r="E2421" s="168" t="s">
        <v>1</v>
      </c>
      <c r="F2421" s="169" t="s">
        <v>2663</v>
      </c>
      <c r="H2421" s="170">
        <v>0.27</v>
      </c>
      <c r="I2421" s="171"/>
      <c r="L2421" s="167"/>
      <c r="M2421" s="172"/>
      <c r="T2421" s="173"/>
      <c r="AT2421" s="168" t="s">
        <v>315</v>
      </c>
      <c r="AU2421" s="168" t="s">
        <v>89</v>
      </c>
      <c r="AV2421" s="13" t="s">
        <v>89</v>
      </c>
      <c r="AW2421" s="13" t="s">
        <v>31</v>
      </c>
      <c r="AX2421" s="13" t="s">
        <v>76</v>
      </c>
      <c r="AY2421" s="168" t="s">
        <v>307</v>
      </c>
    </row>
    <row r="2422" spans="2:51" s="13" customFormat="1">
      <c r="B2422" s="167"/>
      <c r="D2422" s="161" t="s">
        <v>315</v>
      </c>
      <c r="E2422" s="168" t="s">
        <v>1</v>
      </c>
      <c r="F2422" s="169" t="s">
        <v>2664</v>
      </c>
      <c r="H2422" s="170">
        <v>0.33</v>
      </c>
      <c r="I2422" s="171"/>
      <c r="L2422" s="167"/>
      <c r="M2422" s="172"/>
      <c r="T2422" s="173"/>
      <c r="AT2422" s="168" t="s">
        <v>315</v>
      </c>
      <c r="AU2422" s="168" t="s">
        <v>89</v>
      </c>
      <c r="AV2422" s="13" t="s">
        <v>89</v>
      </c>
      <c r="AW2422" s="13" t="s">
        <v>31</v>
      </c>
      <c r="AX2422" s="13" t="s">
        <v>76</v>
      </c>
      <c r="AY2422" s="168" t="s">
        <v>307</v>
      </c>
    </row>
    <row r="2423" spans="2:51" s="13" customFormat="1">
      <c r="B2423" s="167"/>
      <c r="D2423" s="161" t="s">
        <v>315</v>
      </c>
      <c r="E2423" s="168" t="s">
        <v>1</v>
      </c>
      <c r="F2423" s="169" t="s">
        <v>2665</v>
      </c>
      <c r="H2423" s="170">
        <v>1.35</v>
      </c>
      <c r="I2423" s="171"/>
      <c r="L2423" s="167"/>
      <c r="M2423" s="172"/>
      <c r="T2423" s="173"/>
      <c r="AT2423" s="168" t="s">
        <v>315</v>
      </c>
      <c r="AU2423" s="168" t="s">
        <v>89</v>
      </c>
      <c r="AV2423" s="13" t="s">
        <v>89</v>
      </c>
      <c r="AW2423" s="13" t="s">
        <v>31</v>
      </c>
      <c r="AX2423" s="13" t="s">
        <v>76</v>
      </c>
      <c r="AY2423" s="168" t="s">
        <v>307</v>
      </c>
    </row>
    <row r="2424" spans="2:51" s="13" customFormat="1">
      <c r="B2424" s="167"/>
      <c r="D2424" s="161" t="s">
        <v>315</v>
      </c>
      <c r="E2424" s="168" t="s">
        <v>1</v>
      </c>
      <c r="F2424" s="169" t="s">
        <v>2666</v>
      </c>
      <c r="H2424" s="170">
        <v>0.24</v>
      </c>
      <c r="I2424" s="171"/>
      <c r="L2424" s="167"/>
      <c r="M2424" s="172"/>
      <c r="T2424" s="173"/>
      <c r="AT2424" s="168" t="s">
        <v>315</v>
      </c>
      <c r="AU2424" s="168" t="s">
        <v>89</v>
      </c>
      <c r="AV2424" s="13" t="s">
        <v>89</v>
      </c>
      <c r="AW2424" s="13" t="s">
        <v>31</v>
      </c>
      <c r="AX2424" s="13" t="s">
        <v>76</v>
      </c>
      <c r="AY2424" s="168" t="s">
        <v>307</v>
      </c>
    </row>
    <row r="2425" spans="2:51" s="13" customFormat="1">
      <c r="B2425" s="167"/>
      <c r="D2425" s="161" t="s">
        <v>315</v>
      </c>
      <c r="E2425" s="168" t="s">
        <v>1</v>
      </c>
      <c r="F2425" s="169" t="s">
        <v>2667</v>
      </c>
      <c r="H2425" s="170">
        <v>0.105</v>
      </c>
      <c r="I2425" s="171"/>
      <c r="L2425" s="167"/>
      <c r="M2425" s="172"/>
      <c r="T2425" s="173"/>
      <c r="AT2425" s="168" t="s">
        <v>315</v>
      </c>
      <c r="AU2425" s="168" t="s">
        <v>89</v>
      </c>
      <c r="AV2425" s="13" t="s">
        <v>89</v>
      </c>
      <c r="AW2425" s="13" t="s">
        <v>31</v>
      </c>
      <c r="AX2425" s="13" t="s">
        <v>76</v>
      </c>
      <c r="AY2425" s="168" t="s">
        <v>307</v>
      </c>
    </row>
    <row r="2426" spans="2:51" s="15" customFormat="1">
      <c r="B2426" s="181"/>
      <c r="D2426" s="161" t="s">
        <v>315</v>
      </c>
      <c r="E2426" s="182" t="s">
        <v>197</v>
      </c>
      <c r="F2426" s="183" t="s">
        <v>478</v>
      </c>
      <c r="H2426" s="184">
        <v>163.97</v>
      </c>
      <c r="I2426" s="185"/>
      <c r="L2426" s="181"/>
      <c r="M2426" s="186"/>
      <c r="T2426" s="187"/>
      <c r="AT2426" s="182" t="s">
        <v>315</v>
      </c>
      <c r="AU2426" s="182" t="s">
        <v>89</v>
      </c>
      <c r="AV2426" s="15" t="s">
        <v>107</v>
      </c>
      <c r="AW2426" s="15" t="s">
        <v>31</v>
      </c>
      <c r="AX2426" s="15" t="s">
        <v>76</v>
      </c>
      <c r="AY2426" s="182" t="s">
        <v>307</v>
      </c>
    </row>
    <row r="2427" spans="2:51" s="12" customFormat="1">
      <c r="B2427" s="160"/>
      <c r="D2427" s="161" t="s">
        <v>315</v>
      </c>
      <c r="E2427" s="162" t="s">
        <v>1</v>
      </c>
      <c r="F2427" s="163" t="s">
        <v>2668</v>
      </c>
      <c r="H2427" s="162" t="s">
        <v>1</v>
      </c>
      <c r="I2427" s="164"/>
      <c r="L2427" s="160"/>
      <c r="M2427" s="165"/>
      <c r="T2427" s="166"/>
      <c r="AT2427" s="162" t="s">
        <v>315</v>
      </c>
      <c r="AU2427" s="162" t="s">
        <v>89</v>
      </c>
      <c r="AV2427" s="12" t="s">
        <v>83</v>
      </c>
      <c r="AW2427" s="12" t="s">
        <v>31</v>
      </c>
      <c r="AX2427" s="12" t="s">
        <v>76</v>
      </c>
      <c r="AY2427" s="162" t="s">
        <v>307</v>
      </c>
    </row>
    <row r="2428" spans="2:51" s="12" customFormat="1">
      <c r="B2428" s="160"/>
      <c r="D2428" s="161" t="s">
        <v>315</v>
      </c>
      <c r="E2428" s="162" t="s">
        <v>1</v>
      </c>
      <c r="F2428" s="163" t="s">
        <v>2669</v>
      </c>
      <c r="H2428" s="162" t="s">
        <v>1</v>
      </c>
      <c r="I2428" s="164"/>
      <c r="L2428" s="160"/>
      <c r="M2428" s="165"/>
      <c r="T2428" s="166"/>
      <c r="AT2428" s="162" t="s">
        <v>315</v>
      </c>
      <c r="AU2428" s="162" t="s">
        <v>89</v>
      </c>
      <c r="AV2428" s="12" t="s">
        <v>83</v>
      </c>
      <c r="AW2428" s="12" t="s">
        <v>31</v>
      </c>
      <c r="AX2428" s="12" t="s">
        <v>76</v>
      </c>
      <c r="AY2428" s="162" t="s">
        <v>307</v>
      </c>
    </row>
    <row r="2429" spans="2:51" s="13" customFormat="1">
      <c r="B2429" s="167"/>
      <c r="D2429" s="161" t="s">
        <v>315</v>
      </c>
      <c r="E2429" s="168" t="s">
        <v>1</v>
      </c>
      <c r="F2429" s="169" t="s">
        <v>2670</v>
      </c>
      <c r="H2429" s="170">
        <v>7.4</v>
      </c>
      <c r="I2429" s="171"/>
      <c r="L2429" s="167"/>
      <c r="M2429" s="172"/>
      <c r="T2429" s="173"/>
      <c r="AT2429" s="168" t="s">
        <v>315</v>
      </c>
      <c r="AU2429" s="168" t="s">
        <v>89</v>
      </c>
      <c r="AV2429" s="13" t="s">
        <v>89</v>
      </c>
      <c r="AW2429" s="13" t="s">
        <v>31</v>
      </c>
      <c r="AX2429" s="13" t="s">
        <v>76</v>
      </c>
      <c r="AY2429" s="168" t="s">
        <v>307</v>
      </c>
    </row>
    <row r="2430" spans="2:51" s="12" customFormat="1">
      <c r="B2430" s="160"/>
      <c r="D2430" s="161" t="s">
        <v>315</v>
      </c>
      <c r="E2430" s="162" t="s">
        <v>1</v>
      </c>
      <c r="F2430" s="163" t="s">
        <v>2647</v>
      </c>
      <c r="H2430" s="162" t="s">
        <v>1</v>
      </c>
      <c r="I2430" s="164"/>
      <c r="L2430" s="160"/>
      <c r="M2430" s="165"/>
      <c r="T2430" s="166"/>
      <c r="AT2430" s="162" t="s">
        <v>315</v>
      </c>
      <c r="AU2430" s="162" t="s">
        <v>89</v>
      </c>
      <c r="AV2430" s="12" t="s">
        <v>83</v>
      </c>
      <c r="AW2430" s="12" t="s">
        <v>31</v>
      </c>
      <c r="AX2430" s="12" t="s">
        <v>76</v>
      </c>
      <c r="AY2430" s="162" t="s">
        <v>307</v>
      </c>
    </row>
    <row r="2431" spans="2:51" s="13" customFormat="1">
      <c r="B2431" s="167"/>
      <c r="D2431" s="161" t="s">
        <v>315</v>
      </c>
      <c r="E2431" s="168" t="s">
        <v>1</v>
      </c>
      <c r="F2431" s="169" t="s">
        <v>2671</v>
      </c>
      <c r="H2431" s="170">
        <v>15.75</v>
      </c>
      <c r="I2431" s="171"/>
      <c r="L2431" s="167"/>
      <c r="M2431" s="172"/>
      <c r="T2431" s="173"/>
      <c r="AT2431" s="168" t="s">
        <v>315</v>
      </c>
      <c r="AU2431" s="168" t="s">
        <v>89</v>
      </c>
      <c r="AV2431" s="13" t="s">
        <v>89</v>
      </c>
      <c r="AW2431" s="13" t="s">
        <v>31</v>
      </c>
      <c r="AX2431" s="13" t="s">
        <v>76</v>
      </c>
      <c r="AY2431" s="168" t="s">
        <v>307</v>
      </c>
    </row>
    <row r="2432" spans="2:51" s="15" customFormat="1">
      <c r="B2432" s="181"/>
      <c r="D2432" s="161" t="s">
        <v>315</v>
      </c>
      <c r="E2432" s="182" t="s">
        <v>201</v>
      </c>
      <c r="F2432" s="183" t="s">
        <v>478</v>
      </c>
      <c r="H2432" s="184">
        <v>23.15</v>
      </c>
      <c r="I2432" s="185"/>
      <c r="L2432" s="181"/>
      <c r="M2432" s="186"/>
      <c r="T2432" s="187"/>
      <c r="AT2432" s="182" t="s">
        <v>315</v>
      </c>
      <c r="AU2432" s="182" t="s">
        <v>89</v>
      </c>
      <c r="AV2432" s="15" t="s">
        <v>107</v>
      </c>
      <c r="AW2432" s="15" t="s">
        <v>31</v>
      </c>
      <c r="AX2432" s="15" t="s">
        <v>76</v>
      </c>
      <c r="AY2432" s="182" t="s">
        <v>307</v>
      </c>
    </row>
    <row r="2433" spans="2:65" s="14" customFormat="1">
      <c r="B2433" s="174"/>
      <c r="D2433" s="161" t="s">
        <v>315</v>
      </c>
      <c r="E2433" s="175" t="s">
        <v>1</v>
      </c>
      <c r="F2433" s="176" t="s">
        <v>415</v>
      </c>
      <c r="H2433" s="177">
        <v>300.79000000000002</v>
      </c>
      <c r="I2433" s="178"/>
      <c r="L2433" s="174"/>
      <c r="M2433" s="179"/>
      <c r="T2433" s="180"/>
      <c r="AT2433" s="175" t="s">
        <v>315</v>
      </c>
      <c r="AU2433" s="175" t="s">
        <v>89</v>
      </c>
      <c r="AV2433" s="14" t="s">
        <v>313</v>
      </c>
      <c r="AW2433" s="14" t="s">
        <v>31</v>
      </c>
      <c r="AX2433" s="14" t="s">
        <v>83</v>
      </c>
      <c r="AY2433" s="175" t="s">
        <v>307</v>
      </c>
    </row>
    <row r="2434" spans="2:65" s="1" customFormat="1" ht="24.2" customHeight="1">
      <c r="B2434" s="145"/>
      <c r="C2434" s="188" t="s">
        <v>2672</v>
      </c>
      <c r="D2434" s="188" t="s">
        <v>507</v>
      </c>
      <c r="E2434" s="189" t="s">
        <v>2673</v>
      </c>
      <c r="F2434" s="190" t="s">
        <v>2674</v>
      </c>
      <c r="G2434" s="191" t="s">
        <v>517</v>
      </c>
      <c r="H2434" s="192">
        <v>288.74599999999998</v>
      </c>
      <c r="I2434" s="193"/>
      <c r="J2434" s="194">
        <f>ROUND(I2434*H2434,2)</f>
        <v>0</v>
      </c>
      <c r="K2434" s="195"/>
      <c r="L2434" s="196"/>
      <c r="M2434" s="197" t="s">
        <v>1</v>
      </c>
      <c r="N2434" s="198" t="s">
        <v>42</v>
      </c>
      <c r="P2434" s="156">
        <f>O2434*H2434</f>
        <v>0</v>
      </c>
      <c r="Q2434" s="156">
        <v>1.78E-2</v>
      </c>
      <c r="R2434" s="156">
        <f>Q2434*H2434</f>
        <v>5.1396787999999995</v>
      </c>
      <c r="S2434" s="156">
        <v>0</v>
      </c>
      <c r="T2434" s="157">
        <f>S2434*H2434</f>
        <v>0</v>
      </c>
      <c r="AR2434" s="158" t="s">
        <v>732</v>
      </c>
      <c r="AT2434" s="158" t="s">
        <v>507</v>
      </c>
      <c r="AU2434" s="158" t="s">
        <v>89</v>
      </c>
      <c r="AY2434" s="17" t="s">
        <v>307</v>
      </c>
      <c r="BE2434" s="159">
        <f>IF(N2434="základná",J2434,0)</f>
        <v>0</v>
      </c>
      <c r="BF2434" s="159">
        <f>IF(N2434="znížená",J2434,0)</f>
        <v>0</v>
      </c>
      <c r="BG2434" s="159">
        <f>IF(N2434="zákl. prenesená",J2434,0)</f>
        <v>0</v>
      </c>
      <c r="BH2434" s="159">
        <f>IF(N2434="zníž. prenesená",J2434,0)</f>
        <v>0</v>
      </c>
      <c r="BI2434" s="159">
        <f>IF(N2434="nulová",J2434,0)</f>
        <v>0</v>
      </c>
      <c r="BJ2434" s="17" t="s">
        <v>89</v>
      </c>
      <c r="BK2434" s="159">
        <f>ROUND(I2434*H2434,2)</f>
        <v>0</v>
      </c>
      <c r="BL2434" s="17" t="s">
        <v>587</v>
      </c>
      <c r="BM2434" s="158" t="s">
        <v>2675</v>
      </c>
    </row>
    <row r="2435" spans="2:65" s="13" customFormat="1">
      <c r="B2435" s="167"/>
      <c r="D2435" s="161" t="s">
        <v>315</v>
      </c>
      <c r="E2435" s="168" t="s">
        <v>1</v>
      </c>
      <c r="F2435" s="169" t="s">
        <v>2676</v>
      </c>
      <c r="H2435" s="170">
        <v>277.64</v>
      </c>
      <c r="I2435" s="171"/>
      <c r="L2435" s="167"/>
      <c r="M2435" s="172"/>
      <c r="T2435" s="173"/>
      <c r="AT2435" s="168" t="s">
        <v>315</v>
      </c>
      <c r="AU2435" s="168" t="s">
        <v>89</v>
      </c>
      <c r="AV2435" s="13" t="s">
        <v>89</v>
      </c>
      <c r="AW2435" s="13" t="s">
        <v>31</v>
      </c>
      <c r="AX2435" s="13" t="s">
        <v>83</v>
      </c>
      <c r="AY2435" s="168" t="s">
        <v>307</v>
      </c>
    </row>
    <row r="2436" spans="2:65" s="13" customFormat="1">
      <c r="B2436" s="167"/>
      <c r="D2436" s="161" t="s">
        <v>315</v>
      </c>
      <c r="F2436" s="169" t="s">
        <v>2677</v>
      </c>
      <c r="H2436" s="170">
        <v>288.74599999999998</v>
      </c>
      <c r="I2436" s="171"/>
      <c r="L2436" s="167"/>
      <c r="M2436" s="172"/>
      <c r="T2436" s="173"/>
      <c r="AT2436" s="168" t="s">
        <v>315</v>
      </c>
      <c r="AU2436" s="168" t="s">
        <v>89</v>
      </c>
      <c r="AV2436" s="13" t="s">
        <v>89</v>
      </c>
      <c r="AW2436" s="13" t="s">
        <v>3</v>
      </c>
      <c r="AX2436" s="13" t="s">
        <v>83</v>
      </c>
      <c r="AY2436" s="168" t="s">
        <v>307</v>
      </c>
    </row>
    <row r="2437" spans="2:65" s="1" customFormat="1" ht="24.2" customHeight="1">
      <c r="B2437" s="145"/>
      <c r="C2437" s="188" t="s">
        <v>2678</v>
      </c>
      <c r="D2437" s="188" t="s">
        <v>507</v>
      </c>
      <c r="E2437" s="189" t="s">
        <v>2679</v>
      </c>
      <c r="F2437" s="190" t="s">
        <v>2680</v>
      </c>
      <c r="G2437" s="191" t="s">
        <v>517</v>
      </c>
      <c r="H2437" s="192">
        <v>24.076000000000001</v>
      </c>
      <c r="I2437" s="193"/>
      <c r="J2437" s="194">
        <f>ROUND(I2437*H2437,2)</f>
        <v>0</v>
      </c>
      <c r="K2437" s="195"/>
      <c r="L2437" s="196"/>
      <c r="M2437" s="197" t="s">
        <v>1</v>
      </c>
      <c r="N2437" s="198" t="s">
        <v>42</v>
      </c>
      <c r="P2437" s="156">
        <f>O2437*H2437</f>
        <v>0</v>
      </c>
      <c r="Q2437" s="156">
        <v>1.78E-2</v>
      </c>
      <c r="R2437" s="156">
        <f>Q2437*H2437</f>
        <v>0.42855280000000001</v>
      </c>
      <c r="S2437" s="156">
        <v>0</v>
      </c>
      <c r="T2437" s="157">
        <f>S2437*H2437</f>
        <v>0</v>
      </c>
      <c r="AR2437" s="158" t="s">
        <v>732</v>
      </c>
      <c r="AT2437" s="158" t="s">
        <v>507</v>
      </c>
      <c r="AU2437" s="158" t="s">
        <v>89</v>
      </c>
      <c r="AY2437" s="17" t="s">
        <v>307</v>
      </c>
      <c r="BE2437" s="159">
        <f>IF(N2437="základná",J2437,0)</f>
        <v>0</v>
      </c>
      <c r="BF2437" s="159">
        <f>IF(N2437="znížená",J2437,0)</f>
        <v>0</v>
      </c>
      <c r="BG2437" s="159">
        <f>IF(N2437="zákl. prenesená",J2437,0)</f>
        <v>0</v>
      </c>
      <c r="BH2437" s="159">
        <f>IF(N2437="zníž. prenesená",J2437,0)</f>
        <v>0</v>
      </c>
      <c r="BI2437" s="159">
        <f>IF(N2437="nulová",J2437,0)</f>
        <v>0</v>
      </c>
      <c r="BJ2437" s="17" t="s">
        <v>89</v>
      </c>
      <c r="BK2437" s="159">
        <f>ROUND(I2437*H2437,2)</f>
        <v>0</v>
      </c>
      <c r="BL2437" s="17" t="s">
        <v>587</v>
      </c>
      <c r="BM2437" s="158" t="s">
        <v>2681</v>
      </c>
    </row>
    <row r="2438" spans="2:65" s="13" customFormat="1">
      <c r="B2438" s="167"/>
      <c r="D2438" s="161" t="s">
        <v>315</v>
      </c>
      <c r="E2438" s="168" t="s">
        <v>1</v>
      </c>
      <c r="F2438" s="169" t="s">
        <v>201</v>
      </c>
      <c r="H2438" s="170">
        <v>23.15</v>
      </c>
      <c r="I2438" s="171"/>
      <c r="L2438" s="167"/>
      <c r="M2438" s="172"/>
      <c r="T2438" s="173"/>
      <c r="AT2438" s="168" t="s">
        <v>315</v>
      </c>
      <c r="AU2438" s="168" t="s">
        <v>89</v>
      </c>
      <c r="AV2438" s="13" t="s">
        <v>89</v>
      </c>
      <c r="AW2438" s="13" t="s">
        <v>31</v>
      </c>
      <c r="AX2438" s="13" t="s">
        <v>83</v>
      </c>
      <c r="AY2438" s="168" t="s">
        <v>307</v>
      </c>
    </row>
    <row r="2439" spans="2:65" s="13" customFormat="1">
      <c r="B2439" s="167"/>
      <c r="D2439" s="161" t="s">
        <v>315</v>
      </c>
      <c r="F2439" s="169" t="s">
        <v>2682</v>
      </c>
      <c r="H2439" s="170">
        <v>24.076000000000001</v>
      </c>
      <c r="I2439" s="171"/>
      <c r="L2439" s="167"/>
      <c r="M2439" s="172"/>
      <c r="T2439" s="173"/>
      <c r="AT2439" s="168" t="s">
        <v>315</v>
      </c>
      <c r="AU2439" s="168" t="s">
        <v>89</v>
      </c>
      <c r="AV2439" s="13" t="s">
        <v>89</v>
      </c>
      <c r="AW2439" s="13" t="s">
        <v>3</v>
      </c>
      <c r="AX2439" s="13" t="s">
        <v>83</v>
      </c>
      <c r="AY2439" s="168" t="s">
        <v>307</v>
      </c>
    </row>
    <row r="2440" spans="2:65" s="1" customFormat="1" ht="24.2" customHeight="1">
      <c r="B2440" s="145"/>
      <c r="C2440" s="146" t="s">
        <v>2683</v>
      </c>
      <c r="D2440" s="146" t="s">
        <v>309</v>
      </c>
      <c r="E2440" s="147" t="s">
        <v>2684</v>
      </c>
      <c r="F2440" s="148" t="s">
        <v>2685</v>
      </c>
      <c r="G2440" s="149" t="s">
        <v>1849</v>
      </c>
      <c r="H2440" s="199"/>
      <c r="I2440" s="151"/>
      <c r="J2440" s="152">
        <f>ROUND(I2440*H2440,2)</f>
        <v>0</v>
      </c>
      <c r="K2440" s="153"/>
      <c r="L2440" s="32"/>
      <c r="M2440" s="154" t="s">
        <v>1</v>
      </c>
      <c r="N2440" s="155" t="s">
        <v>42</v>
      </c>
      <c r="P2440" s="156">
        <f>O2440*H2440</f>
        <v>0</v>
      </c>
      <c r="Q2440" s="156">
        <v>0</v>
      </c>
      <c r="R2440" s="156">
        <f>Q2440*H2440</f>
        <v>0</v>
      </c>
      <c r="S2440" s="156">
        <v>0</v>
      </c>
      <c r="T2440" s="157">
        <f>S2440*H2440</f>
        <v>0</v>
      </c>
      <c r="AR2440" s="158" t="s">
        <v>587</v>
      </c>
      <c r="AT2440" s="158" t="s">
        <v>309</v>
      </c>
      <c r="AU2440" s="158" t="s">
        <v>89</v>
      </c>
      <c r="AY2440" s="17" t="s">
        <v>307</v>
      </c>
      <c r="BE2440" s="159">
        <f>IF(N2440="základná",J2440,0)</f>
        <v>0</v>
      </c>
      <c r="BF2440" s="159">
        <f>IF(N2440="znížená",J2440,0)</f>
        <v>0</v>
      </c>
      <c r="BG2440" s="159">
        <f>IF(N2440="zákl. prenesená",J2440,0)</f>
        <v>0</v>
      </c>
      <c r="BH2440" s="159">
        <f>IF(N2440="zníž. prenesená",J2440,0)</f>
        <v>0</v>
      </c>
      <c r="BI2440" s="159">
        <f>IF(N2440="nulová",J2440,0)</f>
        <v>0</v>
      </c>
      <c r="BJ2440" s="17" t="s">
        <v>89</v>
      </c>
      <c r="BK2440" s="159">
        <f>ROUND(I2440*H2440,2)</f>
        <v>0</v>
      </c>
      <c r="BL2440" s="17" t="s">
        <v>587</v>
      </c>
      <c r="BM2440" s="158" t="s">
        <v>2686</v>
      </c>
    </row>
    <row r="2441" spans="2:65" s="11" customFormat="1" ht="22.9" customHeight="1">
      <c r="B2441" s="133"/>
      <c r="D2441" s="134" t="s">
        <v>75</v>
      </c>
      <c r="E2441" s="143" t="s">
        <v>2687</v>
      </c>
      <c r="F2441" s="143" t="s">
        <v>2688</v>
      </c>
      <c r="I2441" s="136"/>
      <c r="J2441" s="144">
        <f>BK2441</f>
        <v>0</v>
      </c>
      <c r="L2441" s="133"/>
      <c r="M2441" s="138"/>
      <c r="P2441" s="139">
        <f>SUM(P2442:P2455)</f>
        <v>0</v>
      </c>
      <c r="R2441" s="139">
        <f>SUM(R2442:R2455)</f>
        <v>6.1799000000000003E-3</v>
      </c>
      <c r="T2441" s="140">
        <f>SUM(T2442:T2455)</f>
        <v>0</v>
      </c>
      <c r="AR2441" s="134" t="s">
        <v>89</v>
      </c>
      <c r="AT2441" s="141" t="s">
        <v>75</v>
      </c>
      <c r="AU2441" s="141" t="s">
        <v>83</v>
      </c>
      <c r="AY2441" s="134" t="s">
        <v>307</v>
      </c>
      <c r="BK2441" s="142">
        <f>SUM(BK2442:BK2455)</f>
        <v>0</v>
      </c>
    </row>
    <row r="2442" spans="2:65" s="1" customFormat="1" ht="16.5" customHeight="1">
      <c r="B2442" s="145"/>
      <c r="C2442" s="146" t="s">
        <v>2689</v>
      </c>
      <c r="D2442" s="146" t="s">
        <v>309</v>
      </c>
      <c r="E2442" s="147" t="s">
        <v>2690</v>
      </c>
      <c r="F2442" s="148" t="s">
        <v>2691</v>
      </c>
      <c r="G2442" s="149" t="s">
        <v>1071</v>
      </c>
      <c r="H2442" s="150">
        <v>29.15</v>
      </c>
      <c r="I2442" s="151"/>
      <c r="J2442" s="152">
        <f>ROUND(I2442*H2442,2)</f>
        <v>0</v>
      </c>
      <c r="K2442" s="153"/>
      <c r="L2442" s="32"/>
      <c r="M2442" s="154" t="s">
        <v>1</v>
      </c>
      <c r="N2442" s="155" t="s">
        <v>42</v>
      </c>
      <c r="P2442" s="156">
        <f>O2442*H2442</f>
        <v>0</v>
      </c>
      <c r="Q2442" s="156">
        <v>1.0000000000000001E-5</v>
      </c>
      <c r="R2442" s="156">
        <f>Q2442*H2442</f>
        <v>2.9149999999999998E-4</v>
      </c>
      <c r="S2442" s="156">
        <v>0</v>
      </c>
      <c r="T2442" s="157">
        <f>S2442*H2442</f>
        <v>0</v>
      </c>
      <c r="AR2442" s="158" t="s">
        <v>587</v>
      </c>
      <c r="AT2442" s="158" t="s">
        <v>309</v>
      </c>
      <c r="AU2442" s="158" t="s">
        <v>89</v>
      </c>
      <c r="AY2442" s="17" t="s">
        <v>307</v>
      </c>
      <c r="BE2442" s="159">
        <f>IF(N2442="základná",J2442,0)</f>
        <v>0</v>
      </c>
      <c r="BF2442" s="159">
        <f>IF(N2442="znížená",J2442,0)</f>
        <v>0</v>
      </c>
      <c r="BG2442" s="159">
        <f>IF(N2442="zákl. prenesená",J2442,0)</f>
        <v>0</v>
      </c>
      <c r="BH2442" s="159">
        <f>IF(N2442="zníž. prenesená",J2442,0)</f>
        <v>0</v>
      </c>
      <c r="BI2442" s="159">
        <f>IF(N2442="nulová",J2442,0)</f>
        <v>0</v>
      </c>
      <c r="BJ2442" s="17" t="s">
        <v>89</v>
      </c>
      <c r="BK2442" s="159">
        <f>ROUND(I2442*H2442,2)</f>
        <v>0</v>
      </c>
      <c r="BL2442" s="17" t="s">
        <v>587</v>
      </c>
      <c r="BM2442" s="158" t="s">
        <v>2692</v>
      </c>
    </row>
    <row r="2443" spans="2:65" s="13" customFormat="1">
      <c r="B2443" s="167"/>
      <c r="D2443" s="161" t="s">
        <v>315</v>
      </c>
      <c r="E2443" s="168" t="s">
        <v>1</v>
      </c>
      <c r="F2443" s="169" t="s">
        <v>2693</v>
      </c>
      <c r="H2443" s="170">
        <v>2.2000000000000002</v>
      </c>
      <c r="I2443" s="171"/>
      <c r="L2443" s="167"/>
      <c r="M2443" s="172"/>
      <c r="T2443" s="173"/>
      <c r="AT2443" s="168" t="s">
        <v>315</v>
      </c>
      <c r="AU2443" s="168" t="s">
        <v>89</v>
      </c>
      <c r="AV2443" s="13" t="s">
        <v>89</v>
      </c>
      <c r="AW2443" s="13" t="s">
        <v>31</v>
      </c>
      <c r="AX2443" s="13" t="s">
        <v>76</v>
      </c>
      <c r="AY2443" s="168" t="s">
        <v>307</v>
      </c>
    </row>
    <row r="2444" spans="2:65" s="13" customFormat="1">
      <c r="B2444" s="167"/>
      <c r="D2444" s="161" t="s">
        <v>315</v>
      </c>
      <c r="E2444" s="168" t="s">
        <v>1</v>
      </c>
      <c r="F2444" s="169" t="s">
        <v>2694</v>
      </c>
      <c r="H2444" s="170">
        <v>8.1</v>
      </c>
      <c r="I2444" s="171"/>
      <c r="L2444" s="167"/>
      <c r="M2444" s="172"/>
      <c r="T2444" s="173"/>
      <c r="AT2444" s="168" t="s">
        <v>315</v>
      </c>
      <c r="AU2444" s="168" t="s">
        <v>89</v>
      </c>
      <c r="AV2444" s="13" t="s">
        <v>89</v>
      </c>
      <c r="AW2444" s="13" t="s">
        <v>31</v>
      </c>
      <c r="AX2444" s="13" t="s">
        <v>76</v>
      </c>
      <c r="AY2444" s="168" t="s">
        <v>307</v>
      </c>
    </row>
    <row r="2445" spans="2:65" s="13" customFormat="1">
      <c r="B2445" s="167"/>
      <c r="D2445" s="161" t="s">
        <v>315</v>
      </c>
      <c r="E2445" s="168" t="s">
        <v>1</v>
      </c>
      <c r="F2445" s="169" t="s">
        <v>2695</v>
      </c>
      <c r="H2445" s="170">
        <v>3.2</v>
      </c>
      <c r="I2445" s="171"/>
      <c r="L2445" s="167"/>
      <c r="M2445" s="172"/>
      <c r="T2445" s="173"/>
      <c r="AT2445" s="168" t="s">
        <v>315</v>
      </c>
      <c r="AU2445" s="168" t="s">
        <v>89</v>
      </c>
      <c r="AV2445" s="13" t="s">
        <v>89</v>
      </c>
      <c r="AW2445" s="13" t="s">
        <v>31</v>
      </c>
      <c r="AX2445" s="13" t="s">
        <v>76</v>
      </c>
      <c r="AY2445" s="168" t="s">
        <v>307</v>
      </c>
    </row>
    <row r="2446" spans="2:65" s="13" customFormat="1">
      <c r="B2446" s="167"/>
      <c r="D2446" s="161" t="s">
        <v>315</v>
      </c>
      <c r="E2446" s="168" t="s">
        <v>1</v>
      </c>
      <c r="F2446" s="169" t="s">
        <v>2696</v>
      </c>
      <c r="H2446" s="170">
        <v>6.3</v>
      </c>
      <c r="I2446" s="171"/>
      <c r="L2446" s="167"/>
      <c r="M2446" s="172"/>
      <c r="T2446" s="173"/>
      <c r="AT2446" s="168" t="s">
        <v>315</v>
      </c>
      <c r="AU2446" s="168" t="s">
        <v>89</v>
      </c>
      <c r="AV2446" s="13" t="s">
        <v>89</v>
      </c>
      <c r="AW2446" s="13" t="s">
        <v>31</v>
      </c>
      <c r="AX2446" s="13" t="s">
        <v>76</v>
      </c>
      <c r="AY2446" s="168" t="s">
        <v>307</v>
      </c>
    </row>
    <row r="2447" spans="2:65" s="13" customFormat="1">
      <c r="B2447" s="167"/>
      <c r="D2447" s="161" t="s">
        <v>315</v>
      </c>
      <c r="E2447" s="168" t="s">
        <v>1</v>
      </c>
      <c r="F2447" s="169" t="s">
        <v>2697</v>
      </c>
      <c r="H2447" s="170">
        <v>2.7</v>
      </c>
      <c r="I2447" s="171"/>
      <c r="L2447" s="167"/>
      <c r="M2447" s="172"/>
      <c r="T2447" s="173"/>
      <c r="AT2447" s="168" t="s">
        <v>315</v>
      </c>
      <c r="AU2447" s="168" t="s">
        <v>89</v>
      </c>
      <c r="AV2447" s="13" t="s">
        <v>89</v>
      </c>
      <c r="AW2447" s="13" t="s">
        <v>31</v>
      </c>
      <c r="AX2447" s="13" t="s">
        <v>76</v>
      </c>
      <c r="AY2447" s="168" t="s">
        <v>307</v>
      </c>
    </row>
    <row r="2448" spans="2:65" s="13" customFormat="1">
      <c r="B2448" s="167"/>
      <c r="D2448" s="161" t="s">
        <v>315</v>
      </c>
      <c r="E2448" s="168" t="s">
        <v>1</v>
      </c>
      <c r="F2448" s="169" t="s">
        <v>2698</v>
      </c>
      <c r="H2448" s="170">
        <v>2.4</v>
      </c>
      <c r="I2448" s="171"/>
      <c r="L2448" s="167"/>
      <c r="M2448" s="172"/>
      <c r="T2448" s="173"/>
      <c r="AT2448" s="168" t="s">
        <v>315</v>
      </c>
      <c r="AU2448" s="168" t="s">
        <v>89</v>
      </c>
      <c r="AV2448" s="13" t="s">
        <v>89</v>
      </c>
      <c r="AW2448" s="13" t="s">
        <v>31</v>
      </c>
      <c r="AX2448" s="13" t="s">
        <v>76</v>
      </c>
      <c r="AY2448" s="168" t="s">
        <v>307</v>
      </c>
    </row>
    <row r="2449" spans="2:65" s="13" customFormat="1">
      <c r="B2449" s="167"/>
      <c r="D2449" s="161" t="s">
        <v>315</v>
      </c>
      <c r="E2449" s="168" t="s">
        <v>1</v>
      </c>
      <c r="F2449" s="169" t="s">
        <v>2699</v>
      </c>
      <c r="H2449" s="170">
        <v>2.1</v>
      </c>
      <c r="I2449" s="171"/>
      <c r="L2449" s="167"/>
      <c r="M2449" s="172"/>
      <c r="T2449" s="173"/>
      <c r="AT2449" s="168" t="s">
        <v>315</v>
      </c>
      <c r="AU2449" s="168" t="s">
        <v>89</v>
      </c>
      <c r="AV2449" s="13" t="s">
        <v>89</v>
      </c>
      <c r="AW2449" s="13" t="s">
        <v>31</v>
      </c>
      <c r="AX2449" s="13" t="s">
        <v>76</v>
      </c>
      <c r="AY2449" s="168" t="s">
        <v>307</v>
      </c>
    </row>
    <row r="2450" spans="2:65" s="13" customFormat="1">
      <c r="B2450" s="167"/>
      <c r="D2450" s="161" t="s">
        <v>315</v>
      </c>
      <c r="E2450" s="168" t="s">
        <v>1</v>
      </c>
      <c r="F2450" s="169" t="s">
        <v>2700</v>
      </c>
      <c r="H2450" s="170">
        <v>1.25</v>
      </c>
      <c r="I2450" s="171"/>
      <c r="L2450" s="167"/>
      <c r="M2450" s="172"/>
      <c r="T2450" s="173"/>
      <c r="AT2450" s="168" t="s">
        <v>315</v>
      </c>
      <c r="AU2450" s="168" t="s">
        <v>89</v>
      </c>
      <c r="AV2450" s="13" t="s">
        <v>89</v>
      </c>
      <c r="AW2450" s="13" t="s">
        <v>31</v>
      </c>
      <c r="AX2450" s="13" t="s">
        <v>76</v>
      </c>
      <c r="AY2450" s="168" t="s">
        <v>307</v>
      </c>
    </row>
    <row r="2451" spans="2:65" s="13" customFormat="1">
      <c r="B2451" s="167"/>
      <c r="D2451" s="161" t="s">
        <v>315</v>
      </c>
      <c r="E2451" s="168" t="s">
        <v>1</v>
      </c>
      <c r="F2451" s="169" t="s">
        <v>2701</v>
      </c>
      <c r="H2451" s="170">
        <v>0.9</v>
      </c>
      <c r="I2451" s="171"/>
      <c r="L2451" s="167"/>
      <c r="M2451" s="172"/>
      <c r="T2451" s="173"/>
      <c r="AT2451" s="168" t="s">
        <v>315</v>
      </c>
      <c r="AU2451" s="168" t="s">
        <v>89</v>
      </c>
      <c r="AV2451" s="13" t="s">
        <v>89</v>
      </c>
      <c r="AW2451" s="13" t="s">
        <v>31</v>
      </c>
      <c r="AX2451" s="13" t="s">
        <v>76</v>
      </c>
      <c r="AY2451" s="168" t="s">
        <v>307</v>
      </c>
    </row>
    <row r="2452" spans="2:65" s="14" customFormat="1">
      <c r="B2452" s="174"/>
      <c r="D2452" s="161" t="s">
        <v>315</v>
      </c>
      <c r="E2452" s="175" t="s">
        <v>1</v>
      </c>
      <c r="F2452" s="176" t="s">
        <v>415</v>
      </c>
      <c r="H2452" s="177">
        <v>29.15</v>
      </c>
      <c r="I2452" s="178"/>
      <c r="L2452" s="174"/>
      <c r="M2452" s="179"/>
      <c r="T2452" s="180"/>
      <c r="AT2452" s="175" t="s">
        <v>315</v>
      </c>
      <c r="AU2452" s="175" t="s">
        <v>89</v>
      </c>
      <c r="AV2452" s="14" t="s">
        <v>313</v>
      </c>
      <c r="AW2452" s="14" t="s">
        <v>31</v>
      </c>
      <c r="AX2452" s="14" t="s">
        <v>83</v>
      </c>
      <c r="AY2452" s="175" t="s">
        <v>307</v>
      </c>
    </row>
    <row r="2453" spans="2:65" s="1" customFormat="1" ht="16.5" customHeight="1">
      <c r="B2453" s="145"/>
      <c r="C2453" s="188" t="s">
        <v>2702</v>
      </c>
      <c r="D2453" s="188" t="s">
        <v>507</v>
      </c>
      <c r="E2453" s="189" t="s">
        <v>2703</v>
      </c>
      <c r="F2453" s="190" t="s">
        <v>2704</v>
      </c>
      <c r="G2453" s="191" t="s">
        <v>1071</v>
      </c>
      <c r="H2453" s="192">
        <v>29.442</v>
      </c>
      <c r="I2453" s="193"/>
      <c r="J2453" s="194">
        <f>ROUND(I2453*H2453,2)</f>
        <v>0</v>
      </c>
      <c r="K2453" s="195"/>
      <c r="L2453" s="196"/>
      <c r="M2453" s="197" t="s">
        <v>1</v>
      </c>
      <c r="N2453" s="198" t="s">
        <v>42</v>
      </c>
      <c r="P2453" s="156">
        <f>O2453*H2453</f>
        <v>0</v>
      </c>
      <c r="Q2453" s="156">
        <v>2.0000000000000001E-4</v>
      </c>
      <c r="R2453" s="156">
        <f>Q2453*H2453</f>
        <v>5.8884000000000002E-3</v>
      </c>
      <c r="S2453" s="156">
        <v>0</v>
      </c>
      <c r="T2453" s="157">
        <f>S2453*H2453</f>
        <v>0</v>
      </c>
      <c r="AR2453" s="158" t="s">
        <v>732</v>
      </c>
      <c r="AT2453" s="158" t="s">
        <v>507</v>
      </c>
      <c r="AU2453" s="158" t="s">
        <v>89</v>
      </c>
      <c r="AY2453" s="17" t="s">
        <v>307</v>
      </c>
      <c r="BE2453" s="159">
        <f>IF(N2453="základná",J2453,0)</f>
        <v>0</v>
      </c>
      <c r="BF2453" s="159">
        <f>IF(N2453="znížená",J2453,0)</f>
        <v>0</v>
      </c>
      <c r="BG2453" s="159">
        <f>IF(N2453="zákl. prenesená",J2453,0)</f>
        <v>0</v>
      </c>
      <c r="BH2453" s="159">
        <f>IF(N2453="zníž. prenesená",J2453,0)</f>
        <v>0</v>
      </c>
      <c r="BI2453" s="159">
        <f>IF(N2453="nulová",J2453,0)</f>
        <v>0</v>
      </c>
      <c r="BJ2453" s="17" t="s">
        <v>89</v>
      </c>
      <c r="BK2453" s="159">
        <f>ROUND(I2453*H2453,2)</f>
        <v>0</v>
      </c>
      <c r="BL2453" s="17" t="s">
        <v>587</v>
      </c>
      <c r="BM2453" s="158" t="s">
        <v>2705</v>
      </c>
    </row>
    <row r="2454" spans="2:65" s="13" customFormat="1">
      <c r="B2454" s="167"/>
      <c r="D2454" s="161" t="s">
        <v>315</v>
      </c>
      <c r="F2454" s="169" t="s">
        <v>2706</v>
      </c>
      <c r="H2454" s="170">
        <v>29.442</v>
      </c>
      <c r="I2454" s="171"/>
      <c r="L2454" s="167"/>
      <c r="M2454" s="172"/>
      <c r="T2454" s="173"/>
      <c r="AT2454" s="168" t="s">
        <v>315</v>
      </c>
      <c r="AU2454" s="168" t="s">
        <v>89</v>
      </c>
      <c r="AV2454" s="13" t="s">
        <v>89</v>
      </c>
      <c r="AW2454" s="13" t="s">
        <v>3</v>
      </c>
      <c r="AX2454" s="13" t="s">
        <v>83</v>
      </c>
      <c r="AY2454" s="168" t="s">
        <v>307</v>
      </c>
    </row>
    <row r="2455" spans="2:65" s="1" customFormat="1" ht="24.2" customHeight="1">
      <c r="B2455" s="145"/>
      <c r="C2455" s="146" t="s">
        <v>2707</v>
      </c>
      <c r="D2455" s="146" t="s">
        <v>309</v>
      </c>
      <c r="E2455" s="147" t="s">
        <v>2708</v>
      </c>
      <c r="F2455" s="148" t="s">
        <v>2709</v>
      </c>
      <c r="G2455" s="149" t="s">
        <v>1849</v>
      </c>
      <c r="H2455" s="199"/>
      <c r="I2455" s="151"/>
      <c r="J2455" s="152">
        <f>ROUND(I2455*H2455,2)</f>
        <v>0</v>
      </c>
      <c r="K2455" s="153"/>
      <c r="L2455" s="32"/>
      <c r="M2455" s="154" t="s">
        <v>1</v>
      </c>
      <c r="N2455" s="155" t="s">
        <v>42</v>
      </c>
      <c r="P2455" s="156">
        <f>O2455*H2455</f>
        <v>0</v>
      </c>
      <c r="Q2455" s="156">
        <v>0</v>
      </c>
      <c r="R2455" s="156">
        <f>Q2455*H2455</f>
        <v>0</v>
      </c>
      <c r="S2455" s="156">
        <v>0</v>
      </c>
      <c r="T2455" s="157">
        <f>S2455*H2455</f>
        <v>0</v>
      </c>
      <c r="AR2455" s="158" t="s">
        <v>587</v>
      </c>
      <c r="AT2455" s="158" t="s">
        <v>309</v>
      </c>
      <c r="AU2455" s="158" t="s">
        <v>89</v>
      </c>
      <c r="AY2455" s="17" t="s">
        <v>307</v>
      </c>
      <c r="BE2455" s="159">
        <f>IF(N2455="základná",J2455,0)</f>
        <v>0</v>
      </c>
      <c r="BF2455" s="159">
        <f>IF(N2455="znížená",J2455,0)</f>
        <v>0</v>
      </c>
      <c r="BG2455" s="159">
        <f>IF(N2455="zákl. prenesená",J2455,0)</f>
        <v>0</v>
      </c>
      <c r="BH2455" s="159">
        <f>IF(N2455="zníž. prenesená",J2455,0)</f>
        <v>0</v>
      </c>
      <c r="BI2455" s="159">
        <f>IF(N2455="nulová",J2455,0)</f>
        <v>0</v>
      </c>
      <c r="BJ2455" s="17" t="s">
        <v>89</v>
      </c>
      <c r="BK2455" s="159">
        <f>ROUND(I2455*H2455,2)</f>
        <v>0</v>
      </c>
      <c r="BL2455" s="17" t="s">
        <v>587</v>
      </c>
      <c r="BM2455" s="158" t="s">
        <v>2710</v>
      </c>
    </row>
    <row r="2456" spans="2:65" s="11" customFormat="1" ht="22.9" customHeight="1">
      <c r="B2456" s="133"/>
      <c r="D2456" s="134" t="s">
        <v>75</v>
      </c>
      <c r="E2456" s="143" t="s">
        <v>2711</v>
      </c>
      <c r="F2456" s="143" t="s">
        <v>2712</v>
      </c>
      <c r="I2456" s="136"/>
      <c r="J2456" s="144">
        <f>BK2456</f>
        <v>0</v>
      </c>
      <c r="L2456" s="133"/>
      <c r="M2456" s="138"/>
      <c r="P2456" s="139">
        <f>SUM(P2457:P2692)</f>
        <v>0</v>
      </c>
      <c r="R2456" s="139">
        <f>SUM(R2457:R2692)</f>
        <v>3.2503077700000005</v>
      </c>
      <c r="T2456" s="140">
        <f>SUM(T2457:T2692)</f>
        <v>0</v>
      </c>
      <c r="AR2456" s="134" t="s">
        <v>89</v>
      </c>
      <c r="AT2456" s="141" t="s">
        <v>75</v>
      </c>
      <c r="AU2456" s="141" t="s">
        <v>83</v>
      </c>
      <c r="AY2456" s="134" t="s">
        <v>307</v>
      </c>
      <c r="BK2456" s="142">
        <f>SUM(BK2457:BK2692)</f>
        <v>0</v>
      </c>
    </row>
    <row r="2457" spans="2:65" s="1" customFormat="1" ht="16.5" customHeight="1">
      <c r="B2457" s="145"/>
      <c r="C2457" s="146" t="s">
        <v>2713</v>
      </c>
      <c r="D2457" s="146" t="s">
        <v>309</v>
      </c>
      <c r="E2457" s="147" t="s">
        <v>2714</v>
      </c>
      <c r="F2457" s="148" t="s">
        <v>2715</v>
      </c>
      <c r="G2457" s="149" t="s">
        <v>1071</v>
      </c>
      <c r="H2457" s="150">
        <v>533.69500000000005</v>
      </c>
      <c r="I2457" s="151"/>
      <c r="J2457" s="152">
        <f>ROUND(I2457*H2457,2)</f>
        <v>0</v>
      </c>
      <c r="K2457" s="153"/>
      <c r="L2457" s="32"/>
      <c r="M2457" s="154" t="s">
        <v>1</v>
      </c>
      <c r="N2457" s="155" t="s">
        <v>42</v>
      </c>
      <c r="P2457" s="156">
        <f>O2457*H2457</f>
        <v>0</v>
      </c>
      <c r="Q2457" s="156">
        <v>4.0000000000000003E-5</v>
      </c>
      <c r="R2457" s="156">
        <f>Q2457*H2457</f>
        <v>2.1347800000000004E-2</v>
      </c>
      <c r="S2457" s="156">
        <v>0</v>
      </c>
      <c r="T2457" s="157">
        <f>S2457*H2457</f>
        <v>0</v>
      </c>
      <c r="AR2457" s="158" t="s">
        <v>587</v>
      </c>
      <c r="AT2457" s="158" t="s">
        <v>309</v>
      </c>
      <c r="AU2457" s="158" t="s">
        <v>89</v>
      </c>
      <c r="AY2457" s="17" t="s">
        <v>307</v>
      </c>
      <c r="BE2457" s="159">
        <f>IF(N2457="základná",J2457,0)</f>
        <v>0</v>
      </c>
      <c r="BF2457" s="159">
        <f>IF(N2457="znížená",J2457,0)</f>
        <v>0</v>
      </c>
      <c r="BG2457" s="159">
        <f>IF(N2457="zákl. prenesená",J2457,0)</f>
        <v>0</v>
      </c>
      <c r="BH2457" s="159">
        <f>IF(N2457="zníž. prenesená",J2457,0)</f>
        <v>0</v>
      </c>
      <c r="BI2457" s="159">
        <f>IF(N2457="nulová",J2457,0)</f>
        <v>0</v>
      </c>
      <c r="BJ2457" s="17" t="s">
        <v>89</v>
      </c>
      <c r="BK2457" s="159">
        <f>ROUND(I2457*H2457,2)</f>
        <v>0</v>
      </c>
      <c r="BL2457" s="17" t="s">
        <v>587</v>
      </c>
      <c r="BM2457" s="158" t="s">
        <v>2716</v>
      </c>
    </row>
    <row r="2458" spans="2:65" s="12" customFormat="1">
      <c r="B2458" s="160"/>
      <c r="D2458" s="161" t="s">
        <v>315</v>
      </c>
      <c r="E2458" s="162" t="s">
        <v>1</v>
      </c>
      <c r="F2458" s="163" t="s">
        <v>757</v>
      </c>
      <c r="H2458" s="162" t="s">
        <v>1</v>
      </c>
      <c r="I2458" s="164"/>
      <c r="L2458" s="160"/>
      <c r="M2458" s="165"/>
      <c r="T2458" s="166"/>
      <c r="AT2458" s="162" t="s">
        <v>315</v>
      </c>
      <c r="AU2458" s="162" t="s">
        <v>89</v>
      </c>
      <c r="AV2458" s="12" t="s">
        <v>83</v>
      </c>
      <c r="AW2458" s="12" t="s">
        <v>31</v>
      </c>
      <c r="AX2458" s="12" t="s">
        <v>76</v>
      </c>
      <c r="AY2458" s="162" t="s">
        <v>307</v>
      </c>
    </row>
    <row r="2459" spans="2:65" s="13" customFormat="1">
      <c r="B2459" s="167"/>
      <c r="D2459" s="161" t="s">
        <v>315</v>
      </c>
      <c r="E2459" s="168" t="s">
        <v>1</v>
      </c>
      <c r="F2459" s="169" t="s">
        <v>2717</v>
      </c>
      <c r="H2459" s="170">
        <v>17</v>
      </c>
      <c r="I2459" s="171"/>
      <c r="L2459" s="167"/>
      <c r="M2459" s="172"/>
      <c r="T2459" s="173"/>
      <c r="AT2459" s="168" t="s">
        <v>315</v>
      </c>
      <c r="AU2459" s="168" t="s">
        <v>89</v>
      </c>
      <c r="AV2459" s="13" t="s">
        <v>89</v>
      </c>
      <c r="AW2459" s="13" t="s">
        <v>31</v>
      </c>
      <c r="AX2459" s="13" t="s">
        <v>76</v>
      </c>
      <c r="AY2459" s="168" t="s">
        <v>307</v>
      </c>
    </row>
    <row r="2460" spans="2:65" s="13" customFormat="1">
      <c r="B2460" s="167"/>
      <c r="D2460" s="161" t="s">
        <v>315</v>
      </c>
      <c r="E2460" s="168" t="s">
        <v>1</v>
      </c>
      <c r="F2460" s="169" t="s">
        <v>2644</v>
      </c>
      <c r="H2460" s="170">
        <v>-1</v>
      </c>
      <c r="I2460" s="171"/>
      <c r="L2460" s="167"/>
      <c r="M2460" s="172"/>
      <c r="T2460" s="173"/>
      <c r="AT2460" s="168" t="s">
        <v>315</v>
      </c>
      <c r="AU2460" s="168" t="s">
        <v>89</v>
      </c>
      <c r="AV2460" s="13" t="s">
        <v>89</v>
      </c>
      <c r="AW2460" s="13" t="s">
        <v>31</v>
      </c>
      <c r="AX2460" s="13" t="s">
        <v>76</v>
      </c>
      <c r="AY2460" s="168" t="s">
        <v>307</v>
      </c>
    </row>
    <row r="2461" spans="2:65" s="12" customFormat="1">
      <c r="B2461" s="160"/>
      <c r="D2461" s="161" t="s">
        <v>315</v>
      </c>
      <c r="E2461" s="162" t="s">
        <v>1</v>
      </c>
      <c r="F2461" s="163" t="s">
        <v>916</v>
      </c>
      <c r="H2461" s="162" t="s">
        <v>1</v>
      </c>
      <c r="I2461" s="164"/>
      <c r="L2461" s="160"/>
      <c r="M2461" s="165"/>
      <c r="T2461" s="166"/>
      <c r="AT2461" s="162" t="s">
        <v>315</v>
      </c>
      <c r="AU2461" s="162" t="s">
        <v>89</v>
      </c>
      <c r="AV2461" s="12" t="s">
        <v>83</v>
      </c>
      <c r="AW2461" s="12" t="s">
        <v>31</v>
      </c>
      <c r="AX2461" s="12" t="s">
        <v>76</v>
      </c>
      <c r="AY2461" s="162" t="s">
        <v>307</v>
      </c>
    </row>
    <row r="2462" spans="2:65" s="13" customFormat="1">
      <c r="B2462" s="167"/>
      <c r="D2462" s="161" t="s">
        <v>315</v>
      </c>
      <c r="E2462" s="168" t="s">
        <v>1</v>
      </c>
      <c r="F2462" s="169" t="s">
        <v>2717</v>
      </c>
      <c r="H2462" s="170">
        <v>17</v>
      </c>
      <c r="I2462" s="171"/>
      <c r="L2462" s="167"/>
      <c r="M2462" s="172"/>
      <c r="T2462" s="173"/>
      <c r="AT2462" s="168" t="s">
        <v>315</v>
      </c>
      <c r="AU2462" s="168" t="s">
        <v>89</v>
      </c>
      <c r="AV2462" s="13" t="s">
        <v>89</v>
      </c>
      <c r="AW2462" s="13" t="s">
        <v>31</v>
      </c>
      <c r="AX2462" s="13" t="s">
        <v>76</v>
      </c>
      <c r="AY2462" s="168" t="s">
        <v>307</v>
      </c>
    </row>
    <row r="2463" spans="2:65" s="13" customFormat="1">
      <c r="B2463" s="167"/>
      <c r="D2463" s="161" t="s">
        <v>315</v>
      </c>
      <c r="E2463" s="168" t="s">
        <v>1</v>
      </c>
      <c r="F2463" s="169" t="s">
        <v>2644</v>
      </c>
      <c r="H2463" s="170">
        <v>-1</v>
      </c>
      <c r="I2463" s="171"/>
      <c r="L2463" s="167"/>
      <c r="M2463" s="172"/>
      <c r="T2463" s="173"/>
      <c r="AT2463" s="168" t="s">
        <v>315</v>
      </c>
      <c r="AU2463" s="168" t="s">
        <v>89</v>
      </c>
      <c r="AV2463" s="13" t="s">
        <v>89</v>
      </c>
      <c r="AW2463" s="13" t="s">
        <v>31</v>
      </c>
      <c r="AX2463" s="13" t="s">
        <v>76</v>
      </c>
      <c r="AY2463" s="168" t="s">
        <v>307</v>
      </c>
    </row>
    <row r="2464" spans="2:65" s="12" customFormat="1">
      <c r="B2464" s="160"/>
      <c r="D2464" s="161" t="s">
        <v>315</v>
      </c>
      <c r="E2464" s="162" t="s">
        <v>1</v>
      </c>
      <c r="F2464" s="163" t="s">
        <v>1213</v>
      </c>
      <c r="H2464" s="162" t="s">
        <v>1</v>
      </c>
      <c r="I2464" s="164"/>
      <c r="L2464" s="160"/>
      <c r="M2464" s="165"/>
      <c r="T2464" s="166"/>
      <c r="AT2464" s="162" t="s">
        <v>315</v>
      </c>
      <c r="AU2464" s="162" t="s">
        <v>89</v>
      </c>
      <c r="AV2464" s="12" t="s">
        <v>83</v>
      </c>
      <c r="AW2464" s="12" t="s">
        <v>31</v>
      </c>
      <c r="AX2464" s="12" t="s">
        <v>76</v>
      </c>
      <c r="AY2464" s="162" t="s">
        <v>307</v>
      </c>
    </row>
    <row r="2465" spans="2:51" s="13" customFormat="1">
      <c r="B2465" s="167"/>
      <c r="D2465" s="161" t="s">
        <v>315</v>
      </c>
      <c r="E2465" s="168" t="s">
        <v>1</v>
      </c>
      <c r="F2465" s="169" t="s">
        <v>2718</v>
      </c>
      <c r="H2465" s="170">
        <v>13.45</v>
      </c>
      <c r="I2465" s="171"/>
      <c r="L2465" s="167"/>
      <c r="M2465" s="172"/>
      <c r="T2465" s="173"/>
      <c r="AT2465" s="168" t="s">
        <v>315</v>
      </c>
      <c r="AU2465" s="168" t="s">
        <v>89</v>
      </c>
      <c r="AV2465" s="13" t="s">
        <v>89</v>
      </c>
      <c r="AW2465" s="13" t="s">
        <v>31</v>
      </c>
      <c r="AX2465" s="13" t="s">
        <v>76</v>
      </c>
      <c r="AY2465" s="168" t="s">
        <v>307</v>
      </c>
    </row>
    <row r="2466" spans="2:51" s="13" customFormat="1">
      <c r="B2466" s="167"/>
      <c r="D2466" s="161" t="s">
        <v>315</v>
      </c>
      <c r="E2466" s="168" t="s">
        <v>1</v>
      </c>
      <c r="F2466" s="169" t="s">
        <v>2639</v>
      </c>
      <c r="H2466" s="170">
        <v>-1.2749999999999999</v>
      </c>
      <c r="I2466" s="171"/>
      <c r="L2466" s="167"/>
      <c r="M2466" s="172"/>
      <c r="T2466" s="173"/>
      <c r="AT2466" s="168" t="s">
        <v>315</v>
      </c>
      <c r="AU2466" s="168" t="s">
        <v>89</v>
      </c>
      <c r="AV2466" s="13" t="s">
        <v>89</v>
      </c>
      <c r="AW2466" s="13" t="s">
        <v>31</v>
      </c>
      <c r="AX2466" s="13" t="s">
        <v>76</v>
      </c>
      <c r="AY2466" s="168" t="s">
        <v>307</v>
      </c>
    </row>
    <row r="2467" spans="2:51" s="12" customFormat="1">
      <c r="B2467" s="160"/>
      <c r="D2467" s="161" t="s">
        <v>315</v>
      </c>
      <c r="E2467" s="162" t="s">
        <v>1</v>
      </c>
      <c r="F2467" s="163" t="s">
        <v>1220</v>
      </c>
      <c r="H2467" s="162" t="s">
        <v>1</v>
      </c>
      <c r="I2467" s="164"/>
      <c r="L2467" s="160"/>
      <c r="M2467" s="165"/>
      <c r="T2467" s="166"/>
      <c r="AT2467" s="162" t="s">
        <v>315</v>
      </c>
      <c r="AU2467" s="162" t="s">
        <v>89</v>
      </c>
      <c r="AV2467" s="12" t="s">
        <v>83</v>
      </c>
      <c r="AW2467" s="12" t="s">
        <v>31</v>
      </c>
      <c r="AX2467" s="12" t="s">
        <v>76</v>
      </c>
      <c r="AY2467" s="162" t="s">
        <v>307</v>
      </c>
    </row>
    <row r="2468" spans="2:51" s="13" customFormat="1">
      <c r="B2468" s="167"/>
      <c r="D2468" s="161" t="s">
        <v>315</v>
      </c>
      <c r="E2468" s="168" t="s">
        <v>1</v>
      </c>
      <c r="F2468" s="169" t="s">
        <v>2719</v>
      </c>
      <c r="H2468" s="170">
        <v>19.52</v>
      </c>
      <c r="I2468" s="171"/>
      <c r="L2468" s="167"/>
      <c r="M2468" s="172"/>
      <c r="T2468" s="173"/>
      <c r="AT2468" s="168" t="s">
        <v>315</v>
      </c>
      <c r="AU2468" s="168" t="s">
        <v>89</v>
      </c>
      <c r="AV2468" s="13" t="s">
        <v>89</v>
      </c>
      <c r="AW2468" s="13" t="s">
        <v>31</v>
      </c>
      <c r="AX2468" s="13" t="s">
        <v>76</v>
      </c>
      <c r="AY2468" s="168" t="s">
        <v>307</v>
      </c>
    </row>
    <row r="2469" spans="2:51" s="13" customFormat="1">
      <c r="B2469" s="167"/>
      <c r="D2469" s="161" t="s">
        <v>315</v>
      </c>
      <c r="E2469" s="168" t="s">
        <v>1</v>
      </c>
      <c r="F2469" s="169" t="s">
        <v>2638</v>
      </c>
      <c r="H2469" s="170">
        <v>-0.9</v>
      </c>
      <c r="I2469" s="171"/>
      <c r="L2469" s="167"/>
      <c r="M2469" s="172"/>
      <c r="T2469" s="173"/>
      <c r="AT2469" s="168" t="s">
        <v>315</v>
      </c>
      <c r="AU2469" s="168" t="s">
        <v>89</v>
      </c>
      <c r="AV2469" s="13" t="s">
        <v>89</v>
      </c>
      <c r="AW2469" s="13" t="s">
        <v>31</v>
      </c>
      <c r="AX2469" s="13" t="s">
        <v>76</v>
      </c>
      <c r="AY2469" s="168" t="s">
        <v>307</v>
      </c>
    </row>
    <row r="2470" spans="2:51" s="13" customFormat="1">
      <c r="B2470" s="167"/>
      <c r="D2470" s="161" t="s">
        <v>315</v>
      </c>
      <c r="E2470" s="168" t="s">
        <v>1</v>
      </c>
      <c r="F2470" s="169" t="s">
        <v>2720</v>
      </c>
      <c r="H2470" s="170">
        <v>-0.8</v>
      </c>
      <c r="I2470" s="171"/>
      <c r="L2470" s="167"/>
      <c r="M2470" s="172"/>
      <c r="T2470" s="173"/>
      <c r="AT2470" s="168" t="s">
        <v>315</v>
      </c>
      <c r="AU2470" s="168" t="s">
        <v>89</v>
      </c>
      <c r="AV2470" s="13" t="s">
        <v>89</v>
      </c>
      <c r="AW2470" s="13" t="s">
        <v>31</v>
      </c>
      <c r="AX2470" s="13" t="s">
        <v>76</v>
      </c>
      <c r="AY2470" s="168" t="s">
        <v>307</v>
      </c>
    </row>
    <row r="2471" spans="2:51" s="12" customFormat="1">
      <c r="B2471" s="160"/>
      <c r="D2471" s="161" t="s">
        <v>315</v>
      </c>
      <c r="E2471" s="162" t="s">
        <v>1</v>
      </c>
      <c r="F2471" s="163" t="s">
        <v>762</v>
      </c>
      <c r="H2471" s="162" t="s">
        <v>1</v>
      </c>
      <c r="I2471" s="164"/>
      <c r="L2471" s="160"/>
      <c r="M2471" s="165"/>
      <c r="T2471" s="166"/>
      <c r="AT2471" s="162" t="s">
        <v>315</v>
      </c>
      <c r="AU2471" s="162" t="s">
        <v>89</v>
      </c>
      <c r="AV2471" s="12" t="s">
        <v>83</v>
      </c>
      <c r="AW2471" s="12" t="s">
        <v>31</v>
      </c>
      <c r="AX2471" s="12" t="s">
        <v>76</v>
      </c>
      <c r="AY2471" s="162" t="s">
        <v>307</v>
      </c>
    </row>
    <row r="2472" spans="2:51" s="13" customFormat="1">
      <c r="B2472" s="167"/>
      <c r="D2472" s="161" t="s">
        <v>315</v>
      </c>
      <c r="E2472" s="168" t="s">
        <v>1</v>
      </c>
      <c r="F2472" s="169" t="s">
        <v>2721</v>
      </c>
      <c r="H2472" s="170">
        <v>20.399999999999999</v>
      </c>
      <c r="I2472" s="171"/>
      <c r="L2472" s="167"/>
      <c r="M2472" s="172"/>
      <c r="T2472" s="173"/>
      <c r="AT2472" s="168" t="s">
        <v>315</v>
      </c>
      <c r="AU2472" s="168" t="s">
        <v>89</v>
      </c>
      <c r="AV2472" s="13" t="s">
        <v>89</v>
      </c>
      <c r="AW2472" s="13" t="s">
        <v>31</v>
      </c>
      <c r="AX2472" s="13" t="s">
        <v>76</v>
      </c>
      <c r="AY2472" s="168" t="s">
        <v>307</v>
      </c>
    </row>
    <row r="2473" spans="2:51" s="13" customFormat="1">
      <c r="B2473" s="167"/>
      <c r="D2473" s="161" t="s">
        <v>315</v>
      </c>
      <c r="E2473" s="168" t="s">
        <v>1</v>
      </c>
      <c r="F2473" s="169" t="s">
        <v>2722</v>
      </c>
      <c r="H2473" s="170">
        <v>-2</v>
      </c>
      <c r="I2473" s="171"/>
      <c r="L2473" s="167"/>
      <c r="M2473" s="172"/>
      <c r="T2473" s="173"/>
      <c r="AT2473" s="168" t="s">
        <v>315</v>
      </c>
      <c r="AU2473" s="168" t="s">
        <v>89</v>
      </c>
      <c r="AV2473" s="13" t="s">
        <v>89</v>
      </c>
      <c r="AW2473" s="13" t="s">
        <v>31</v>
      </c>
      <c r="AX2473" s="13" t="s">
        <v>76</v>
      </c>
      <c r="AY2473" s="168" t="s">
        <v>307</v>
      </c>
    </row>
    <row r="2474" spans="2:51" s="13" customFormat="1">
      <c r="B2474" s="167"/>
      <c r="D2474" s="161" t="s">
        <v>315</v>
      </c>
      <c r="E2474" s="168" t="s">
        <v>1</v>
      </c>
      <c r="F2474" s="169" t="s">
        <v>2642</v>
      </c>
      <c r="H2474" s="170">
        <v>0.6</v>
      </c>
      <c r="I2474" s="171"/>
      <c r="L2474" s="167"/>
      <c r="M2474" s="172"/>
      <c r="T2474" s="173"/>
      <c r="AT2474" s="168" t="s">
        <v>315</v>
      </c>
      <c r="AU2474" s="168" t="s">
        <v>89</v>
      </c>
      <c r="AV2474" s="13" t="s">
        <v>89</v>
      </c>
      <c r="AW2474" s="13" t="s">
        <v>31</v>
      </c>
      <c r="AX2474" s="13" t="s">
        <v>76</v>
      </c>
      <c r="AY2474" s="168" t="s">
        <v>307</v>
      </c>
    </row>
    <row r="2475" spans="2:51" s="12" customFormat="1">
      <c r="B2475" s="160"/>
      <c r="D2475" s="161" t="s">
        <v>315</v>
      </c>
      <c r="E2475" s="162" t="s">
        <v>1</v>
      </c>
      <c r="F2475" s="163" t="s">
        <v>1233</v>
      </c>
      <c r="H2475" s="162" t="s">
        <v>1</v>
      </c>
      <c r="I2475" s="164"/>
      <c r="L2475" s="160"/>
      <c r="M2475" s="165"/>
      <c r="T2475" s="166"/>
      <c r="AT2475" s="162" t="s">
        <v>315</v>
      </c>
      <c r="AU2475" s="162" t="s">
        <v>89</v>
      </c>
      <c r="AV2475" s="12" t="s">
        <v>83</v>
      </c>
      <c r="AW2475" s="12" t="s">
        <v>31</v>
      </c>
      <c r="AX2475" s="12" t="s">
        <v>76</v>
      </c>
      <c r="AY2475" s="162" t="s">
        <v>307</v>
      </c>
    </row>
    <row r="2476" spans="2:51" s="13" customFormat="1">
      <c r="B2476" s="167"/>
      <c r="D2476" s="161" t="s">
        <v>315</v>
      </c>
      <c r="E2476" s="168" t="s">
        <v>1</v>
      </c>
      <c r="F2476" s="169" t="s">
        <v>2723</v>
      </c>
      <c r="H2476" s="170">
        <v>18</v>
      </c>
      <c r="I2476" s="171"/>
      <c r="L2476" s="167"/>
      <c r="M2476" s="172"/>
      <c r="T2476" s="173"/>
      <c r="AT2476" s="168" t="s">
        <v>315</v>
      </c>
      <c r="AU2476" s="168" t="s">
        <v>89</v>
      </c>
      <c r="AV2476" s="13" t="s">
        <v>89</v>
      </c>
      <c r="AW2476" s="13" t="s">
        <v>31</v>
      </c>
      <c r="AX2476" s="13" t="s">
        <v>76</v>
      </c>
      <c r="AY2476" s="168" t="s">
        <v>307</v>
      </c>
    </row>
    <row r="2477" spans="2:51" s="13" customFormat="1">
      <c r="B2477" s="167"/>
      <c r="D2477" s="161" t="s">
        <v>315</v>
      </c>
      <c r="E2477" s="168" t="s">
        <v>1</v>
      </c>
      <c r="F2477" s="169" t="s">
        <v>2722</v>
      </c>
      <c r="H2477" s="170">
        <v>-2</v>
      </c>
      <c r="I2477" s="171"/>
      <c r="L2477" s="167"/>
      <c r="M2477" s="172"/>
      <c r="T2477" s="173"/>
      <c r="AT2477" s="168" t="s">
        <v>315</v>
      </c>
      <c r="AU2477" s="168" t="s">
        <v>89</v>
      </c>
      <c r="AV2477" s="13" t="s">
        <v>89</v>
      </c>
      <c r="AW2477" s="13" t="s">
        <v>31</v>
      </c>
      <c r="AX2477" s="13" t="s">
        <v>76</v>
      </c>
      <c r="AY2477" s="168" t="s">
        <v>307</v>
      </c>
    </row>
    <row r="2478" spans="2:51" s="13" customFormat="1">
      <c r="B2478" s="167"/>
      <c r="D2478" s="161" t="s">
        <v>315</v>
      </c>
      <c r="E2478" s="168" t="s">
        <v>1</v>
      </c>
      <c r="F2478" s="169" t="s">
        <v>2642</v>
      </c>
      <c r="H2478" s="170">
        <v>0.6</v>
      </c>
      <c r="I2478" s="171"/>
      <c r="L2478" s="167"/>
      <c r="M2478" s="172"/>
      <c r="T2478" s="173"/>
      <c r="AT2478" s="168" t="s">
        <v>315</v>
      </c>
      <c r="AU2478" s="168" t="s">
        <v>89</v>
      </c>
      <c r="AV2478" s="13" t="s">
        <v>89</v>
      </c>
      <c r="AW2478" s="13" t="s">
        <v>31</v>
      </c>
      <c r="AX2478" s="13" t="s">
        <v>76</v>
      </c>
      <c r="AY2478" s="168" t="s">
        <v>307</v>
      </c>
    </row>
    <row r="2479" spans="2:51" s="12" customFormat="1">
      <c r="B2479" s="160"/>
      <c r="D2479" s="161" t="s">
        <v>315</v>
      </c>
      <c r="E2479" s="162" t="s">
        <v>1</v>
      </c>
      <c r="F2479" s="163" t="s">
        <v>1243</v>
      </c>
      <c r="H2479" s="162" t="s">
        <v>1</v>
      </c>
      <c r="I2479" s="164"/>
      <c r="L2479" s="160"/>
      <c r="M2479" s="165"/>
      <c r="T2479" s="166"/>
      <c r="AT2479" s="162" t="s">
        <v>315</v>
      </c>
      <c r="AU2479" s="162" t="s">
        <v>89</v>
      </c>
      <c r="AV2479" s="12" t="s">
        <v>83</v>
      </c>
      <c r="AW2479" s="12" t="s">
        <v>31</v>
      </c>
      <c r="AX2479" s="12" t="s">
        <v>76</v>
      </c>
      <c r="AY2479" s="162" t="s">
        <v>307</v>
      </c>
    </row>
    <row r="2480" spans="2:51" s="13" customFormat="1">
      <c r="B2480" s="167"/>
      <c r="D2480" s="161" t="s">
        <v>315</v>
      </c>
      <c r="E2480" s="168" t="s">
        <v>1</v>
      </c>
      <c r="F2480" s="169" t="s">
        <v>2724</v>
      </c>
      <c r="H2480" s="170">
        <v>18.149999999999999</v>
      </c>
      <c r="I2480" s="171"/>
      <c r="L2480" s="167"/>
      <c r="M2480" s="172"/>
      <c r="T2480" s="173"/>
      <c r="AT2480" s="168" t="s">
        <v>315</v>
      </c>
      <c r="AU2480" s="168" t="s">
        <v>89</v>
      </c>
      <c r="AV2480" s="13" t="s">
        <v>89</v>
      </c>
      <c r="AW2480" s="13" t="s">
        <v>31</v>
      </c>
      <c r="AX2480" s="13" t="s">
        <v>76</v>
      </c>
      <c r="AY2480" s="168" t="s">
        <v>307</v>
      </c>
    </row>
    <row r="2481" spans="2:51" s="13" customFormat="1">
      <c r="B2481" s="167"/>
      <c r="D2481" s="161" t="s">
        <v>315</v>
      </c>
      <c r="E2481" s="168" t="s">
        <v>1</v>
      </c>
      <c r="F2481" s="169" t="s">
        <v>2638</v>
      </c>
      <c r="H2481" s="170">
        <v>-0.9</v>
      </c>
      <c r="I2481" s="171"/>
      <c r="L2481" s="167"/>
      <c r="M2481" s="172"/>
      <c r="T2481" s="173"/>
      <c r="AT2481" s="168" t="s">
        <v>315</v>
      </c>
      <c r="AU2481" s="168" t="s">
        <v>89</v>
      </c>
      <c r="AV2481" s="13" t="s">
        <v>89</v>
      </c>
      <c r="AW2481" s="13" t="s">
        <v>31</v>
      </c>
      <c r="AX2481" s="13" t="s">
        <v>76</v>
      </c>
      <c r="AY2481" s="168" t="s">
        <v>307</v>
      </c>
    </row>
    <row r="2482" spans="2:51" s="13" customFormat="1">
      <c r="B2482" s="167"/>
      <c r="D2482" s="161" t="s">
        <v>315</v>
      </c>
      <c r="E2482" s="168" t="s">
        <v>1</v>
      </c>
      <c r="F2482" s="169" t="s">
        <v>2644</v>
      </c>
      <c r="H2482" s="170">
        <v>-1</v>
      </c>
      <c r="I2482" s="171"/>
      <c r="L2482" s="167"/>
      <c r="M2482" s="172"/>
      <c r="T2482" s="173"/>
      <c r="AT2482" s="168" t="s">
        <v>315</v>
      </c>
      <c r="AU2482" s="168" t="s">
        <v>89</v>
      </c>
      <c r="AV2482" s="13" t="s">
        <v>89</v>
      </c>
      <c r="AW2482" s="13" t="s">
        <v>31</v>
      </c>
      <c r="AX2482" s="13" t="s">
        <v>76</v>
      </c>
      <c r="AY2482" s="168" t="s">
        <v>307</v>
      </c>
    </row>
    <row r="2483" spans="2:51" s="12" customFormat="1">
      <c r="B2483" s="160"/>
      <c r="D2483" s="161" t="s">
        <v>315</v>
      </c>
      <c r="E2483" s="162" t="s">
        <v>1</v>
      </c>
      <c r="F2483" s="163" t="s">
        <v>708</v>
      </c>
      <c r="H2483" s="162" t="s">
        <v>1</v>
      </c>
      <c r="I2483" s="164"/>
      <c r="L2483" s="160"/>
      <c r="M2483" s="165"/>
      <c r="T2483" s="166"/>
      <c r="AT2483" s="162" t="s">
        <v>315</v>
      </c>
      <c r="AU2483" s="162" t="s">
        <v>89</v>
      </c>
      <c r="AV2483" s="12" t="s">
        <v>83</v>
      </c>
      <c r="AW2483" s="12" t="s">
        <v>31</v>
      </c>
      <c r="AX2483" s="12" t="s">
        <v>76</v>
      </c>
      <c r="AY2483" s="162" t="s">
        <v>307</v>
      </c>
    </row>
    <row r="2484" spans="2:51" s="13" customFormat="1">
      <c r="B2484" s="167"/>
      <c r="D2484" s="161" t="s">
        <v>315</v>
      </c>
      <c r="E2484" s="168" t="s">
        <v>1</v>
      </c>
      <c r="F2484" s="169" t="s">
        <v>2725</v>
      </c>
      <c r="H2484" s="170">
        <v>108.05</v>
      </c>
      <c r="I2484" s="171"/>
      <c r="L2484" s="167"/>
      <c r="M2484" s="172"/>
      <c r="T2484" s="173"/>
      <c r="AT2484" s="168" t="s">
        <v>315</v>
      </c>
      <c r="AU2484" s="168" t="s">
        <v>89</v>
      </c>
      <c r="AV2484" s="13" t="s">
        <v>89</v>
      </c>
      <c r="AW2484" s="13" t="s">
        <v>31</v>
      </c>
      <c r="AX2484" s="13" t="s">
        <v>76</v>
      </c>
      <c r="AY2484" s="168" t="s">
        <v>307</v>
      </c>
    </row>
    <row r="2485" spans="2:51" s="13" customFormat="1">
      <c r="B2485" s="167"/>
      <c r="D2485" s="161" t="s">
        <v>315</v>
      </c>
      <c r="E2485" s="168" t="s">
        <v>1</v>
      </c>
      <c r="F2485" s="169" t="s">
        <v>2631</v>
      </c>
      <c r="H2485" s="170">
        <v>-4.2</v>
      </c>
      <c r="I2485" s="171"/>
      <c r="L2485" s="167"/>
      <c r="M2485" s="172"/>
      <c r="T2485" s="173"/>
      <c r="AT2485" s="168" t="s">
        <v>315</v>
      </c>
      <c r="AU2485" s="168" t="s">
        <v>89</v>
      </c>
      <c r="AV2485" s="13" t="s">
        <v>89</v>
      </c>
      <c r="AW2485" s="13" t="s">
        <v>31</v>
      </c>
      <c r="AX2485" s="13" t="s">
        <v>76</v>
      </c>
      <c r="AY2485" s="168" t="s">
        <v>307</v>
      </c>
    </row>
    <row r="2486" spans="2:51" s="13" customFormat="1">
      <c r="B2486" s="167"/>
      <c r="D2486" s="161" t="s">
        <v>315</v>
      </c>
      <c r="E2486" s="168" t="s">
        <v>1</v>
      </c>
      <c r="F2486" s="169" t="s">
        <v>2636</v>
      </c>
      <c r="H2486" s="170">
        <v>-2.1</v>
      </c>
      <c r="I2486" s="171"/>
      <c r="L2486" s="167"/>
      <c r="M2486" s="172"/>
      <c r="T2486" s="173"/>
      <c r="AT2486" s="168" t="s">
        <v>315</v>
      </c>
      <c r="AU2486" s="168" t="s">
        <v>89</v>
      </c>
      <c r="AV2486" s="13" t="s">
        <v>89</v>
      </c>
      <c r="AW2486" s="13" t="s">
        <v>31</v>
      </c>
      <c r="AX2486" s="13" t="s">
        <v>76</v>
      </c>
      <c r="AY2486" s="168" t="s">
        <v>307</v>
      </c>
    </row>
    <row r="2487" spans="2:51" s="13" customFormat="1">
      <c r="B2487" s="167"/>
      <c r="D2487" s="161" t="s">
        <v>315</v>
      </c>
      <c r="E2487" s="168" t="s">
        <v>1</v>
      </c>
      <c r="F2487" s="169" t="s">
        <v>2726</v>
      </c>
      <c r="H2487" s="170">
        <v>-3</v>
      </c>
      <c r="I2487" s="171"/>
      <c r="L2487" s="167"/>
      <c r="M2487" s="172"/>
      <c r="T2487" s="173"/>
      <c r="AT2487" s="168" t="s">
        <v>315</v>
      </c>
      <c r="AU2487" s="168" t="s">
        <v>89</v>
      </c>
      <c r="AV2487" s="13" t="s">
        <v>89</v>
      </c>
      <c r="AW2487" s="13" t="s">
        <v>31</v>
      </c>
      <c r="AX2487" s="13" t="s">
        <v>76</v>
      </c>
      <c r="AY2487" s="168" t="s">
        <v>307</v>
      </c>
    </row>
    <row r="2488" spans="2:51" s="13" customFormat="1">
      <c r="B2488" s="167"/>
      <c r="D2488" s="161" t="s">
        <v>315</v>
      </c>
      <c r="E2488" s="168" t="s">
        <v>1</v>
      </c>
      <c r="F2488" s="169" t="s">
        <v>1255</v>
      </c>
      <c r="H2488" s="170">
        <v>-21.56</v>
      </c>
      <c r="I2488" s="171"/>
      <c r="L2488" s="167"/>
      <c r="M2488" s="172"/>
      <c r="T2488" s="173"/>
      <c r="AT2488" s="168" t="s">
        <v>315</v>
      </c>
      <c r="AU2488" s="168" t="s">
        <v>89</v>
      </c>
      <c r="AV2488" s="13" t="s">
        <v>89</v>
      </c>
      <c r="AW2488" s="13" t="s">
        <v>31</v>
      </c>
      <c r="AX2488" s="13" t="s">
        <v>76</v>
      </c>
      <c r="AY2488" s="168" t="s">
        <v>307</v>
      </c>
    </row>
    <row r="2489" spans="2:51" s="13" customFormat="1">
      <c r="B2489" s="167"/>
      <c r="D2489" s="161" t="s">
        <v>315</v>
      </c>
      <c r="E2489" s="168" t="s">
        <v>1</v>
      </c>
      <c r="F2489" s="169" t="s">
        <v>1257</v>
      </c>
      <c r="H2489" s="170">
        <v>-5.5350000000000001</v>
      </c>
      <c r="I2489" s="171"/>
      <c r="L2489" s="167"/>
      <c r="M2489" s="172"/>
      <c r="T2489" s="173"/>
      <c r="AT2489" s="168" t="s">
        <v>315</v>
      </c>
      <c r="AU2489" s="168" t="s">
        <v>89</v>
      </c>
      <c r="AV2489" s="13" t="s">
        <v>89</v>
      </c>
      <c r="AW2489" s="13" t="s">
        <v>31</v>
      </c>
      <c r="AX2489" s="13" t="s">
        <v>76</v>
      </c>
      <c r="AY2489" s="168" t="s">
        <v>307</v>
      </c>
    </row>
    <row r="2490" spans="2:51" s="13" customFormat="1">
      <c r="B2490" s="167"/>
      <c r="D2490" s="161" t="s">
        <v>315</v>
      </c>
      <c r="E2490" s="168" t="s">
        <v>1</v>
      </c>
      <c r="F2490" s="169" t="s">
        <v>1205</v>
      </c>
      <c r="H2490" s="170">
        <v>-6.15</v>
      </c>
      <c r="I2490" s="171"/>
      <c r="L2490" s="167"/>
      <c r="M2490" s="172"/>
      <c r="T2490" s="173"/>
      <c r="AT2490" s="168" t="s">
        <v>315</v>
      </c>
      <c r="AU2490" s="168" t="s">
        <v>89</v>
      </c>
      <c r="AV2490" s="13" t="s">
        <v>89</v>
      </c>
      <c r="AW2490" s="13" t="s">
        <v>31</v>
      </c>
      <c r="AX2490" s="13" t="s">
        <v>76</v>
      </c>
      <c r="AY2490" s="168" t="s">
        <v>307</v>
      </c>
    </row>
    <row r="2491" spans="2:51" s="13" customFormat="1">
      <c r="B2491" s="167"/>
      <c r="D2491" s="161" t="s">
        <v>315</v>
      </c>
      <c r="E2491" s="168" t="s">
        <v>1</v>
      </c>
      <c r="F2491" s="169" t="s">
        <v>1201</v>
      </c>
      <c r="H2491" s="170">
        <v>-2.2549999999999999</v>
      </c>
      <c r="I2491" s="171"/>
      <c r="L2491" s="167"/>
      <c r="M2491" s="172"/>
      <c r="T2491" s="173"/>
      <c r="AT2491" s="168" t="s">
        <v>315</v>
      </c>
      <c r="AU2491" s="168" t="s">
        <v>89</v>
      </c>
      <c r="AV2491" s="13" t="s">
        <v>89</v>
      </c>
      <c r="AW2491" s="13" t="s">
        <v>31</v>
      </c>
      <c r="AX2491" s="13" t="s">
        <v>76</v>
      </c>
      <c r="AY2491" s="168" t="s">
        <v>307</v>
      </c>
    </row>
    <row r="2492" spans="2:51" s="13" customFormat="1">
      <c r="B2492" s="167"/>
      <c r="D2492" s="161" t="s">
        <v>315</v>
      </c>
      <c r="E2492" s="168" t="s">
        <v>1</v>
      </c>
      <c r="F2492" s="169" t="s">
        <v>2727</v>
      </c>
      <c r="H2492" s="170">
        <v>4.8</v>
      </c>
      <c r="I2492" s="171"/>
      <c r="L2492" s="167"/>
      <c r="M2492" s="172"/>
      <c r="T2492" s="173"/>
      <c r="AT2492" s="168" t="s">
        <v>315</v>
      </c>
      <c r="AU2492" s="168" t="s">
        <v>89</v>
      </c>
      <c r="AV2492" s="13" t="s">
        <v>89</v>
      </c>
      <c r="AW2492" s="13" t="s">
        <v>31</v>
      </c>
      <c r="AX2492" s="13" t="s">
        <v>76</v>
      </c>
      <c r="AY2492" s="168" t="s">
        <v>307</v>
      </c>
    </row>
    <row r="2493" spans="2:51" s="12" customFormat="1">
      <c r="B2493" s="160"/>
      <c r="D2493" s="161" t="s">
        <v>315</v>
      </c>
      <c r="E2493" s="162" t="s">
        <v>1</v>
      </c>
      <c r="F2493" s="163" t="s">
        <v>1261</v>
      </c>
      <c r="H2493" s="162" t="s">
        <v>1</v>
      </c>
      <c r="I2493" s="164"/>
      <c r="L2493" s="160"/>
      <c r="M2493" s="165"/>
      <c r="T2493" s="166"/>
      <c r="AT2493" s="162" t="s">
        <v>315</v>
      </c>
      <c r="AU2493" s="162" t="s">
        <v>89</v>
      </c>
      <c r="AV2493" s="12" t="s">
        <v>83</v>
      </c>
      <c r="AW2493" s="12" t="s">
        <v>31</v>
      </c>
      <c r="AX2493" s="12" t="s">
        <v>76</v>
      </c>
      <c r="AY2493" s="162" t="s">
        <v>307</v>
      </c>
    </row>
    <row r="2494" spans="2:51" s="13" customFormat="1">
      <c r="B2494" s="167"/>
      <c r="D2494" s="161" t="s">
        <v>315</v>
      </c>
      <c r="E2494" s="168" t="s">
        <v>1</v>
      </c>
      <c r="F2494" s="169" t="s">
        <v>2728</v>
      </c>
      <c r="H2494" s="170">
        <v>11</v>
      </c>
      <c r="I2494" s="171"/>
      <c r="L2494" s="167"/>
      <c r="M2494" s="172"/>
      <c r="T2494" s="173"/>
      <c r="AT2494" s="168" t="s">
        <v>315</v>
      </c>
      <c r="AU2494" s="168" t="s">
        <v>89</v>
      </c>
      <c r="AV2494" s="13" t="s">
        <v>89</v>
      </c>
      <c r="AW2494" s="13" t="s">
        <v>31</v>
      </c>
      <c r="AX2494" s="13" t="s">
        <v>76</v>
      </c>
      <c r="AY2494" s="168" t="s">
        <v>307</v>
      </c>
    </row>
    <row r="2495" spans="2:51" s="13" customFormat="1">
      <c r="B2495" s="167"/>
      <c r="D2495" s="161" t="s">
        <v>315</v>
      </c>
      <c r="E2495" s="168" t="s">
        <v>1</v>
      </c>
      <c r="F2495" s="169" t="s">
        <v>2634</v>
      </c>
      <c r="H2495" s="170">
        <v>-1.1000000000000001</v>
      </c>
      <c r="I2495" s="171"/>
      <c r="L2495" s="167"/>
      <c r="M2495" s="172"/>
      <c r="T2495" s="173"/>
      <c r="AT2495" s="168" t="s">
        <v>315</v>
      </c>
      <c r="AU2495" s="168" t="s">
        <v>89</v>
      </c>
      <c r="AV2495" s="13" t="s">
        <v>89</v>
      </c>
      <c r="AW2495" s="13" t="s">
        <v>31</v>
      </c>
      <c r="AX2495" s="13" t="s">
        <v>76</v>
      </c>
      <c r="AY2495" s="168" t="s">
        <v>307</v>
      </c>
    </row>
    <row r="2496" spans="2:51" s="13" customFormat="1">
      <c r="B2496" s="167"/>
      <c r="D2496" s="161" t="s">
        <v>315</v>
      </c>
      <c r="E2496" s="168" t="s">
        <v>1</v>
      </c>
      <c r="F2496" s="169" t="s">
        <v>915</v>
      </c>
      <c r="H2496" s="170">
        <v>-2.0499999999999998</v>
      </c>
      <c r="I2496" s="171"/>
      <c r="L2496" s="167"/>
      <c r="M2496" s="172"/>
      <c r="T2496" s="173"/>
      <c r="AT2496" s="168" t="s">
        <v>315</v>
      </c>
      <c r="AU2496" s="168" t="s">
        <v>89</v>
      </c>
      <c r="AV2496" s="13" t="s">
        <v>89</v>
      </c>
      <c r="AW2496" s="13" t="s">
        <v>31</v>
      </c>
      <c r="AX2496" s="13" t="s">
        <v>76</v>
      </c>
      <c r="AY2496" s="168" t="s">
        <v>307</v>
      </c>
    </row>
    <row r="2497" spans="2:51" s="13" customFormat="1">
      <c r="B2497" s="167"/>
      <c r="D2497" s="161" t="s">
        <v>315</v>
      </c>
      <c r="E2497" s="168" t="s">
        <v>1</v>
      </c>
      <c r="F2497" s="169" t="s">
        <v>2644</v>
      </c>
      <c r="H2497" s="170">
        <v>-1</v>
      </c>
      <c r="I2497" s="171"/>
      <c r="L2497" s="167"/>
      <c r="M2497" s="172"/>
      <c r="T2497" s="173"/>
      <c r="AT2497" s="168" t="s">
        <v>315</v>
      </c>
      <c r="AU2497" s="168" t="s">
        <v>89</v>
      </c>
      <c r="AV2497" s="13" t="s">
        <v>89</v>
      </c>
      <c r="AW2497" s="13" t="s">
        <v>31</v>
      </c>
      <c r="AX2497" s="13" t="s">
        <v>76</v>
      </c>
      <c r="AY2497" s="168" t="s">
        <v>307</v>
      </c>
    </row>
    <row r="2498" spans="2:51" s="12" customFormat="1">
      <c r="B2498" s="160"/>
      <c r="D2498" s="161" t="s">
        <v>315</v>
      </c>
      <c r="E2498" s="162" t="s">
        <v>1</v>
      </c>
      <c r="F2498" s="163" t="s">
        <v>774</v>
      </c>
      <c r="H2498" s="162" t="s">
        <v>1</v>
      </c>
      <c r="I2498" s="164"/>
      <c r="L2498" s="160"/>
      <c r="M2498" s="165"/>
      <c r="T2498" s="166"/>
      <c r="AT2498" s="162" t="s">
        <v>315</v>
      </c>
      <c r="AU2498" s="162" t="s">
        <v>89</v>
      </c>
      <c r="AV2498" s="12" t="s">
        <v>83</v>
      </c>
      <c r="AW2498" s="12" t="s">
        <v>31</v>
      </c>
      <c r="AX2498" s="12" t="s">
        <v>76</v>
      </c>
      <c r="AY2498" s="162" t="s">
        <v>307</v>
      </c>
    </row>
    <row r="2499" spans="2:51" s="13" customFormat="1">
      <c r="B2499" s="167"/>
      <c r="D2499" s="161" t="s">
        <v>315</v>
      </c>
      <c r="E2499" s="168" t="s">
        <v>1</v>
      </c>
      <c r="F2499" s="169" t="s">
        <v>2724</v>
      </c>
      <c r="H2499" s="170">
        <v>18.149999999999999</v>
      </c>
      <c r="I2499" s="171"/>
      <c r="L2499" s="167"/>
      <c r="M2499" s="172"/>
      <c r="T2499" s="173"/>
      <c r="AT2499" s="168" t="s">
        <v>315</v>
      </c>
      <c r="AU2499" s="168" t="s">
        <v>89</v>
      </c>
      <c r="AV2499" s="13" t="s">
        <v>89</v>
      </c>
      <c r="AW2499" s="13" t="s">
        <v>31</v>
      </c>
      <c r="AX2499" s="13" t="s">
        <v>76</v>
      </c>
      <c r="AY2499" s="168" t="s">
        <v>307</v>
      </c>
    </row>
    <row r="2500" spans="2:51" s="13" customFormat="1">
      <c r="B2500" s="167"/>
      <c r="D2500" s="161" t="s">
        <v>315</v>
      </c>
      <c r="E2500" s="168" t="s">
        <v>1</v>
      </c>
      <c r="F2500" s="169" t="s">
        <v>2644</v>
      </c>
      <c r="H2500" s="170">
        <v>-1</v>
      </c>
      <c r="I2500" s="171"/>
      <c r="L2500" s="167"/>
      <c r="M2500" s="172"/>
      <c r="T2500" s="173"/>
      <c r="AT2500" s="168" t="s">
        <v>315</v>
      </c>
      <c r="AU2500" s="168" t="s">
        <v>89</v>
      </c>
      <c r="AV2500" s="13" t="s">
        <v>89</v>
      </c>
      <c r="AW2500" s="13" t="s">
        <v>31</v>
      </c>
      <c r="AX2500" s="13" t="s">
        <v>76</v>
      </c>
      <c r="AY2500" s="168" t="s">
        <v>307</v>
      </c>
    </row>
    <row r="2501" spans="2:51" s="12" customFormat="1">
      <c r="B2501" s="160"/>
      <c r="D2501" s="161" t="s">
        <v>315</v>
      </c>
      <c r="E2501" s="162" t="s">
        <v>1</v>
      </c>
      <c r="F2501" s="163" t="s">
        <v>773</v>
      </c>
      <c r="H2501" s="162" t="s">
        <v>1</v>
      </c>
      <c r="I2501" s="164"/>
      <c r="L2501" s="160"/>
      <c r="M2501" s="165"/>
      <c r="T2501" s="166"/>
      <c r="AT2501" s="162" t="s">
        <v>315</v>
      </c>
      <c r="AU2501" s="162" t="s">
        <v>89</v>
      </c>
      <c r="AV2501" s="12" t="s">
        <v>83</v>
      </c>
      <c r="AW2501" s="12" t="s">
        <v>31</v>
      </c>
      <c r="AX2501" s="12" t="s">
        <v>76</v>
      </c>
      <c r="AY2501" s="162" t="s">
        <v>307</v>
      </c>
    </row>
    <row r="2502" spans="2:51" s="13" customFormat="1">
      <c r="B2502" s="167"/>
      <c r="D2502" s="161" t="s">
        <v>315</v>
      </c>
      <c r="E2502" s="168" t="s">
        <v>1</v>
      </c>
      <c r="F2502" s="169" t="s">
        <v>2724</v>
      </c>
      <c r="H2502" s="170">
        <v>18.149999999999999</v>
      </c>
      <c r="I2502" s="171"/>
      <c r="L2502" s="167"/>
      <c r="M2502" s="172"/>
      <c r="T2502" s="173"/>
      <c r="AT2502" s="168" t="s">
        <v>315</v>
      </c>
      <c r="AU2502" s="168" t="s">
        <v>89</v>
      </c>
      <c r="AV2502" s="13" t="s">
        <v>89</v>
      </c>
      <c r="AW2502" s="13" t="s">
        <v>31</v>
      </c>
      <c r="AX2502" s="13" t="s">
        <v>76</v>
      </c>
      <c r="AY2502" s="168" t="s">
        <v>307</v>
      </c>
    </row>
    <row r="2503" spans="2:51" s="13" customFormat="1">
      <c r="B2503" s="167"/>
      <c r="D2503" s="161" t="s">
        <v>315</v>
      </c>
      <c r="E2503" s="168" t="s">
        <v>1</v>
      </c>
      <c r="F2503" s="169" t="s">
        <v>2644</v>
      </c>
      <c r="H2503" s="170">
        <v>-1</v>
      </c>
      <c r="I2503" s="171"/>
      <c r="L2503" s="167"/>
      <c r="M2503" s="172"/>
      <c r="T2503" s="173"/>
      <c r="AT2503" s="168" t="s">
        <v>315</v>
      </c>
      <c r="AU2503" s="168" t="s">
        <v>89</v>
      </c>
      <c r="AV2503" s="13" t="s">
        <v>89</v>
      </c>
      <c r="AW2503" s="13" t="s">
        <v>31</v>
      </c>
      <c r="AX2503" s="13" t="s">
        <v>76</v>
      </c>
      <c r="AY2503" s="168" t="s">
        <v>307</v>
      </c>
    </row>
    <row r="2504" spans="2:51" s="12" customFormat="1">
      <c r="B2504" s="160"/>
      <c r="D2504" s="161" t="s">
        <v>315</v>
      </c>
      <c r="E2504" s="162" t="s">
        <v>1</v>
      </c>
      <c r="F2504" s="163" t="s">
        <v>1267</v>
      </c>
      <c r="H2504" s="162" t="s">
        <v>1</v>
      </c>
      <c r="I2504" s="164"/>
      <c r="L2504" s="160"/>
      <c r="M2504" s="165"/>
      <c r="T2504" s="166"/>
      <c r="AT2504" s="162" t="s">
        <v>315</v>
      </c>
      <c r="AU2504" s="162" t="s">
        <v>89</v>
      </c>
      <c r="AV2504" s="12" t="s">
        <v>83</v>
      </c>
      <c r="AW2504" s="12" t="s">
        <v>31</v>
      </c>
      <c r="AX2504" s="12" t="s">
        <v>76</v>
      </c>
      <c r="AY2504" s="162" t="s">
        <v>307</v>
      </c>
    </row>
    <row r="2505" spans="2:51" s="13" customFormat="1">
      <c r="B2505" s="167"/>
      <c r="D2505" s="161" t="s">
        <v>315</v>
      </c>
      <c r="E2505" s="168" t="s">
        <v>1</v>
      </c>
      <c r="F2505" s="169" t="s">
        <v>2729</v>
      </c>
      <c r="H2505" s="170">
        <v>9.1</v>
      </c>
      <c r="I2505" s="171"/>
      <c r="L2505" s="167"/>
      <c r="M2505" s="172"/>
      <c r="T2505" s="173"/>
      <c r="AT2505" s="168" t="s">
        <v>315</v>
      </c>
      <c r="AU2505" s="168" t="s">
        <v>89</v>
      </c>
      <c r="AV2505" s="13" t="s">
        <v>89</v>
      </c>
      <c r="AW2505" s="13" t="s">
        <v>31</v>
      </c>
      <c r="AX2505" s="13" t="s">
        <v>76</v>
      </c>
      <c r="AY2505" s="168" t="s">
        <v>307</v>
      </c>
    </row>
    <row r="2506" spans="2:51" s="13" customFormat="1">
      <c r="B2506" s="167"/>
      <c r="D2506" s="161" t="s">
        <v>315</v>
      </c>
      <c r="E2506" s="168" t="s">
        <v>1</v>
      </c>
      <c r="F2506" s="169" t="s">
        <v>2634</v>
      </c>
      <c r="H2506" s="170">
        <v>-1.1000000000000001</v>
      </c>
      <c r="I2506" s="171"/>
      <c r="L2506" s="167"/>
      <c r="M2506" s="172"/>
      <c r="T2506" s="173"/>
      <c r="AT2506" s="168" t="s">
        <v>315</v>
      </c>
      <c r="AU2506" s="168" t="s">
        <v>89</v>
      </c>
      <c r="AV2506" s="13" t="s">
        <v>89</v>
      </c>
      <c r="AW2506" s="13" t="s">
        <v>31</v>
      </c>
      <c r="AX2506" s="13" t="s">
        <v>76</v>
      </c>
      <c r="AY2506" s="168" t="s">
        <v>307</v>
      </c>
    </row>
    <row r="2507" spans="2:51" s="13" customFormat="1">
      <c r="B2507" s="167"/>
      <c r="D2507" s="161" t="s">
        <v>315</v>
      </c>
      <c r="E2507" s="168" t="s">
        <v>1</v>
      </c>
      <c r="F2507" s="169" t="s">
        <v>2644</v>
      </c>
      <c r="H2507" s="170">
        <v>-1</v>
      </c>
      <c r="I2507" s="171"/>
      <c r="L2507" s="167"/>
      <c r="M2507" s="172"/>
      <c r="T2507" s="173"/>
      <c r="AT2507" s="168" t="s">
        <v>315</v>
      </c>
      <c r="AU2507" s="168" t="s">
        <v>89</v>
      </c>
      <c r="AV2507" s="13" t="s">
        <v>89</v>
      </c>
      <c r="AW2507" s="13" t="s">
        <v>31</v>
      </c>
      <c r="AX2507" s="13" t="s">
        <v>76</v>
      </c>
      <c r="AY2507" s="168" t="s">
        <v>307</v>
      </c>
    </row>
    <row r="2508" spans="2:51" s="13" customFormat="1">
      <c r="B2508" s="167"/>
      <c r="D2508" s="161" t="s">
        <v>315</v>
      </c>
      <c r="E2508" s="168" t="s">
        <v>1</v>
      </c>
      <c r="F2508" s="169" t="s">
        <v>2644</v>
      </c>
      <c r="H2508" s="170">
        <v>-1</v>
      </c>
      <c r="I2508" s="171"/>
      <c r="L2508" s="167"/>
      <c r="M2508" s="172"/>
      <c r="T2508" s="173"/>
      <c r="AT2508" s="168" t="s">
        <v>315</v>
      </c>
      <c r="AU2508" s="168" t="s">
        <v>89</v>
      </c>
      <c r="AV2508" s="13" t="s">
        <v>89</v>
      </c>
      <c r="AW2508" s="13" t="s">
        <v>31</v>
      </c>
      <c r="AX2508" s="13" t="s">
        <v>76</v>
      </c>
      <c r="AY2508" s="168" t="s">
        <v>307</v>
      </c>
    </row>
    <row r="2509" spans="2:51" s="12" customFormat="1">
      <c r="B2509" s="160"/>
      <c r="D2509" s="161" t="s">
        <v>315</v>
      </c>
      <c r="E2509" s="162" t="s">
        <v>1</v>
      </c>
      <c r="F2509" s="163" t="s">
        <v>1150</v>
      </c>
      <c r="H2509" s="162" t="s">
        <v>1</v>
      </c>
      <c r="I2509" s="164"/>
      <c r="L2509" s="160"/>
      <c r="M2509" s="165"/>
      <c r="T2509" s="166"/>
      <c r="AT2509" s="162" t="s">
        <v>315</v>
      </c>
      <c r="AU2509" s="162" t="s">
        <v>89</v>
      </c>
      <c r="AV2509" s="12" t="s">
        <v>83</v>
      </c>
      <c r="AW2509" s="12" t="s">
        <v>31</v>
      </c>
      <c r="AX2509" s="12" t="s">
        <v>76</v>
      </c>
      <c r="AY2509" s="162" t="s">
        <v>307</v>
      </c>
    </row>
    <row r="2510" spans="2:51" s="13" customFormat="1">
      <c r="B2510" s="167"/>
      <c r="D2510" s="161" t="s">
        <v>315</v>
      </c>
      <c r="E2510" s="168" t="s">
        <v>1</v>
      </c>
      <c r="F2510" s="169" t="s">
        <v>2724</v>
      </c>
      <c r="H2510" s="170">
        <v>18.149999999999999</v>
      </c>
      <c r="I2510" s="171"/>
      <c r="L2510" s="167"/>
      <c r="M2510" s="172"/>
      <c r="T2510" s="173"/>
      <c r="AT2510" s="168" t="s">
        <v>315</v>
      </c>
      <c r="AU2510" s="168" t="s">
        <v>89</v>
      </c>
      <c r="AV2510" s="13" t="s">
        <v>89</v>
      </c>
      <c r="AW2510" s="13" t="s">
        <v>31</v>
      </c>
      <c r="AX2510" s="13" t="s">
        <v>76</v>
      </c>
      <c r="AY2510" s="168" t="s">
        <v>307</v>
      </c>
    </row>
    <row r="2511" spans="2:51" s="13" customFormat="1">
      <c r="B2511" s="167"/>
      <c r="D2511" s="161" t="s">
        <v>315</v>
      </c>
      <c r="E2511" s="168" t="s">
        <v>1</v>
      </c>
      <c r="F2511" s="169" t="s">
        <v>2644</v>
      </c>
      <c r="H2511" s="170">
        <v>-1</v>
      </c>
      <c r="I2511" s="171"/>
      <c r="L2511" s="167"/>
      <c r="M2511" s="172"/>
      <c r="T2511" s="173"/>
      <c r="AT2511" s="168" t="s">
        <v>315</v>
      </c>
      <c r="AU2511" s="168" t="s">
        <v>89</v>
      </c>
      <c r="AV2511" s="13" t="s">
        <v>89</v>
      </c>
      <c r="AW2511" s="13" t="s">
        <v>31</v>
      </c>
      <c r="AX2511" s="13" t="s">
        <v>76</v>
      </c>
      <c r="AY2511" s="168" t="s">
        <v>307</v>
      </c>
    </row>
    <row r="2512" spans="2:51" s="12" customFormat="1">
      <c r="B2512" s="160"/>
      <c r="D2512" s="161" t="s">
        <v>315</v>
      </c>
      <c r="E2512" s="162" t="s">
        <v>1</v>
      </c>
      <c r="F2512" s="163" t="s">
        <v>1151</v>
      </c>
      <c r="H2512" s="162" t="s">
        <v>1</v>
      </c>
      <c r="I2512" s="164"/>
      <c r="L2512" s="160"/>
      <c r="M2512" s="165"/>
      <c r="T2512" s="166"/>
      <c r="AT2512" s="162" t="s">
        <v>315</v>
      </c>
      <c r="AU2512" s="162" t="s">
        <v>89</v>
      </c>
      <c r="AV2512" s="12" t="s">
        <v>83</v>
      </c>
      <c r="AW2512" s="12" t="s">
        <v>31</v>
      </c>
      <c r="AX2512" s="12" t="s">
        <v>76</v>
      </c>
      <c r="AY2512" s="162" t="s">
        <v>307</v>
      </c>
    </row>
    <row r="2513" spans="2:51" s="13" customFormat="1">
      <c r="B2513" s="167"/>
      <c r="D2513" s="161" t="s">
        <v>315</v>
      </c>
      <c r="E2513" s="168" t="s">
        <v>1</v>
      </c>
      <c r="F2513" s="169" t="s">
        <v>2724</v>
      </c>
      <c r="H2513" s="170">
        <v>18.149999999999999</v>
      </c>
      <c r="I2513" s="171"/>
      <c r="L2513" s="167"/>
      <c r="M2513" s="172"/>
      <c r="T2513" s="173"/>
      <c r="AT2513" s="168" t="s">
        <v>315</v>
      </c>
      <c r="AU2513" s="168" t="s">
        <v>89</v>
      </c>
      <c r="AV2513" s="13" t="s">
        <v>89</v>
      </c>
      <c r="AW2513" s="13" t="s">
        <v>31</v>
      </c>
      <c r="AX2513" s="13" t="s">
        <v>76</v>
      </c>
      <c r="AY2513" s="168" t="s">
        <v>307</v>
      </c>
    </row>
    <row r="2514" spans="2:51" s="13" customFormat="1">
      <c r="B2514" s="167"/>
      <c r="D2514" s="161" t="s">
        <v>315</v>
      </c>
      <c r="E2514" s="168" t="s">
        <v>1</v>
      </c>
      <c r="F2514" s="169" t="s">
        <v>2644</v>
      </c>
      <c r="H2514" s="170">
        <v>-1</v>
      </c>
      <c r="I2514" s="171"/>
      <c r="L2514" s="167"/>
      <c r="M2514" s="172"/>
      <c r="T2514" s="173"/>
      <c r="AT2514" s="168" t="s">
        <v>315</v>
      </c>
      <c r="AU2514" s="168" t="s">
        <v>89</v>
      </c>
      <c r="AV2514" s="13" t="s">
        <v>89</v>
      </c>
      <c r="AW2514" s="13" t="s">
        <v>31</v>
      </c>
      <c r="AX2514" s="13" t="s">
        <v>76</v>
      </c>
      <c r="AY2514" s="168" t="s">
        <v>307</v>
      </c>
    </row>
    <row r="2515" spans="2:51" s="12" customFormat="1">
      <c r="B2515" s="160"/>
      <c r="D2515" s="161" t="s">
        <v>315</v>
      </c>
      <c r="E2515" s="162" t="s">
        <v>1</v>
      </c>
      <c r="F2515" s="163" t="s">
        <v>1269</v>
      </c>
      <c r="H2515" s="162" t="s">
        <v>1</v>
      </c>
      <c r="I2515" s="164"/>
      <c r="L2515" s="160"/>
      <c r="M2515" s="165"/>
      <c r="T2515" s="166"/>
      <c r="AT2515" s="162" t="s">
        <v>315</v>
      </c>
      <c r="AU2515" s="162" t="s">
        <v>89</v>
      </c>
      <c r="AV2515" s="12" t="s">
        <v>83</v>
      </c>
      <c r="AW2515" s="12" t="s">
        <v>31</v>
      </c>
      <c r="AX2515" s="12" t="s">
        <v>76</v>
      </c>
      <c r="AY2515" s="162" t="s">
        <v>307</v>
      </c>
    </row>
    <row r="2516" spans="2:51" s="13" customFormat="1">
      <c r="B2516" s="167"/>
      <c r="D2516" s="161" t="s">
        <v>315</v>
      </c>
      <c r="E2516" s="168" t="s">
        <v>1</v>
      </c>
      <c r="F2516" s="169" t="s">
        <v>2729</v>
      </c>
      <c r="H2516" s="170">
        <v>9.1</v>
      </c>
      <c r="I2516" s="171"/>
      <c r="L2516" s="167"/>
      <c r="M2516" s="172"/>
      <c r="T2516" s="173"/>
      <c r="AT2516" s="168" t="s">
        <v>315</v>
      </c>
      <c r="AU2516" s="168" t="s">
        <v>89</v>
      </c>
      <c r="AV2516" s="13" t="s">
        <v>89</v>
      </c>
      <c r="AW2516" s="13" t="s">
        <v>31</v>
      </c>
      <c r="AX2516" s="13" t="s">
        <v>76</v>
      </c>
      <c r="AY2516" s="168" t="s">
        <v>307</v>
      </c>
    </row>
    <row r="2517" spans="2:51" s="13" customFormat="1">
      <c r="B2517" s="167"/>
      <c r="D2517" s="161" t="s">
        <v>315</v>
      </c>
      <c r="E2517" s="168" t="s">
        <v>1</v>
      </c>
      <c r="F2517" s="169" t="s">
        <v>2634</v>
      </c>
      <c r="H2517" s="170">
        <v>-1.1000000000000001</v>
      </c>
      <c r="I2517" s="171"/>
      <c r="L2517" s="167"/>
      <c r="M2517" s="172"/>
      <c r="T2517" s="173"/>
      <c r="AT2517" s="168" t="s">
        <v>315</v>
      </c>
      <c r="AU2517" s="168" t="s">
        <v>89</v>
      </c>
      <c r="AV2517" s="13" t="s">
        <v>89</v>
      </c>
      <c r="AW2517" s="13" t="s">
        <v>31</v>
      </c>
      <c r="AX2517" s="13" t="s">
        <v>76</v>
      </c>
      <c r="AY2517" s="168" t="s">
        <v>307</v>
      </c>
    </row>
    <row r="2518" spans="2:51" s="13" customFormat="1">
      <c r="B2518" s="167"/>
      <c r="D2518" s="161" t="s">
        <v>315</v>
      </c>
      <c r="E2518" s="168" t="s">
        <v>1</v>
      </c>
      <c r="F2518" s="169" t="s">
        <v>2730</v>
      </c>
      <c r="H2518" s="170">
        <v>-2</v>
      </c>
      <c r="I2518" s="171"/>
      <c r="L2518" s="167"/>
      <c r="M2518" s="172"/>
      <c r="T2518" s="173"/>
      <c r="AT2518" s="168" t="s">
        <v>315</v>
      </c>
      <c r="AU2518" s="168" t="s">
        <v>89</v>
      </c>
      <c r="AV2518" s="13" t="s">
        <v>89</v>
      </c>
      <c r="AW2518" s="13" t="s">
        <v>31</v>
      </c>
      <c r="AX2518" s="13" t="s">
        <v>76</v>
      </c>
      <c r="AY2518" s="168" t="s">
        <v>307</v>
      </c>
    </row>
    <row r="2519" spans="2:51" s="13" customFormat="1">
      <c r="B2519" s="167"/>
      <c r="D2519" s="161" t="s">
        <v>315</v>
      </c>
      <c r="E2519" s="168" t="s">
        <v>1</v>
      </c>
      <c r="F2519" s="169" t="s">
        <v>2644</v>
      </c>
      <c r="H2519" s="170">
        <v>-1</v>
      </c>
      <c r="I2519" s="171"/>
      <c r="L2519" s="167"/>
      <c r="M2519" s="172"/>
      <c r="T2519" s="173"/>
      <c r="AT2519" s="168" t="s">
        <v>315</v>
      </c>
      <c r="AU2519" s="168" t="s">
        <v>89</v>
      </c>
      <c r="AV2519" s="13" t="s">
        <v>89</v>
      </c>
      <c r="AW2519" s="13" t="s">
        <v>31</v>
      </c>
      <c r="AX2519" s="13" t="s">
        <v>76</v>
      </c>
      <c r="AY2519" s="168" t="s">
        <v>307</v>
      </c>
    </row>
    <row r="2520" spans="2:51" s="12" customFormat="1">
      <c r="B2520" s="160"/>
      <c r="D2520" s="161" t="s">
        <v>315</v>
      </c>
      <c r="E2520" s="162" t="s">
        <v>1</v>
      </c>
      <c r="F2520" s="163" t="s">
        <v>769</v>
      </c>
      <c r="H2520" s="162" t="s">
        <v>1</v>
      </c>
      <c r="I2520" s="164"/>
      <c r="L2520" s="160"/>
      <c r="M2520" s="165"/>
      <c r="T2520" s="166"/>
      <c r="AT2520" s="162" t="s">
        <v>315</v>
      </c>
      <c r="AU2520" s="162" t="s">
        <v>89</v>
      </c>
      <c r="AV2520" s="12" t="s">
        <v>83</v>
      </c>
      <c r="AW2520" s="12" t="s">
        <v>31</v>
      </c>
      <c r="AX2520" s="12" t="s">
        <v>76</v>
      </c>
      <c r="AY2520" s="162" t="s">
        <v>307</v>
      </c>
    </row>
    <row r="2521" spans="2:51" s="13" customFormat="1">
      <c r="B2521" s="167"/>
      <c r="D2521" s="161" t="s">
        <v>315</v>
      </c>
      <c r="E2521" s="168" t="s">
        <v>1</v>
      </c>
      <c r="F2521" s="169" t="s">
        <v>2724</v>
      </c>
      <c r="H2521" s="170">
        <v>18.149999999999999</v>
      </c>
      <c r="I2521" s="171"/>
      <c r="L2521" s="167"/>
      <c r="M2521" s="172"/>
      <c r="T2521" s="173"/>
      <c r="AT2521" s="168" t="s">
        <v>315</v>
      </c>
      <c r="AU2521" s="168" t="s">
        <v>89</v>
      </c>
      <c r="AV2521" s="13" t="s">
        <v>89</v>
      </c>
      <c r="AW2521" s="13" t="s">
        <v>31</v>
      </c>
      <c r="AX2521" s="13" t="s">
        <v>76</v>
      </c>
      <c r="AY2521" s="168" t="s">
        <v>307</v>
      </c>
    </row>
    <row r="2522" spans="2:51" s="13" customFormat="1">
      <c r="B2522" s="167"/>
      <c r="D2522" s="161" t="s">
        <v>315</v>
      </c>
      <c r="E2522" s="168" t="s">
        <v>1</v>
      </c>
      <c r="F2522" s="169" t="s">
        <v>2644</v>
      </c>
      <c r="H2522" s="170">
        <v>-1</v>
      </c>
      <c r="I2522" s="171"/>
      <c r="L2522" s="167"/>
      <c r="M2522" s="172"/>
      <c r="T2522" s="173"/>
      <c r="AT2522" s="168" t="s">
        <v>315</v>
      </c>
      <c r="AU2522" s="168" t="s">
        <v>89</v>
      </c>
      <c r="AV2522" s="13" t="s">
        <v>89</v>
      </c>
      <c r="AW2522" s="13" t="s">
        <v>31</v>
      </c>
      <c r="AX2522" s="13" t="s">
        <v>76</v>
      </c>
      <c r="AY2522" s="168" t="s">
        <v>307</v>
      </c>
    </row>
    <row r="2523" spans="2:51" s="12" customFormat="1">
      <c r="B2523" s="160"/>
      <c r="D2523" s="161" t="s">
        <v>315</v>
      </c>
      <c r="E2523" s="162" t="s">
        <v>1</v>
      </c>
      <c r="F2523" s="163" t="s">
        <v>1152</v>
      </c>
      <c r="H2523" s="162" t="s">
        <v>1</v>
      </c>
      <c r="I2523" s="164"/>
      <c r="L2523" s="160"/>
      <c r="M2523" s="165"/>
      <c r="T2523" s="166"/>
      <c r="AT2523" s="162" t="s">
        <v>315</v>
      </c>
      <c r="AU2523" s="162" t="s">
        <v>89</v>
      </c>
      <c r="AV2523" s="12" t="s">
        <v>83</v>
      </c>
      <c r="AW2523" s="12" t="s">
        <v>31</v>
      </c>
      <c r="AX2523" s="12" t="s">
        <v>76</v>
      </c>
      <c r="AY2523" s="162" t="s">
        <v>307</v>
      </c>
    </row>
    <row r="2524" spans="2:51" s="13" customFormat="1">
      <c r="B2524" s="167"/>
      <c r="D2524" s="161" t="s">
        <v>315</v>
      </c>
      <c r="E2524" s="168" t="s">
        <v>1</v>
      </c>
      <c r="F2524" s="169" t="s">
        <v>2724</v>
      </c>
      <c r="H2524" s="170">
        <v>18.149999999999999</v>
      </c>
      <c r="I2524" s="171"/>
      <c r="L2524" s="167"/>
      <c r="M2524" s="172"/>
      <c r="T2524" s="173"/>
      <c r="AT2524" s="168" t="s">
        <v>315</v>
      </c>
      <c r="AU2524" s="168" t="s">
        <v>89</v>
      </c>
      <c r="AV2524" s="13" t="s">
        <v>89</v>
      </c>
      <c r="AW2524" s="13" t="s">
        <v>31</v>
      </c>
      <c r="AX2524" s="13" t="s">
        <v>76</v>
      </c>
      <c r="AY2524" s="168" t="s">
        <v>307</v>
      </c>
    </row>
    <row r="2525" spans="2:51" s="13" customFormat="1">
      <c r="B2525" s="167"/>
      <c r="D2525" s="161" t="s">
        <v>315</v>
      </c>
      <c r="E2525" s="168" t="s">
        <v>1</v>
      </c>
      <c r="F2525" s="169" t="s">
        <v>2644</v>
      </c>
      <c r="H2525" s="170">
        <v>-1</v>
      </c>
      <c r="I2525" s="171"/>
      <c r="L2525" s="167"/>
      <c r="M2525" s="172"/>
      <c r="T2525" s="173"/>
      <c r="AT2525" s="168" t="s">
        <v>315</v>
      </c>
      <c r="AU2525" s="168" t="s">
        <v>89</v>
      </c>
      <c r="AV2525" s="13" t="s">
        <v>89</v>
      </c>
      <c r="AW2525" s="13" t="s">
        <v>31</v>
      </c>
      <c r="AX2525" s="13" t="s">
        <v>76</v>
      </c>
      <c r="AY2525" s="168" t="s">
        <v>307</v>
      </c>
    </row>
    <row r="2526" spans="2:51" s="12" customFormat="1">
      <c r="B2526" s="160"/>
      <c r="D2526" s="161" t="s">
        <v>315</v>
      </c>
      <c r="E2526" s="162" t="s">
        <v>1</v>
      </c>
      <c r="F2526" s="163" t="s">
        <v>1271</v>
      </c>
      <c r="H2526" s="162" t="s">
        <v>1</v>
      </c>
      <c r="I2526" s="164"/>
      <c r="L2526" s="160"/>
      <c r="M2526" s="165"/>
      <c r="T2526" s="166"/>
      <c r="AT2526" s="162" t="s">
        <v>315</v>
      </c>
      <c r="AU2526" s="162" t="s">
        <v>89</v>
      </c>
      <c r="AV2526" s="12" t="s">
        <v>83</v>
      </c>
      <c r="AW2526" s="12" t="s">
        <v>31</v>
      </c>
      <c r="AX2526" s="12" t="s">
        <v>76</v>
      </c>
      <c r="AY2526" s="162" t="s">
        <v>307</v>
      </c>
    </row>
    <row r="2527" spans="2:51" s="13" customFormat="1">
      <c r="B2527" s="167"/>
      <c r="D2527" s="161" t="s">
        <v>315</v>
      </c>
      <c r="E2527" s="168" t="s">
        <v>1</v>
      </c>
      <c r="F2527" s="169" t="s">
        <v>2729</v>
      </c>
      <c r="H2527" s="170">
        <v>9.1</v>
      </c>
      <c r="I2527" s="171"/>
      <c r="L2527" s="167"/>
      <c r="M2527" s="172"/>
      <c r="T2527" s="173"/>
      <c r="AT2527" s="168" t="s">
        <v>315</v>
      </c>
      <c r="AU2527" s="168" t="s">
        <v>89</v>
      </c>
      <c r="AV2527" s="13" t="s">
        <v>89</v>
      </c>
      <c r="AW2527" s="13" t="s">
        <v>31</v>
      </c>
      <c r="AX2527" s="13" t="s">
        <v>76</v>
      </c>
      <c r="AY2527" s="168" t="s">
        <v>307</v>
      </c>
    </row>
    <row r="2528" spans="2:51" s="13" customFormat="1">
      <c r="B2528" s="167"/>
      <c r="D2528" s="161" t="s">
        <v>315</v>
      </c>
      <c r="E2528" s="168" t="s">
        <v>1</v>
      </c>
      <c r="F2528" s="169" t="s">
        <v>2634</v>
      </c>
      <c r="H2528" s="170">
        <v>-1.1000000000000001</v>
      </c>
      <c r="I2528" s="171"/>
      <c r="L2528" s="167"/>
      <c r="M2528" s="172"/>
      <c r="T2528" s="173"/>
      <c r="AT2528" s="168" t="s">
        <v>315</v>
      </c>
      <c r="AU2528" s="168" t="s">
        <v>89</v>
      </c>
      <c r="AV2528" s="13" t="s">
        <v>89</v>
      </c>
      <c r="AW2528" s="13" t="s">
        <v>31</v>
      </c>
      <c r="AX2528" s="13" t="s">
        <v>76</v>
      </c>
      <c r="AY2528" s="168" t="s">
        <v>307</v>
      </c>
    </row>
    <row r="2529" spans="2:51" s="13" customFormat="1">
      <c r="B2529" s="167"/>
      <c r="D2529" s="161" t="s">
        <v>315</v>
      </c>
      <c r="E2529" s="168" t="s">
        <v>1</v>
      </c>
      <c r="F2529" s="169" t="s">
        <v>2730</v>
      </c>
      <c r="H2529" s="170">
        <v>-2</v>
      </c>
      <c r="I2529" s="171"/>
      <c r="L2529" s="167"/>
      <c r="M2529" s="172"/>
      <c r="T2529" s="173"/>
      <c r="AT2529" s="168" t="s">
        <v>315</v>
      </c>
      <c r="AU2529" s="168" t="s">
        <v>89</v>
      </c>
      <c r="AV2529" s="13" t="s">
        <v>89</v>
      </c>
      <c r="AW2529" s="13" t="s">
        <v>31</v>
      </c>
      <c r="AX2529" s="13" t="s">
        <v>76</v>
      </c>
      <c r="AY2529" s="168" t="s">
        <v>307</v>
      </c>
    </row>
    <row r="2530" spans="2:51" s="13" customFormat="1">
      <c r="B2530" s="167"/>
      <c r="D2530" s="161" t="s">
        <v>315</v>
      </c>
      <c r="E2530" s="168" t="s">
        <v>1</v>
      </c>
      <c r="F2530" s="169" t="s">
        <v>2644</v>
      </c>
      <c r="H2530" s="170">
        <v>-1</v>
      </c>
      <c r="I2530" s="171"/>
      <c r="L2530" s="167"/>
      <c r="M2530" s="172"/>
      <c r="T2530" s="173"/>
      <c r="AT2530" s="168" t="s">
        <v>315</v>
      </c>
      <c r="AU2530" s="168" t="s">
        <v>89</v>
      </c>
      <c r="AV2530" s="13" t="s">
        <v>89</v>
      </c>
      <c r="AW2530" s="13" t="s">
        <v>31</v>
      </c>
      <c r="AX2530" s="13" t="s">
        <v>76</v>
      </c>
      <c r="AY2530" s="168" t="s">
        <v>307</v>
      </c>
    </row>
    <row r="2531" spans="2:51" s="12" customFormat="1">
      <c r="B2531" s="160"/>
      <c r="D2531" s="161" t="s">
        <v>315</v>
      </c>
      <c r="E2531" s="162" t="s">
        <v>1</v>
      </c>
      <c r="F2531" s="163" t="s">
        <v>1153</v>
      </c>
      <c r="H2531" s="162" t="s">
        <v>1</v>
      </c>
      <c r="I2531" s="164"/>
      <c r="L2531" s="160"/>
      <c r="M2531" s="165"/>
      <c r="T2531" s="166"/>
      <c r="AT2531" s="162" t="s">
        <v>315</v>
      </c>
      <c r="AU2531" s="162" t="s">
        <v>89</v>
      </c>
      <c r="AV2531" s="12" t="s">
        <v>83</v>
      </c>
      <c r="AW2531" s="12" t="s">
        <v>31</v>
      </c>
      <c r="AX2531" s="12" t="s">
        <v>76</v>
      </c>
      <c r="AY2531" s="162" t="s">
        <v>307</v>
      </c>
    </row>
    <row r="2532" spans="2:51" s="13" customFormat="1">
      <c r="B2532" s="167"/>
      <c r="D2532" s="161" t="s">
        <v>315</v>
      </c>
      <c r="E2532" s="168" t="s">
        <v>1</v>
      </c>
      <c r="F2532" s="169" t="s">
        <v>2724</v>
      </c>
      <c r="H2532" s="170">
        <v>18.149999999999999</v>
      </c>
      <c r="I2532" s="171"/>
      <c r="L2532" s="167"/>
      <c r="M2532" s="172"/>
      <c r="T2532" s="173"/>
      <c r="AT2532" s="168" t="s">
        <v>315</v>
      </c>
      <c r="AU2532" s="168" t="s">
        <v>89</v>
      </c>
      <c r="AV2532" s="13" t="s">
        <v>89</v>
      </c>
      <c r="AW2532" s="13" t="s">
        <v>31</v>
      </c>
      <c r="AX2532" s="13" t="s">
        <v>76</v>
      </c>
      <c r="AY2532" s="168" t="s">
        <v>307</v>
      </c>
    </row>
    <row r="2533" spans="2:51" s="13" customFormat="1">
      <c r="B2533" s="167"/>
      <c r="D2533" s="161" t="s">
        <v>315</v>
      </c>
      <c r="E2533" s="168" t="s">
        <v>1</v>
      </c>
      <c r="F2533" s="169" t="s">
        <v>2644</v>
      </c>
      <c r="H2533" s="170">
        <v>-1</v>
      </c>
      <c r="I2533" s="171"/>
      <c r="L2533" s="167"/>
      <c r="M2533" s="172"/>
      <c r="T2533" s="173"/>
      <c r="AT2533" s="168" t="s">
        <v>315</v>
      </c>
      <c r="AU2533" s="168" t="s">
        <v>89</v>
      </c>
      <c r="AV2533" s="13" t="s">
        <v>89</v>
      </c>
      <c r="AW2533" s="13" t="s">
        <v>31</v>
      </c>
      <c r="AX2533" s="13" t="s">
        <v>76</v>
      </c>
      <c r="AY2533" s="168" t="s">
        <v>307</v>
      </c>
    </row>
    <row r="2534" spans="2:51" s="12" customFormat="1">
      <c r="B2534" s="160"/>
      <c r="D2534" s="161" t="s">
        <v>315</v>
      </c>
      <c r="E2534" s="162" t="s">
        <v>1</v>
      </c>
      <c r="F2534" s="163" t="s">
        <v>1154</v>
      </c>
      <c r="H2534" s="162" t="s">
        <v>1</v>
      </c>
      <c r="I2534" s="164"/>
      <c r="L2534" s="160"/>
      <c r="M2534" s="165"/>
      <c r="T2534" s="166"/>
      <c r="AT2534" s="162" t="s">
        <v>315</v>
      </c>
      <c r="AU2534" s="162" t="s">
        <v>89</v>
      </c>
      <c r="AV2534" s="12" t="s">
        <v>83</v>
      </c>
      <c r="AW2534" s="12" t="s">
        <v>31</v>
      </c>
      <c r="AX2534" s="12" t="s">
        <v>76</v>
      </c>
      <c r="AY2534" s="162" t="s">
        <v>307</v>
      </c>
    </row>
    <row r="2535" spans="2:51" s="13" customFormat="1">
      <c r="B2535" s="167"/>
      <c r="D2535" s="161" t="s">
        <v>315</v>
      </c>
      <c r="E2535" s="168" t="s">
        <v>1</v>
      </c>
      <c r="F2535" s="169" t="s">
        <v>2724</v>
      </c>
      <c r="H2535" s="170">
        <v>18.149999999999999</v>
      </c>
      <c r="I2535" s="171"/>
      <c r="L2535" s="167"/>
      <c r="M2535" s="172"/>
      <c r="T2535" s="173"/>
      <c r="AT2535" s="168" t="s">
        <v>315</v>
      </c>
      <c r="AU2535" s="168" t="s">
        <v>89</v>
      </c>
      <c r="AV2535" s="13" t="s">
        <v>89</v>
      </c>
      <c r="AW2535" s="13" t="s">
        <v>31</v>
      </c>
      <c r="AX2535" s="13" t="s">
        <v>76</v>
      </c>
      <c r="AY2535" s="168" t="s">
        <v>307</v>
      </c>
    </row>
    <row r="2536" spans="2:51" s="13" customFormat="1">
      <c r="B2536" s="167"/>
      <c r="D2536" s="161" t="s">
        <v>315</v>
      </c>
      <c r="E2536" s="168" t="s">
        <v>1</v>
      </c>
      <c r="F2536" s="169" t="s">
        <v>2644</v>
      </c>
      <c r="H2536" s="170">
        <v>-1</v>
      </c>
      <c r="I2536" s="171"/>
      <c r="L2536" s="167"/>
      <c r="M2536" s="172"/>
      <c r="T2536" s="173"/>
      <c r="AT2536" s="168" t="s">
        <v>315</v>
      </c>
      <c r="AU2536" s="168" t="s">
        <v>89</v>
      </c>
      <c r="AV2536" s="13" t="s">
        <v>89</v>
      </c>
      <c r="AW2536" s="13" t="s">
        <v>31</v>
      </c>
      <c r="AX2536" s="13" t="s">
        <v>76</v>
      </c>
      <c r="AY2536" s="168" t="s">
        <v>307</v>
      </c>
    </row>
    <row r="2537" spans="2:51" s="12" customFormat="1">
      <c r="B2537" s="160"/>
      <c r="D2537" s="161" t="s">
        <v>315</v>
      </c>
      <c r="E2537" s="162" t="s">
        <v>1</v>
      </c>
      <c r="F2537" s="163" t="s">
        <v>1273</v>
      </c>
      <c r="H2537" s="162" t="s">
        <v>1</v>
      </c>
      <c r="I2537" s="164"/>
      <c r="L2537" s="160"/>
      <c r="M2537" s="165"/>
      <c r="T2537" s="166"/>
      <c r="AT2537" s="162" t="s">
        <v>315</v>
      </c>
      <c r="AU2537" s="162" t="s">
        <v>89</v>
      </c>
      <c r="AV2537" s="12" t="s">
        <v>83</v>
      </c>
      <c r="AW2537" s="12" t="s">
        <v>31</v>
      </c>
      <c r="AX2537" s="12" t="s">
        <v>76</v>
      </c>
      <c r="AY2537" s="162" t="s">
        <v>307</v>
      </c>
    </row>
    <row r="2538" spans="2:51" s="13" customFormat="1">
      <c r="B2538" s="167"/>
      <c r="D2538" s="161" t="s">
        <v>315</v>
      </c>
      <c r="E2538" s="168" t="s">
        <v>1</v>
      </c>
      <c r="F2538" s="169" t="s">
        <v>2729</v>
      </c>
      <c r="H2538" s="170">
        <v>9.1</v>
      </c>
      <c r="I2538" s="171"/>
      <c r="L2538" s="167"/>
      <c r="M2538" s="172"/>
      <c r="T2538" s="173"/>
      <c r="AT2538" s="168" t="s">
        <v>315</v>
      </c>
      <c r="AU2538" s="168" t="s">
        <v>89</v>
      </c>
      <c r="AV2538" s="13" t="s">
        <v>89</v>
      </c>
      <c r="AW2538" s="13" t="s">
        <v>31</v>
      </c>
      <c r="AX2538" s="13" t="s">
        <v>76</v>
      </c>
      <c r="AY2538" s="168" t="s">
        <v>307</v>
      </c>
    </row>
    <row r="2539" spans="2:51" s="13" customFormat="1">
      <c r="B2539" s="167"/>
      <c r="D2539" s="161" t="s">
        <v>315</v>
      </c>
      <c r="E2539" s="168" t="s">
        <v>1</v>
      </c>
      <c r="F2539" s="169" t="s">
        <v>2634</v>
      </c>
      <c r="H2539" s="170">
        <v>-1.1000000000000001</v>
      </c>
      <c r="I2539" s="171"/>
      <c r="L2539" s="167"/>
      <c r="M2539" s="172"/>
      <c r="T2539" s="173"/>
      <c r="AT2539" s="168" t="s">
        <v>315</v>
      </c>
      <c r="AU2539" s="168" t="s">
        <v>89</v>
      </c>
      <c r="AV2539" s="13" t="s">
        <v>89</v>
      </c>
      <c r="AW2539" s="13" t="s">
        <v>31</v>
      </c>
      <c r="AX2539" s="13" t="s">
        <v>76</v>
      </c>
      <c r="AY2539" s="168" t="s">
        <v>307</v>
      </c>
    </row>
    <row r="2540" spans="2:51" s="13" customFormat="1">
      <c r="B2540" s="167"/>
      <c r="D2540" s="161" t="s">
        <v>315</v>
      </c>
      <c r="E2540" s="168" t="s">
        <v>1</v>
      </c>
      <c r="F2540" s="169" t="s">
        <v>2730</v>
      </c>
      <c r="H2540" s="170">
        <v>-2</v>
      </c>
      <c r="I2540" s="171"/>
      <c r="L2540" s="167"/>
      <c r="M2540" s="172"/>
      <c r="T2540" s="173"/>
      <c r="AT2540" s="168" t="s">
        <v>315</v>
      </c>
      <c r="AU2540" s="168" t="s">
        <v>89</v>
      </c>
      <c r="AV2540" s="13" t="s">
        <v>89</v>
      </c>
      <c r="AW2540" s="13" t="s">
        <v>31</v>
      </c>
      <c r="AX2540" s="13" t="s">
        <v>76</v>
      </c>
      <c r="AY2540" s="168" t="s">
        <v>307</v>
      </c>
    </row>
    <row r="2541" spans="2:51" s="13" customFormat="1">
      <c r="B2541" s="167"/>
      <c r="D2541" s="161" t="s">
        <v>315</v>
      </c>
      <c r="E2541" s="168" t="s">
        <v>1</v>
      </c>
      <c r="F2541" s="169" t="s">
        <v>2644</v>
      </c>
      <c r="H2541" s="170">
        <v>-1</v>
      </c>
      <c r="I2541" s="171"/>
      <c r="L2541" s="167"/>
      <c r="M2541" s="172"/>
      <c r="T2541" s="173"/>
      <c r="AT2541" s="168" t="s">
        <v>315</v>
      </c>
      <c r="AU2541" s="168" t="s">
        <v>89</v>
      </c>
      <c r="AV2541" s="13" t="s">
        <v>89</v>
      </c>
      <c r="AW2541" s="13" t="s">
        <v>31</v>
      </c>
      <c r="AX2541" s="13" t="s">
        <v>76</v>
      </c>
      <c r="AY2541" s="168" t="s">
        <v>307</v>
      </c>
    </row>
    <row r="2542" spans="2:51" s="12" customFormat="1">
      <c r="B2542" s="160"/>
      <c r="D2542" s="161" t="s">
        <v>315</v>
      </c>
      <c r="E2542" s="162" t="s">
        <v>1</v>
      </c>
      <c r="F2542" s="163" t="s">
        <v>1155</v>
      </c>
      <c r="H2542" s="162" t="s">
        <v>1</v>
      </c>
      <c r="I2542" s="164"/>
      <c r="L2542" s="160"/>
      <c r="M2542" s="165"/>
      <c r="T2542" s="166"/>
      <c r="AT2542" s="162" t="s">
        <v>315</v>
      </c>
      <c r="AU2542" s="162" t="s">
        <v>89</v>
      </c>
      <c r="AV2542" s="12" t="s">
        <v>83</v>
      </c>
      <c r="AW2542" s="12" t="s">
        <v>31</v>
      </c>
      <c r="AX2542" s="12" t="s">
        <v>76</v>
      </c>
      <c r="AY2542" s="162" t="s">
        <v>307</v>
      </c>
    </row>
    <row r="2543" spans="2:51" s="13" customFormat="1">
      <c r="B2543" s="167"/>
      <c r="D2543" s="161" t="s">
        <v>315</v>
      </c>
      <c r="E2543" s="168" t="s">
        <v>1</v>
      </c>
      <c r="F2543" s="169" t="s">
        <v>2724</v>
      </c>
      <c r="H2543" s="170">
        <v>18.149999999999999</v>
      </c>
      <c r="I2543" s="171"/>
      <c r="L2543" s="167"/>
      <c r="M2543" s="172"/>
      <c r="T2543" s="173"/>
      <c r="AT2543" s="168" t="s">
        <v>315</v>
      </c>
      <c r="AU2543" s="168" t="s">
        <v>89</v>
      </c>
      <c r="AV2543" s="13" t="s">
        <v>89</v>
      </c>
      <c r="AW2543" s="13" t="s">
        <v>31</v>
      </c>
      <c r="AX2543" s="13" t="s">
        <v>76</v>
      </c>
      <c r="AY2543" s="168" t="s">
        <v>307</v>
      </c>
    </row>
    <row r="2544" spans="2:51" s="13" customFormat="1">
      <c r="B2544" s="167"/>
      <c r="D2544" s="161" t="s">
        <v>315</v>
      </c>
      <c r="E2544" s="168" t="s">
        <v>1</v>
      </c>
      <c r="F2544" s="169" t="s">
        <v>2644</v>
      </c>
      <c r="H2544" s="170">
        <v>-1</v>
      </c>
      <c r="I2544" s="171"/>
      <c r="L2544" s="167"/>
      <c r="M2544" s="172"/>
      <c r="T2544" s="173"/>
      <c r="AT2544" s="168" t="s">
        <v>315</v>
      </c>
      <c r="AU2544" s="168" t="s">
        <v>89</v>
      </c>
      <c r="AV2544" s="13" t="s">
        <v>89</v>
      </c>
      <c r="AW2544" s="13" t="s">
        <v>31</v>
      </c>
      <c r="AX2544" s="13" t="s">
        <v>76</v>
      </c>
      <c r="AY2544" s="168" t="s">
        <v>307</v>
      </c>
    </row>
    <row r="2545" spans="2:51" s="12" customFormat="1">
      <c r="B2545" s="160"/>
      <c r="D2545" s="161" t="s">
        <v>315</v>
      </c>
      <c r="E2545" s="162" t="s">
        <v>1</v>
      </c>
      <c r="F2545" s="163" t="s">
        <v>1156</v>
      </c>
      <c r="H2545" s="162" t="s">
        <v>1</v>
      </c>
      <c r="I2545" s="164"/>
      <c r="L2545" s="160"/>
      <c r="M2545" s="165"/>
      <c r="T2545" s="166"/>
      <c r="AT2545" s="162" t="s">
        <v>315</v>
      </c>
      <c r="AU2545" s="162" t="s">
        <v>89</v>
      </c>
      <c r="AV2545" s="12" t="s">
        <v>83</v>
      </c>
      <c r="AW2545" s="12" t="s">
        <v>31</v>
      </c>
      <c r="AX2545" s="12" t="s">
        <v>76</v>
      </c>
      <c r="AY2545" s="162" t="s">
        <v>307</v>
      </c>
    </row>
    <row r="2546" spans="2:51" s="13" customFormat="1">
      <c r="B2546" s="167"/>
      <c r="D2546" s="161" t="s">
        <v>315</v>
      </c>
      <c r="E2546" s="168" t="s">
        <v>1</v>
      </c>
      <c r="F2546" s="169" t="s">
        <v>2724</v>
      </c>
      <c r="H2546" s="170">
        <v>18.149999999999999</v>
      </c>
      <c r="I2546" s="171"/>
      <c r="L2546" s="167"/>
      <c r="M2546" s="172"/>
      <c r="T2546" s="173"/>
      <c r="AT2546" s="168" t="s">
        <v>315</v>
      </c>
      <c r="AU2546" s="168" t="s">
        <v>89</v>
      </c>
      <c r="AV2546" s="13" t="s">
        <v>89</v>
      </c>
      <c r="AW2546" s="13" t="s">
        <v>31</v>
      </c>
      <c r="AX2546" s="13" t="s">
        <v>76</v>
      </c>
      <c r="AY2546" s="168" t="s">
        <v>307</v>
      </c>
    </row>
    <row r="2547" spans="2:51" s="13" customFormat="1">
      <c r="B2547" s="167"/>
      <c r="D2547" s="161" t="s">
        <v>315</v>
      </c>
      <c r="E2547" s="168" t="s">
        <v>1</v>
      </c>
      <c r="F2547" s="169" t="s">
        <v>2644</v>
      </c>
      <c r="H2547" s="170">
        <v>-1</v>
      </c>
      <c r="I2547" s="171"/>
      <c r="L2547" s="167"/>
      <c r="M2547" s="172"/>
      <c r="T2547" s="173"/>
      <c r="AT2547" s="168" t="s">
        <v>315</v>
      </c>
      <c r="AU2547" s="168" t="s">
        <v>89</v>
      </c>
      <c r="AV2547" s="13" t="s">
        <v>89</v>
      </c>
      <c r="AW2547" s="13" t="s">
        <v>31</v>
      </c>
      <c r="AX2547" s="13" t="s">
        <v>76</v>
      </c>
      <c r="AY2547" s="168" t="s">
        <v>307</v>
      </c>
    </row>
    <row r="2548" spans="2:51" s="12" customFormat="1">
      <c r="B2548" s="160"/>
      <c r="D2548" s="161" t="s">
        <v>315</v>
      </c>
      <c r="E2548" s="162" t="s">
        <v>1</v>
      </c>
      <c r="F2548" s="163" t="s">
        <v>1275</v>
      </c>
      <c r="H2548" s="162" t="s">
        <v>1</v>
      </c>
      <c r="I2548" s="164"/>
      <c r="L2548" s="160"/>
      <c r="M2548" s="165"/>
      <c r="T2548" s="166"/>
      <c r="AT2548" s="162" t="s">
        <v>315</v>
      </c>
      <c r="AU2548" s="162" t="s">
        <v>89</v>
      </c>
      <c r="AV2548" s="12" t="s">
        <v>83</v>
      </c>
      <c r="AW2548" s="12" t="s">
        <v>31</v>
      </c>
      <c r="AX2548" s="12" t="s">
        <v>76</v>
      </c>
      <c r="AY2548" s="162" t="s">
        <v>307</v>
      </c>
    </row>
    <row r="2549" spans="2:51" s="13" customFormat="1">
      <c r="B2549" s="167"/>
      <c r="D2549" s="161" t="s">
        <v>315</v>
      </c>
      <c r="E2549" s="168" t="s">
        <v>1</v>
      </c>
      <c r="F2549" s="169" t="s">
        <v>2729</v>
      </c>
      <c r="H2549" s="170">
        <v>9.1</v>
      </c>
      <c r="I2549" s="171"/>
      <c r="L2549" s="167"/>
      <c r="M2549" s="172"/>
      <c r="T2549" s="173"/>
      <c r="AT2549" s="168" t="s">
        <v>315</v>
      </c>
      <c r="AU2549" s="168" t="s">
        <v>89</v>
      </c>
      <c r="AV2549" s="13" t="s">
        <v>89</v>
      </c>
      <c r="AW2549" s="13" t="s">
        <v>31</v>
      </c>
      <c r="AX2549" s="13" t="s">
        <v>76</v>
      </c>
      <c r="AY2549" s="168" t="s">
        <v>307</v>
      </c>
    </row>
    <row r="2550" spans="2:51" s="13" customFormat="1">
      <c r="B2550" s="167"/>
      <c r="D2550" s="161" t="s">
        <v>315</v>
      </c>
      <c r="E2550" s="168" t="s">
        <v>1</v>
      </c>
      <c r="F2550" s="169" t="s">
        <v>2634</v>
      </c>
      <c r="H2550" s="170">
        <v>-1.1000000000000001</v>
      </c>
      <c r="I2550" s="171"/>
      <c r="L2550" s="167"/>
      <c r="M2550" s="172"/>
      <c r="T2550" s="173"/>
      <c r="AT2550" s="168" t="s">
        <v>315</v>
      </c>
      <c r="AU2550" s="168" t="s">
        <v>89</v>
      </c>
      <c r="AV2550" s="13" t="s">
        <v>89</v>
      </c>
      <c r="AW2550" s="13" t="s">
        <v>31</v>
      </c>
      <c r="AX2550" s="13" t="s">
        <v>76</v>
      </c>
      <c r="AY2550" s="168" t="s">
        <v>307</v>
      </c>
    </row>
    <row r="2551" spans="2:51" s="13" customFormat="1">
      <c r="B2551" s="167"/>
      <c r="D2551" s="161" t="s">
        <v>315</v>
      </c>
      <c r="E2551" s="168" t="s">
        <v>1</v>
      </c>
      <c r="F2551" s="169" t="s">
        <v>2730</v>
      </c>
      <c r="H2551" s="170">
        <v>-2</v>
      </c>
      <c r="I2551" s="171"/>
      <c r="L2551" s="167"/>
      <c r="M2551" s="172"/>
      <c r="T2551" s="173"/>
      <c r="AT2551" s="168" t="s">
        <v>315</v>
      </c>
      <c r="AU2551" s="168" t="s">
        <v>89</v>
      </c>
      <c r="AV2551" s="13" t="s">
        <v>89</v>
      </c>
      <c r="AW2551" s="13" t="s">
        <v>31</v>
      </c>
      <c r="AX2551" s="13" t="s">
        <v>76</v>
      </c>
      <c r="AY2551" s="168" t="s">
        <v>307</v>
      </c>
    </row>
    <row r="2552" spans="2:51" s="13" customFormat="1">
      <c r="B2552" s="167"/>
      <c r="D2552" s="161" t="s">
        <v>315</v>
      </c>
      <c r="E2552" s="168" t="s">
        <v>1</v>
      </c>
      <c r="F2552" s="169" t="s">
        <v>2644</v>
      </c>
      <c r="H2552" s="170">
        <v>-1</v>
      </c>
      <c r="I2552" s="171"/>
      <c r="L2552" s="167"/>
      <c r="M2552" s="172"/>
      <c r="T2552" s="173"/>
      <c r="AT2552" s="168" t="s">
        <v>315</v>
      </c>
      <c r="AU2552" s="168" t="s">
        <v>89</v>
      </c>
      <c r="AV2552" s="13" t="s">
        <v>89</v>
      </c>
      <c r="AW2552" s="13" t="s">
        <v>31</v>
      </c>
      <c r="AX2552" s="13" t="s">
        <v>76</v>
      </c>
      <c r="AY2552" s="168" t="s">
        <v>307</v>
      </c>
    </row>
    <row r="2553" spans="2:51" s="12" customFormat="1">
      <c r="B2553" s="160"/>
      <c r="D2553" s="161" t="s">
        <v>315</v>
      </c>
      <c r="E2553" s="162" t="s">
        <v>1</v>
      </c>
      <c r="F2553" s="163" t="s">
        <v>1157</v>
      </c>
      <c r="H2553" s="162" t="s">
        <v>1</v>
      </c>
      <c r="I2553" s="164"/>
      <c r="L2553" s="160"/>
      <c r="M2553" s="165"/>
      <c r="T2553" s="166"/>
      <c r="AT2553" s="162" t="s">
        <v>315</v>
      </c>
      <c r="AU2553" s="162" t="s">
        <v>89</v>
      </c>
      <c r="AV2553" s="12" t="s">
        <v>83</v>
      </c>
      <c r="AW2553" s="12" t="s">
        <v>31</v>
      </c>
      <c r="AX2553" s="12" t="s">
        <v>76</v>
      </c>
      <c r="AY2553" s="162" t="s">
        <v>307</v>
      </c>
    </row>
    <row r="2554" spans="2:51" s="13" customFormat="1">
      <c r="B2554" s="167"/>
      <c r="D2554" s="161" t="s">
        <v>315</v>
      </c>
      <c r="E2554" s="168" t="s">
        <v>1</v>
      </c>
      <c r="F2554" s="169" t="s">
        <v>2724</v>
      </c>
      <c r="H2554" s="170">
        <v>18.149999999999999</v>
      </c>
      <c r="I2554" s="171"/>
      <c r="L2554" s="167"/>
      <c r="M2554" s="172"/>
      <c r="T2554" s="173"/>
      <c r="AT2554" s="168" t="s">
        <v>315</v>
      </c>
      <c r="AU2554" s="168" t="s">
        <v>89</v>
      </c>
      <c r="AV2554" s="13" t="s">
        <v>89</v>
      </c>
      <c r="AW2554" s="13" t="s">
        <v>31</v>
      </c>
      <c r="AX2554" s="13" t="s">
        <v>76</v>
      </c>
      <c r="AY2554" s="168" t="s">
        <v>307</v>
      </c>
    </row>
    <row r="2555" spans="2:51" s="13" customFormat="1">
      <c r="B2555" s="167"/>
      <c r="D2555" s="161" t="s">
        <v>315</v>
      </c>
      <c r="E2555" s="168" t="s">
        <v>1</v>
      </c>
      <c r="F2555" s="169" t="s">
        <v>2644</v>
      </c>
      <c r="H2555" s="170">
        <v>-1</v>
      </c>
      <c r="I2555" s="171"/>
      <c r="L2555" s="167"/>
      <c r="M2555" s="172"/>
      <c r="T2555" s="173"/>
      <c r="AT2555" s="168" t="s">
        <v>315</v>
      </c>
      <c r="AU2555" s="168" t="s">
        <v>89</v>
      </c>
      <c r="AV2555" s="13" t="s">
        <v>89</v>
      </c>
      <c r="AW2555" s="13" t="s">
        <v>31</v>
      </c>
      <c r="AX2555" s="13" t="s">
        <v>76</v>
      </c>
      <c r="AY2555" s="168" t="s">
        <v>307</v>
      </c>
    </row>
    <row r="2556" spans="2:51" s="12" customFormat="1">
      <c r="B2556" s="160"/>
      <c r="D2556" s="161" t="s">
        <v>315</v>
      </c>
      <c r="E2556" s="162" t="s">
        <v>1</v>
      </c>
      <c r="F2556" s="163" t="s">
        <v>1158</v>
      </c>
      <c r="H2556" s="162" t="s">
        <v>1</v>
      </c>
      <c r="I2556" s="164"/>
      <c r="L2556" s="160"/>
      <c r="M2556" s="165"/>
      <c r="T2556" s="166"/>
      <c r="AT2556" s="162" t="s">
        <v>315</v>
      </c>
      <c r="AU2556" s="162" t="s">
        <v>89</v>
      </c>
      <c r="AV2556" s="12" t="s">
        <v>83</v>
      </c>
      <c r="AW2556" s="12" t="s">
        <v>31</v>
      </c>
      <c r="AX2556" s="12" t="s">
        <v>76</v>
      </c>
      <c r="AY2556" s="162" t="s">
        <v>307</v>
      </c>
    </row>
    <row r="2557" spans="2:51" s="13" customFormat="1">
      <c r="B2557" s="167"/>
      <c r="D2557" s="161" t="s">
        <v>315</v>
      </c>
      <c r="E2557" s="168" t="s">
        <v>1</v>
      </c>
      <c r="F2557" s="169" t="s">
        <v>2724</v>
      </c>
      <c r="H2557" s="170">
        <v>18.149999999999999</v>
      </c>
      <c r="I2557" s="171"/>
      <c r="L2557" s="167"/>
      <c r="M2557" s="172"/>
      <c r="T2557" s="173"/>
      <c r="AT2557" s="168" t="s">
        <v>315</v>
      </c>
      <c r="AU2557" s="168" t="s">
        <v>89</v>
      </c>
      <c r="AV2557" s="13" t="s">
        <v>89</v>
      </c>
      <c r="AW2557" s="13" t="s">
        <v>31</v>
      </c>
      <c r="AX2557" s="13" t="s">
        <v>76</v>
      </c>
      <c r="AY2557" s="168" t="s">
        <v>307</v>
      </c>
    </row>
    <row r="2558" spans="2:51" s="13" customFormat="1">
      <c r="B2558" s="167"/>
      <c r="D2558" s="161" t="s">
        <v>315</v>
      </c>
      <c r="E2558" s="168" t="s">
        <v>1</v>
      </c>
      <c r="F2558" s="169" t="s">
        <v>2644</v>
      </c>
      <c r="H2558" s="170">
        <v>-1</v>
      </c>
      <c r="I2558" s="171"/>
      <c r="L2558" s="167"/>
      <c r="M2558" s="172"/>
      <c r="T2558" s="173"/>
      <c r="AT2558" s="168" t="s">
        <v>315</v>
      </c>
      <c r="AU2558" s="168" t="s">
        <v>89</v>
      </c>
      <c r="AV2558" s="13" t="s">
        <v>89</v>
      </c>
      <c r="AW2558" s="13" t="s">
        <v>31</v>
      </c>
      <c r="AX2558" s="13" t="s">
        <v>76</v>
      </c>
      <c r="AY2558" s="168" t="s">
        <v>307</v>
      </c>
    </row>
    <row r="2559" spans="2:51" s="12" customFormat="1">
      <c r="B2559" s="160"/>
      <c r="D2559" s="161" t="s">
        <v>315</v>
      </c>
      <c r="E2559" s="162" t="s">
        <v>1</v>
      </c>
      <c r="F2559" s="163" t="s">
        <v>1277</v>
      </c>
      <c r="H2559" s="162" t="s">
        <v>1</v>
      </c>
      <c r="I2559" s="164"/>
      <c r="L2559" s="160"/>
      <c r="M2559" s="165"/>
      <c r="T2559" s="166"/>
      <c r="AT2559" s="162" t="s">
        <v>315</v>
      </c>
      <c r="AU2559" s="162" t="s">
        <v>89</v>
      </c>
      <c r="AV2559" s="12" t="s">
        <v>83</v>
      </c>
      <c r="AW2559" s="12" t="s">
        <v>31</v>
      </c>
      <c r="AX2559" s="12" t="s">
        <v>76</v>
      </c>
      <c r="AY2559" s="162" t="s">
        <v>307</v>
      </c>
    </row>
    <row r="2560" spans="2:51" s="13" customFormat="1">
      <c r="B2560" s="167"/>
      <c r="D2560" s="161" t="s">
        <v>315</v>
      </c>
      <c r="E2560" s="168" t="s">
        <v>1</v>
      </c>
      <c r="F2560" s="169" t="s">
        <v>2729</v>
      </c>
      <c r="H2560" s="170">
        <v>9.1</v>
      </c>
      <c r="I2560" s="171"/>
      <c r="L2560" s="167"/>
      <c r="M2560" s="172"/>
      <c r="T2560" s="173"/>
      <c r="AT2560" s="168" t="s">
        <v>315</v>
      </c>
      <c r="AU2560" s="168" t="s">
        <v>89</v>
      </c>
      <c r="AV2560" s="13" t="s">
        <v>89</v>
      </c>
      <c r="AW2560" s="13" t="s">
        <v>31</v>
      </c>
      <c r="AX2560" s="13" t="s">
        <v>76</v>
      </c>
      <c r="AY2560" s="168" t="s">
        <v>307</v>
      </c>
    </row>
    <row r="2561" spans="2:51" s="13" customFormat="1">
      <c r="B2561" s="167"/>
      <c r="D2561" s="161" t="s">
        <v>315</v>
      </c>
      <c r="E2561" s="168" t="s">
        <v>1</v>
      </c>
      <c r="F2561" s="169" t="s">
        <v>2634</v>
      </c>
      <c r="H2561" s="170">
        <v>-1.1000000000000001</v>
      </c>
      <c r="I2561" s="171"/>
      <c r="L2561" s="167"/>
      <c r="M2561" s="172"/>
      <c r="T2561" s="173"/>
      <c r="AT2561" s="168" t="s">
        <v>315</v>
      </c>
      <c r="AU2561" s="168" t="s">
        <v>89</v>
      </c>
      <c r="AV2561" s="13" t="s">
        <v>89</v>
      </c>
      <c r="AW2561" s="13" t="s">
        <v>31</v>
      </c>
      <c r="AX2561" s="13" t="s">
        <v>76</v>
      </c>
      <c r="AY2561" s="168" t="s">
        <v>307</v>
      </c>
    </row>
    <row r="2562" spans="2:51" s="13" customFormat="1">
      <c r="B2562" s="167"/>
      <c r="D2562" s="161" t="s">
        <v>315</v>
      </c>
      <c r="E2562" s="168" t="s">
        <v>1</v>
      </c>
      <c r="F2562" s="169" t="s">
        <v>2730</v>
      </c>
      <c r="H2562" s="170">
        <v>-2</v>
      </c>
      <c r="I2562" s="171"/>
      <c r="L2562" s="167"/>
      <c r="M2562" s="172"/>
      <c r="T2562" s="173"/>
      <c r="AT2562" s="168" t="s">
        <v>315</v>
      </c>
      <c r="AU2562" s="168" t="s">
        <v>89</v>
      </c>
      <c r="AV2562" s="13" t="s">
        <v>89</v>
      </c>
      <c r="AW2562" s="13" t="s">
        <v>31</v>
      </c>
      <c r="AX2562" s="13" t="s">
        <v>76</v>
      </c>
      <c r="AY2562" s="168" t="s">
        <v>307</v>
      </c>
    </row>
    <row r="2563" spans="2:51" s="13" customFormat="1">
      <c r="B2563" s="167"/>
      <c r="D2563" s="161" t="s">
        <v>315</v>
      </c>
      <c r="E2563" s="168" t="s">
        <v>1</v>
      </c>
      <c r="F2563" s="169" t="s">
        <v>2644</v>
      </c>
      <c r="H2563" s="170">
        <v>-1</v>
      </c>
      <c r="I2563" s="171"/>
      <c r="L2563" s="167"/>
      <c r="M2563" s="172"/>
      <c r="T2563" s="173"/>
      <c r="AT2563" s="168" t="s">
        <v>315</v>
      </c>
      <c r="AU2563" s="168" t="s">
        <v>89</v>
      </c>
      <c r="AV2563" s="13" t="s">
        <v>89</v>
      </c>
      <c r="AW2563" s="13" t="s">
        <v>31</v>
      </c>
      <c r="AX2563" s="13" t="s">
        <v>76</v>
      </c>
      <c r="AY2563" s="168" t="s">
        <v>307</v>
      </c>
    </row>
    <row r="2564" spans="2:51" s="12" customFormat="1">
      <c r="B2564" s="160"/>
      <c r="D2564" s="161" t="s">
        <v>315</v>
      </c>
      <c r="E2564" s="162" t="s">
        <v>1</v>
      </c>
      <c r="F2564" s="163" t="s">
        <v>1159</v>
      </c>
      <c r="H2564" s="162" t="s">
        <v>1</v>
      </c>
      <c r="I2564" s="164"/>
      <c r="L2564" s="160"/>
      <c r="M2564" s="165"/>
      <c r="T2564" s="166"/>
      <c r="AT2564" s="162" t="s">
        <v>315</v>
      </c>
      <c r="AU2564" s="162" t="s">
        <v>89</v>
      </c>
      <c r="AV2564" s="12" t="s">
        <v>83</v>
      </c>
      <c r="AW2564" s="12" t="s">
        <v>31</v>
      </c>
      <c r="AX2564" s="12" t="s">
        <v>76</v>
      </c>
      <c r="AY2564" s="162" t="s">
        <v>307</v>
      </c>
    </row>
    <row r="2565" spans="2:51" s="13" customFormat="1">
      <c r="B2565" s="167"/>
      <c r="D2565" s="161" t="s">
        <v>315</v>
      </c>
      <c r="E2565" s="168" t="s">
        <v>1</v>
      </c>
      <c r="F2565" s="169" t="s">
        <v>2724</v>
      </c>
      <c r="H2565" s="170">
        <v>18.149999999999999</v>
      </c>
      <c r="I2565" s="171"/>
      <c r="L2565" s="167"/>
      <c r="M2565" s="172"/>
      <c r="T2565" s="173"/>
      <c r="AT2565" s="168" t="s">
        <v>315</v>
      </c>
      <c r="AU2565" s="168" t="s">
        <v>89</v>
      </c>
      <c r="AV2565" s="13" t="s">
        <v>89</v>
      </c>
      <c r="AW2565" s="13" t="s">
        <v>31</v>
      </c>
      <c r="AX2565" s="13" t="s">
        <v>76</v>
      </c>
      <c r="AY2565" s="168" t="s">
        <v>307</v>
      </c>
    </row>
    <row r="2566" spans="2:51" s="13" customFormat="1">
      <c r="B2566" s="167"/>
      <c r="D2566" s="161" t="s">
        <v>315</v>
      </c>
      <c r="E2566" s="168" t="s">
        <v>1</v>
      </c>
      <c r="F2566" s="169" t="s">
        <v>2644</v>
      </c>
      <c r="H2566" s="170">
        <v>-1</v>
      </c>
      <c r="I2566" s="171"/>
      <c r="L2566" s="167"/>
      <c r="M2566" s="172"/>
      <c r="T2566" s="173"/>
      <c r="AT2566" s="168" t="s">
        <v>315</v>
      </c>
      <c r="AU2566" s="168" t="s">
        <v>89</v>
      </c>
      <c r="AV2566" s="13" t="s">
        <v>89</v>
      </c>
      <c r="AW2566" s="13" t="s">
        <v>31</v>
      </c>
      <c r="AX2566" s="13" t="s">
        <v>76</v>
      </c>
      <c r="AY2566" s="168" t="s">
        <v>307</v>
      </c>
    </row>
    <row r="2567" spans="2:51" s="12" customFormat="1">
      <c r="B2567" s="160"/>
      <c r="D2567" s="161" t="s">
        <v>315</v>
      </c>
      <c r="E2567" s="162" t="s">
        <v>1</v>
      </c>
      <c r="F2567" s="163" t="s">
        <v>1160</v>
      </c>
      <c r="H2567" s="162" t="s">
        <v>1</v>
      </c>
      <c r="I2567" s="164"/>
      <c r="L2567" s="160"/>
      <c r="M2567" s="165"/>
      <c r="T2567" s="166"/>
      <c r="AT2567" s="162" t="s">
        <v>315</v>
      </c>
      <c r="AU2567" s="162" t="s">
        <v>89</v>
      </c>
      <c r="AV2567" s="12" t="s">
        <v>83</v>
      </c>
      <c r="AW2567" s="12" t="s">
        <v>31</v>
      </c>
      <c r="AX2567" s="12" t="s">
        <v>76</v>
      </c>
      <c r="AY2567" s="162" t="s">
        <v>307</v>
      </c>
    </row>
    <row r="2568" spans="2:51" s="13" customFormat="1">
      <c r="B2568" s="167"/>
      <c r="D2568" s="161" t="s">
        <v>315</v>
      </c>
      <c r="E2568" s="168" t="s">
        <v>1</v>
      </c>
      <c r="F2568" s="169" t="s">
        <v>2724</v>
      </c>
      <c r="H2568" s="170">
        <v>18.149999999999999</v>
      </c>
      <c r="I2568" s="171"/>
      <c r="L2568" s="167"/>
      <c r="M2568" s="172"/>
      <c r="T2568" s="173"/>
      <c r="AT2568" s="168" t="s">
        <v>315</v>
      </c>
      <c r="AU2568" s="168" t="s">
        <v>89</v>
      </c>
      <c r="AV2568" s="13" t="s">
        <v>89</v>
      </c>
      <c r="AW2568" s="13" t="s">
        <v>31</v>
      </c>
      <c r="AX2568" s="13" t="s">
        <v>76</v>
      </c>
      <c r="AY2568" s="168" t="s">
        <v>307</v>
      </c>
    </row>
    <row r="2569" spans="2:51" s="13" customFormat="1">
      <c r="B2569" s="167"/>
      <c r="D2569" s="161" t="s">
        <v>315</v>
      </c>
      <c r="E2569" s="168" t="s">
        <v>1</v>
      </c>
      <c r="F2569" s="169" t="s">
        <v>2644</v>
      </c>
      <c r="H2569" s="170">
        <v>-1</v>
      </c>
      <c r="I2569" s="171"/>
      <c r="L2569" s="167"/>
      <c r="M2569" s="172"/>
      <c r="T2569" s="173"/>
      <c r="AT2569" s="168" t="s">
        <v>315</v>
      </c>
      <c r="AU2569" s="168" t="s">
        <v>89</v>
      </c>
      <c r="AV2569" s="13" t="s">
        <v>89</v>
      </c>
      <c r="AW2569" s="13" t="s">
        <v>31</v>
      </c>
      <c r="AX2569" s="13" t="s">
        <v>76</v>
      </c>
      <c r="AY2569" s="168" t="s">
        <v>307</v>
      </c>
    </row>
    <row r="2570" spans="2:51" s="12" customFormat="1">
      <c r="B2570" s="160"/>
      <c r="D2570" s="161" t="s">
        <v>315</v>
      </c>
      <c r="E2570" s="162" t="s">
        <v>1</v>
      </c>
      <c r="F2570" s="163" t="s">
        <v>1162</v>
      </c>
      <c r="H2570" s="162" t="s">
        <v>1</v>
      </c>
      <c r="I2570" s="164"/>
      <c r="L2570" s="160"/>
      <c r="M2570" s="165"/>
      <c r="T2570" s="166"/>
      <c r="AT2570" s="162" t="s">
        <v>315</v>
      </c>
      <c r="AU2570" s="162" t="s">
        <v>89</v>
      </c>
      <c r="AV2570" s="12" t="s">
        <v>83</v>
      </c>
      <c r="AW2570" s="12" t="s">
        <v>31</v>
      </c>
      <c r="AX2570" s="12" t="s">
        <v>76</v>
      </c>
      <c r="AY2570" s="162" t="s">
        <v>307</v>
      </c>
    </row>
    <row r="2571" spans="2:51" s="13" customFormat="1">
      <c r="B2571" s="167"/>
      <c r="D2571" s="161" t="s">
        <v>315</v>
      </c>
      <c r="E2571" s="168" t="s">
        <v>1</v>
      </c>
      <c r="F2571" s="169" t="s">
        <v>2731</v>
      </c>
      <c r="H2571" s="170">
        <v>17</v>
      </c>
      <c r="I2571" s="171"/>
      <c r="L2571" s="167"/>
      <c r="M2571" s="172"/>
      <c r="T2571" s="173"/>
      <c r="AT2571" s="168" t="s">
        <v>315</v>
      </c>
      <c r="AU2571" s="168" t="s">
        <v>89</v>
      </c>
      <c r="AV2571" s="13" t="s">
        <v>89</v>
      </c>
      <c r="AW2571" s="13" t="s">
        <v>31</v>
      </c>
      <c r="AX2571" s="13" t="s">
        <v>76</v>
      </c>
      <c r="AY2571" s="168" t="s">
        <v>307</v>
      </c>
    </row>
    <row r="2572" spans="2:51" s="13" customFormat="1">
      <c r="B2572" s="167"/>
      <c r="D2572" s="161" t="s">
        <v>315</v>
      </c>
      <c r="E2572" s="168" t="s">
        <v>1</v>
      </c>
      <c r="F2572" s="169" t="s">
        <v>2644</v>
      </c>
      <c r="H2572" s="170">
        <v>-1</v>
      </c>
      <c r="I2572" s="171"/>
      <c r="L2572" s="167"/>
      <c r="M2572" s="172"/>
      <c r="T2572" s="173"/>
      <c r="AT2572" s="168" t="s">
        <v>315</v>
      </c>
      <c r="AU2572" s="168" t="s">
        <v>89</v>
      </c>
      <c r="AV2572" s="13" t="s">
        <v>89</v>
      </c>
      <c r="AW2572" s="13" t="s">
        <v>31</v>
      </c>
      <c r="AX2572" s="13" t="s">
        <v>76</v>
      </c>
      <c r="AY2572" s="168" t="s">
        <v>307</v>
      </c>
    </row>
    <row r="2573" spans="2:51" s="12" customFormat="1">
      <c r="B2573" s="160"/>
      <c r="D2573" s="161" t="s">
        <v>315</v>
      </c>
      <c r="E2573" s="162" t="s">
        <v>1</v>
      </c>
      <c r="F2573" s="163" t="s">
        <v>1280</v>
      </c>
      <c r="H2573" s="162" t="s">
        <v>1</v>
      </c>
      <c r="I2573" s="164"/>
      <c r="L2573" s="160"/>
      <c r="M2573" s="165"/>
      <c r="T2573" s="166"/>
      <c r="AT2573" s="162" t="s">
        <v>315</v>
      </c>
      <c r="AU2573" s="162" t="s">
        <v>89</v>
      </c>
      <c r="AV2573" s="12" t="s">
        <v>83</v>
      </c>
      <c r="AW2573" s="12" t="s">
        <v>31</v>
      </c>
      <c r="AX2573" s="12" t="s">
        <v>76</v>
      </c>
      <c r="AY2573" s="162" t="s">
        <v>307</v>
      </c>
    </row>
    <row r="2574" spans="2:51" s="13" customFormat="1">
      <c r="B2574" s="167"/>
      <c r="D2574" s="161" t="s">
        <v>315</v>
      </c>
      <c r="E2574" s="168" t="s">
        <v>1</v>
      </c>
      <c r="F2574" s="169" t="s">
        <v>2732</v>
      </c>
      <c r="H2574" s="170">
        <v>8.5500000000000007</v>
      </c>
      <c r="I2574" s="171"/>
      <c r="L2574" s="167"/>
      <c r="M2574" s="172"/>
      <c r="T2574" s="173"/>
      <c r="AT2574" s="168" t="s">
        <v>315</v>
      </c>
      <c r="AU2574" s="168" t="s">
        <v>89</v>
      </c>
      <c r="AV2574" s="13" t="s">
        <v>89</v>
      </c>
      <c r="AW2574" s="13" t="s">
        <v>31</v>
      </c>
      <c r="AX2574" s="13" t="s">
        <v>76</v>
      </c>
      <c r="AY2574" s="168" t="s">
        <v>307</v>
      </c>
    </row>
    <row r="2575" spans="2:51" s="13" customFormat="1">
      <c r="B2575" s="167"/>
      <c r="D2575" s="161" t="s">
        <v>315</v>
      </c>
      <c r="E2575" s="168" t="s">
        <v>1</v>
      </c>
      <c r="F2575" s="169" t="s">
        <v>2638</v>
      </c>
      <c r="H2575" s="170">
        <v>-0.9</v>
      </c>
      <c r="I2575" s="171"/>
      <c r="L2575" s="167"/>
      <c r="M2575" s="172"/>
      <c r="T2575" s="173"/>
      <c r="AT2575" s="168" t="s">
        <v>315</v>
      </c>
      <c r="AU2575" s="168" t="s">
        <v>89</v>
      </c>
      <c r="AV2575" s="13" t="s">
        <v>89</v>
      </c>
      <c r="AW2575" s="13" t="s">
        <v>31</v>
      </c>
      <c r="AX2575" s="13" t="s">
        <v>76</v>
      </c>
      <c r="AY2575" s="168" t="s">
        <v>307</v>
      </c>
    </row>
    <row r="2576" spans="2:51" s="12" customFormat="1">
      <c r="B2576" s="160"/>
      <c r="D2576" s="161" t="s">
        <v>315</v>
      </c>
      <c r="E2576" s="162" t="s">
        <v>1</v>
      </c>
      <c r="F2576" s="163" t="s">
        <v>1282</v>
      </c>
      <c r="H2576" s="162" t="s">
        <v>1</v>
      </c>
      <c r="I2576" s="164"/>
      <c r="L2576" s="160"/>
      <c r="M2576" s="165"/>
      <c r="T2576" s="166"/>
      <c r="AT2576" s="162" t="s">
        <v>315</v>
      </c>
      <c r="AU2576" s="162" t="s">
        <v>89</v>
      </c>
      <c r="AV2576" s="12" t="s">
        <v>83</v>
      </c>
      <c r="AW2576" s="12" t="s">
        <v>31</v>
      </c>
      <c r="AX2576" s="12" t="s">
        <v>76</v>
      </c>
      <c r="AY2576" s="162" t="s">
        <v>307</v>
      </c>
    </row>
    <row r="2577" spans="2:51" s="13" customFormat="1">
      <c r="B2577" s="167"/>
      <c r="D2577" s="161" t="s">
        <v>315</v>
      </c>
      <c r="E2577" s="168" t="s">
        <v>1</v>
      </c>
      <c r="F2577" s="169" t="s">
        <v>2732</v>
      </c>
      <c r="H2577" s="170">
        <v>8.5500000000000007</v>
      </c>
      <c r="I2577" s="171"/>
      <c r="L2577" s="167"/>
      <c r="M2577" s="172"/>
      <c r="T2577" s="173"/>
      <c r="AT2577" s="168" t="s">
        <v>315</v>
      </c>
      <c r="AU2577" s="168" t="s">
        <v>89</v>
      </c>
      <c r="AV2577" s="13" t="s">
        <v>89</v>
      </c>
      <c r="AW2577" s="13" t="s">
        <v>31</v>
      </c>
      <c r="AX2577" s="13" t="s">
        <v>76</v>
      </c>
      <c r="AY2577" s="168" t="s">
        <v>307</v>
      </c>
    </row>
    <row r="2578" spans="2:51" s="13" customFormat="1">
      <c r="B2578" s="167"/>
      <c r="D2578" s="161" t="s">
        <v>315</v>
      </c>
      <c r="E2578" s="168" t="s">
        <v>1</v>
      </c>
      <c r="F2578" s="169" t="s">
        <v>2638</v>
      </c>
      <c r="H2578" s="170">
        <v>-0.9</v>
      </c>
      <c r="I2578" s="171"/>
      <c r="L2578" s="167"/>
      <c r="M2578" s="172"/>
      <c r="T2578" s="173"/>
      <c r="AT2578" s="168" t="s">
        <v>315</v>
      </c>
      <c r="AU2578" s="168" t="s">
        <v>89</v>
      </c>
      <c r="AV2578" s="13" t="s">
        <v>89</v>
      </c>
      <c r="AW2578" s="13" t="s">
        <v>31</v>
      </c>
      <c r="AX2578" s="13" t="s">
        <v>76</v>
      </c>
      <c r="AY2578" s="168" t="s">
        <v>307</v>
      </c>
    </row>
    <row r="2579" spans="2:51" s="12" customFormat="1">
      <c r="B2579" s="160"/>
      <c r="D2579" s="161" t="s">
        <v>315</v>
      </c>
      <c r="E2579" s="162" t="s">
        <v>1</v>
      </c>
      <c r="F2579" s="163" t="s">
        <v>1283</v>
      </c>
      <c r="H2579" s="162" t="s">
        <v>1</v>
      </c>
      <c r="I2579" s="164"/>
      <c r="L2579" s="160"/>
      <c r="M2579" s="165"/>
      <c r="T2579" s="166"/>
      <c r="AT2579" s="162" t="s">
        <v>315</v>
      </c>
      <c r="AU2579" s="162" t="s">
        <v>89</v>
      </c>
      <c r="AV2579" s="12" t="s">
        <v>83</v>
      </c>
      <c r="AW2579" s="12" t="s">
        <v>31</v>
      </c>
      <c r="AX2579" s="12" t="s">
        <v>76</v>
      </c>
      <c r="AY2579" s="162" t="s">
        <v>307</v>
      </c>
    </row>
    <row r="2580" spans="2:51" s="13" customFormat="1">
      <c r="B2580" s="167"/>
      <c r="D2580" s="161" t="s">
        <v>315</v>
      </c>
      <c r="E2580" s="168" t="s">
        <v>1</v>
      </c>
      <c r="F2580" s="169" t="s">
        <v>2733</v>
      </c>
      <c r="H2580" s="170">
        <v>8.1</v>
      </c>
      <c r="I2580" s="171"/>
      <c r="L2580" s="167"/>
      <c r="M2580" s="172"/>
      <c r="T2580" s="173"/>
      <c r="AT2580" s="168" t="s">
        <v>315</v>
      </c>
      <c r="AU2580" s="168" t="s">
        <v>89</v>
      </c>
      <c r="AV2580" s="13" t="s">
        <v>89</v>
      </c>
      <c r="AW2580" s="13" t="s">
        <v>31</v>
      </c>
      <c r="AX2580" s="13" t="s">
        <v>76</v>
      </c>
      <c r="AY2580" s="168" t="s">
        <v>307</v>
      </c>
    </row>
    <row r="2581" spans="2:51" s="12" customFormat="1">
      <c r="B2581" s="160"/>
      <c r="D2581" s="161" t="s">
        <v>315</v>
      </c>
      <c r="E2581" s="162" t="s">
        <v>1</v>
      </c>
      <c r="F2581" s="163" t="s">
        <v>1164</v>
      </c>
      <c r="H2581" s="162" t="s">
        <v>1</v>
      </c>
      <c r="I2581" s="164"/>
      <c r="L2581" s="160"/>
      <c r="M2581" s="165"/>
      <c r="T2581" s="166"/>
      <c r="AT2581" s="162" t="s">
        <v>315</v>
      </c>
      <c r="AU2581" s="162" t="s">
        <v>89</v>
      </c>
      <c r="AV2581" s="12" t="s">
        <v>83</v>
      </c>
      <c r="AW2581" s="12" t="s">
        <v>31</v>
      </c>
      <c r="AX2581" s="12" t="s">
        <v>76</v>
      </c>
      <c r="AY2581" s="162" t="s">
        <v>307</v>
      </c>
    </row>
    <row r="2582" spans="2:51" s="13" customFormat="1">
      <c r="B2582" s="167"/>
      <c r="D2582" s="161" t="s">
        <v>315</v>
      </c>
      <c r="E2582" s="168" t="s">
        <v>1</v>
      </c>
      <c r="F2582" s="169" t="s">
        <v>2734</v>
      </c>
      <c r="H2582" s="170">
        <v>10</v>
      </c>
      <c r="I2582" s="171"/>
      <c r="L2582" s="167"/>
      <c r="M2582" s="172"/>
      <c r="T2582" s="173"/>
      <c r="AT2582" s="168" t="s">
        <v>315</v>
      </c>
      <c r="AU2582" s="168" t="s">
        <v>89</v>
      </c>
      <c r="AV2582" s="13" t="s">
        <v>89</v>
      </c>
      <c r="AW2582" s="13" t="s">
        <v>31</v>
      </c>
      <c r="AX2582" s="13" t="s">
        <v>76</v>
      </c>
      <c r="AY2582" s="168" t="s">
        <v>307</v>
      </c>
    </row>
    <row r="2583" spans="2:51" s="13" customFormat="1">
      <c r="B2583" s="167"/>
      <c r="D2583" s="161" t="s">
        <v>315</v>
      </c>
      <c r="E2583" s="168" t="s">
        <v>1</v>
      </c>
      <c r="F2583" s="169" t="s">
        <v>2735</v>
      </c>
      <c r="H2583" s="170">
        <v>-2.7</v>
      </c>
      <c r="I2583" s="171"/>
      <c r="L2583" s="167"/>
      <c r="M2583" s="172"/>
      <c r="T2583" s="173"/>
      <c r="AT2583" s="168" t="s">
        <v>315</v>
      </c>
      <c r="AU2583" s="168" t="s">
        <v>89</v>
      </c>
      <c r="AV2583" s="13" t="s">
        <v>89</v>
      </c>
      <c r="AW2583" s="13" t="s">
        <v>31</v>
      </c>
      <c r="AX2583" s="13" t="s">
        <v>76</v>
      </c>
      <c r="AY2583" s="168" t="s">
        <v>307</v>
      </c>
    </row>
    <row r="2584" spans="2:51" s="12" customFormat="1">
      <c r="B2584" s="160"/>
      <c r="D2584" s="161" t="s">
        <v>315</v>
      </c>
      <c r="E2584" s="162" t="s">
        <v>1</v>
      </c>
      <c r="F2584" s="163" t="s">
        <v>1286</v>
      </c>
      <c r="H2584" s="162" t="s">
        <v>1</v>
      </c>
      <c r="I2584" s="164"/>
      <c r="L2584" s="160"/>
      <c r="M2584" s="165"/>
      <c r="T2584" s="166"/>
      <c r="AT2584" s="162" t="s">
        <v>315</v>
      </c>
      <c r="AU2584" s="162" t="s">
        <v>89</v>
      </c>
      <c r="AV2584" s="12" t="s">
        <v>83</v>
      </c>
      <c r="AW2584" s="12" t="s">
        <v>31</v>
      </c>
      <c r="AX2584" s="12" t="s">
        <v>76</v>
      </c>
      <c r="AY2584" s="162" t="s">
        <v>307</v>
      </c>
    </row>
    <row r="2585" spans="2:51" s="13" customFormat="1">
      <c r="B2585" s="167"/>
      <c r="D2585" s="161" t="s">
        <v>315</v>
      </c>
      <c r="E2585" s="168" t="s">
        <v>1</v>
      </c>
      <c r="F2585" s="169" t="s">
        <v>2736</v>
      </c>
      <c r="H2585" s="170">
        <v>13.2</v>
      </c>
      <c r="I2585" s="171"/>
      <c r="L2585" s="167"/>
      <c r="M2585" s="172"/>
      <c r="T2585" s="173"/>
      <c r="AT2585" s="168" t="s">
        <v>315</v>
      </c>
      <c r="AU2585" s="168" t="s">
        <v>89</v>
      </c>
      <c r="AV2585" s="13" t="s">
        <v>89</v>
      </c>
      <c r="AW2585" s="13" t="s">
        <v>31</v>
      </c>
      <c r="AX2585" s="13" t="s">
        <v>76</v>
      </c>
      <c r="AY2585" s="168" t="s">
        <v>307</v>
      </c>
    </row>
    <row r="2586" spans="2:51" s="13" customFormat="1">
      <c r="B2586" s="167"/>
      <c r="D2586" s="161" t="s">
        <v>315</v>
      </c>
      <c r="E2586" s="168" t="s">
        <v>1</v>
      </c>
      <c r="F2586" s="169" t="s">
        <v>2638</v>
      </c>
      <c r="H2586" s="170">
        <v>-0.9</v>
      </c>
      <c r="I2586" s="171"/>
      <c r="L2586" s="167"/>
      <c r="M2586" s="172"/>
      <c r="T2586" s="173"/>
      <c r="AT2586" s="168" t="s">
        <v>315</v>
      </c>
      <c r="AU2586" s="168" t="s">
        <v>89</v>
      </c>
      <c r="AV2586" s="13" t="s">
        <v>89</v>
      </c>
      <c r="AW2586" s="13" t="s">
        <v>31</v>
      </c>
      <c r="AX2586" s="13" t="s">
        <v>76</v>
      </c>
      <c r="AY2586" s="168" t="s">
        <v>307</v>
      </c>
    </row>
    <row r="2587" spans="2:51" s="12" customFormat="1">
      <c r="B2587" s="160"/>
      <c r="D2587" s="161" t="s">
        <v>315</v>
      </c>
      <c r="E2587" s="162" t="s">
        <v>1</v>
      </c>
      <c r="F2587" s="163" t="s">
        <v>1168</v>
      </c>
      <c r="H2587" s="162" t="s">
        <v>1</v>
      </c>
      <c r="I2587" s="164"/>
      <c r="L2587" s="160"/>
      <c r="M2587" s="165"/>
      <c r="T2587" s="166"/>
      <c r="AT2587" s="162" t="s">
        <v>315</v>
      </c>
      <c r="AU2587" s="162" t="s">
        <v>89</v>
      </c>
      <c r="AV2587" s="12" t="s">
        <v>83</v>
      </c>
      <c r="AW2587" s="12" t="s">
        <v>31</v>
      </c>
      <c r="AX2587" s="12" t="s">
        <v>76</v>
      </c>
      <c r="AY2587" s="162" t="s">
        <v>307</v>
      </c>
    </row>
    <row r="2588" spans="2:51" s="13" customFormat="1">
      <c r="B2588" s="167"/>
      <c r="D2588" s="161" t="s">
        <v>315</v>
      </c>
      <c r="E2588" s="168" t="s">
        <v>1</v>
      </c>
      <c r="F2588" s="169" t="s">
        <v>2737</v>
      </c>
      <c r="H2588" s="170">
        <v>11.05</v>
      </c>
      <c r="I2588" s="171"/>
      <c r="L2588" s="167"/>
      <c r="M2588" s="172"/>
      <c r="T2588" s="173"/>
      <c r="AT2588" s="168" t="s">
        <v>315</v>
      </c>
      <c r="AU2588" s="168" t="s">
        <v>89</v>
      </c>
      <c r="AV2588" s="13" t="s">
        <v>89</v>
      </c>
      <c r="AW2588" s="13" t="s">
        <v>31</v>
      </c>
      <c r="AX2588" s="13" t="s">
        <v>76</v>
      </c>
      <c r="AY2588" s="168" t="s">
        <v>307</v>
      </c>
    </row>
    <row r="2589" spans="2:51" s="13" customFormat="1">
      <c r="B2589" s="167"/>
      <c r="D2589" s="161" t="s">
        <v>315</v>
      </c>
      <c r="E2589" s="168" t="s">
        <v>1</v>
      </c>
      <c r="F2589" s="169" t="s">
        <v>2634</v>
      </c>
      <c r="H2589" s="170">
        <v>-1.1000000000000001</v>
      </c>
      <c r="I2589" s="171"/>
      <c r="L2589" s="167"/>
      <c r="M2589" s="172"/>
      <c r="T2589" s="173"/>
      <c r="AT2589" s="168" t="s">
        <v>315</v>
      </c>
      <c r="AU2589" s="168" t="s">
        <v>89</v>
      </c>
      <c r="AV2589" s="13" t="s">
        <v>89</v>
      </c>
      <c r="AW2589" s="13" t="s">
        <v>31</v>
      </c>
      <c r="AX2589" s="13" t="s">
        <v>76</v>
      </c>
      <c r="AY2589" s="168" t="s">
        <v>307</v>
      </c>
    </row>
    <row r="2590" spans="2:51" s="13" customFormat="1">
      <c r="B2590" s="167"/>
      <c r="D2590" s="161" t="s">
        <v>315</v>
      </c>
      <c r="E2590" s="168" t="s">
        <v>1</v>
      </c>
      <c r="F2590" s="169" t="s">
        <v>2720</v>
      </c>
      <c r="H2590" s="170">
        <v>-0.8</v>
      </c>
      <c r="I2590" s="171"/>
      <c r="L2590" s="167"/>
      <c r="M2590" s="172"/>
      <c r="T2590" s="173"/>
      <c r="AT2590" s="168" t="s">
        <v>315</v>
      </c>
      <c r="AU2590" s="168" t="s">
        <v>89</v>
      </c>
      <c r="AV2590" s="13" t="s">
        <v>89</v>
      </c>
      <c r="AW2590" s="13" t="s">
        <v>31</v>
      </c>
      <c r="AX2590" s="13" t="s">
        <v>76</v>
      </c>
      <c r="AY2590" s="168" t="s">
        <v>307</v>
      </c>
    </row>
    <row r="2591" spans="2:51" s="12" customFormat="1">
      <c r="B2591" s="160"/>
      <c r="D2591" s="161" t="s">
        <v>315</v>
      </c>
      <c r="E2591" s="162" t="s">
        <v>1</v>
      </c>
      <c r="F2591" s="163" t="s">
        <v>2738</v>
      </c>
      <c r="H2591" s="162" t="s">
        <v>1</v>
      </c>
      <c r="I2591" s="164"/>
      <c r="L2591" s="160"/>
      <c r="M2591" s="165"/>
      <c r="T2591" s="166"/>
      <c r="AT2591" s="162" t="s">
        <v>315</v>
      </c>
      <c r="AU2591" s="162" t="s">
        <v>89</v>
      </c>
      <c r="AV2591" s="12" t="s">
        <v>83</v>
      </c>
      <c r="AW2591" s="12" t="s">
        <v>31</v>
      </c>
      <c r="AX2591" s="12" t="s">
        <v>76</v>
      </c>
      <c r="AY2591" s="162" t="s">
        <v>307</v>
      </c>
    </row>
    <row r="2592" spans="2:51" s="13" customFormat="1">
      <c r="B2592" s="167"/>
      <c r="D2592" s="161" t="s">
        <v>315</v>
      </c>
      <c r="E2592" s="168" t="s">
        <v>1</v>
      </c>
      <c r="F2592" s="169" t="s">
        <v>2739</v>
      </c>
      <c r="H2592" s="170">
        <v>5.7</v>
      </c>
      <c r="I2592" s="171"/>
      <c r="L2592" s="167"/>
      <c r="M2592" s="172"/>
      <c r="T2592" s="173"/>
      <c r="AT2592" s="168" t="s">
        <v>315</v>
      </c>
      <c r="AU2592" s="168" t="s">
        <v>89</v>
      </c>
      <c r="AV2592" s="13" t="s">
        <v>89</v>
      </c>
      <c r="AW2592" s="13" t="s">
        <v>31</v>
      </c>
      <c r="AX2592" s="13" t="s">
        <v>76</v>
      </c>
      <c r="AY2592" s="168" t="s">
        <v>307</v>
      </c>
    </row>
    <row r="2593" spans="2:65" s="14" customFormat="1">
      <c r="B2593" s="174"/>
      <c r="D2593" s="161" t="s">
        <v>315</v>
      </c>
      <c r="E2593" s="175" t="s">
        <v>231</v>
      </c>
      <c r="F2593" s="176" t="s">
        <v>415</v>
      </c>
      <c r="H2593" s="177">
        <v>533.69500000000005</v>
      </c>
      <c r="I2593" s="178"/>
      <c r="L2593" s="174"/>
      <c r="M2593" s="179"/>
      <c r="T2593" s="180"/>
      <c r="AT2593" s="175" t="s">
        <v>315</v>
      </c>
      <c r="AU2593" s="175" t="s">
        <v>89</v>
      </c>
      <c r="AV2593" s="14" t="s">
        <v>313</v>
      </c>
      <c r="AW2593" s="14" t="s">
        <v>31</v>
      </c>
      <c r="AX2593" s="14" t="s">
        <v>83</v>
      </c>
      <c r="AY2593" s="175" t="s">
        <v>307</v>
      </c>
    </row>
    <row r="2594" spans="2:65" s="1" customFormat="1" ht="24.2" customHeight="1">
      <c r="B2594" s="145"/>
      <c r="C2594" s="188" t="s">
        <v>2740</v>
      </c>
      <c r="D2594" s="188" t="s">
        <v>507</v>
      </c>
      <c r="E2594" s="189" t="s">
        <v>2741</v>
      </c>
      <c r="F2594" s="190" t="s">
        <v>2742</v>
      </c>
      <c r="G2594" s="191" t="s">
        <v>1071</v>
      </c>
      <c r="H2594" s="192">
        <v>539.03200000000004</v>
      </c>
      <c r="I2594" s="193"/>
      <c r="J2594" s="194">
        <f>ROUND(I2594*H2594,2)</f>
        <v>0</v>
      </c>
      <c r="K2594" s="195"/>
      <c r="L2594" s="196"/>
      <c r="M2594" s="197" t="s">
        <v>1</v>
      </c>
      <c r="N2594" s="198" t="s">
        <v>42</v>
      </c>
      <c r="P2594" s="156">
        <f>O2594*H2594</f>
        <v>0</v>
      </c>
      <c r="Q2594" s="156">
        <v>1.6299999999999999E-3</v>
      </c>
      <c r="R2594" s="156">
        <f>Q2594*H2594</f>
        <v>0.87862216000000004</v>
      </c>
      <c r="S2594" s="156">
        <v>0</v>
      </c>
      <c r="T2594" s="157">
        <f>S2594*H2594</f>
        <v>0</v>
      </c>
      <c r="AR2594" s="158" t="s">
        <v>732</v>
      </c>
      <c r="AT2594" s="158" t="s">
        <v>507</v>
      </c>
      <c r="AU2594" s="158" t="s">
        <v>89</v>
      </c>
      <c r="AY2594" s="17" t="s">
        <v>307</v>
      </c>
      <c r="BE2594" s="159">
        <f>IF(N2594="základná",J2594,0)</f>
        <v>0</v>
      </c>
      <c r="BF2594" s="159">
        <f>IF(N2594="znížená",J2594,0)</f>
        <v>0</v>
      </c>
      <c r="BG2594" s="159">
        <f>IF(N2594="zákl. prenesená",J2594,0)</f>
        <v>0</v>
      </c>
      <c r="BH2594" s="159">
        <f>IF(N2594="zníž. prenesená",J2594,0)</f>
        <v>0</v>
      </c>
      <c r="BI2594" s="159">
        <f>IF(N2594="nulová",J2594,0)</f>
        <v>0</v>
      </c>
      <c r="BJ2594" s="17" t="s">
        <v>89</v>
      </c>
      <c r="BK2594" s="159">
        <f>ROUND(I2594*H2594,2)</f>
        <v>0</v>
      </c>
      <c r="BL2594" s="17" t="s">
        <v>587</v>
      </c>
      <c r="BM2594" s="158" t="s">
        <v>2743</v>
      </c>
    </row>
    <row r="2595" spans="2:65" s="13" customFormat="1">
      <c r="B2595" s="167"/>
      <c r="D2595" s="161" t="s">
        <v>315</v>
      </c>
      <c r="E2595" s="168" t="s">
        <v>1</v>
      </c>
      <c r="F2595" s="169" t="s">
        <v>231</v>
      </c>
      <c r="H2595" s="170">
        <v>533.69500000000005</v>
      </c>
      <c r="I2595" s="171"/>
      <c r="L2595" s="167"/>
      <c r="M2595" s="172"/>
      <c r="T2595" s="173"/>
      <c r="AT2595" s="168" t="s">
        <v>315</v>
      </c>
      <c r="AU2595" s="168" t="s">
        <v>89</v>
      </c>
      <c r="AV2595" s="13" t="s">
        <v>89</v>
      </c>
      <c r="AW2595" s="13" t="s">
        <v>31</v>
      </c>
      <c r="AX2595" s="13" t="s">
        <v>83</v>
      </c>
      <c r="AY2595" s="168" t="s">
        <v>307</v>
      </c>
    </row>
    <row r="2596" spans="2:65" s="13" customFormat="1">
      <c r="B2596" s="167"/>
      <c r="D2596" s="161" t="s">
        <v>315</v>
      </c>
      <c r="F2596" s="169" t="s">
        <v>2744</v>
      </c>
      <c r="H2596" s="170">
        <v>539.03200000000004</v>
      </c>
      <c r="I2596" s="171"/>
      <c r="L2596" s="167"/>
      <c r="M2596" s="172"/>
      <c r="T2596" s="173"/>
      <c r="AT2596" s="168" t="s">
        <v>315</v>
      </c>
      <c r="AU2596" s="168" t="s">
        <v>89</v>
      </c>
      <c r="AV2596" s="13" t="s">
        <v>89</v>
      </c>
      <c r="AW2596" s="13" t="s">
        <v>3</v>
      </c>
      <c r="AX2596" s="13" t="s">
        <v>83</v>
      </c>
      <c r="AY2596" s="168" t="s">
        <v>307</v>
      </c>
    </row>
    <row r="2597" spans="2:65" s="1" customFormat="1" ht="16.5" customHeight="1">
      <c r="B2597" s="145"/>
      <c r="C2597" s="146" t="s">
        <v>2745</v>
      </c>
      <c r="D2597" s="146" t="s">
        <v>309</v>
      </c>
      <c r="E2597" s="147" t="s">
        <v>2746</v>
      </c>
      <c r="F2597" s="148" t="s">
        <v>2747</v>
      </c>
      <c r="G2597" s="149" t="s">
        <v>517</v>
      </c>
      <c r="H2597" s="150">
        <v>655.87800000000004</v>
      </c>
      <c r="I2597" s="151"/>
      <c r="J2597" s="152">
        <f>ROUND(I2597*H2597,2)</f>
        <v>0</v>
      </c>
      <c r="K2597" s="153"/>
      <c r="L2597" s="32"/>
      <c r="M2597" s="154" t="s">
        <v>1</v>
      </c>
      <c r="N2597" s="155" t="s">
        <v>42</v>
      </c>
      <c r="P2597" s="156">
        <f>O2597*H2597</f>
        <v>0</v>
      </c>
      <c r="Q2597" s="156">
        <v>4.0000000000000002E-4</v>
      </c>
      <c r="R2597" s="156">
        <f>Q2597*H2597</f>
        <v>0.26235120000000001</v>
      </c>
      <c r="S2597" s="156">
        <v>0</v>
      </c>
      <c r="T2597" s="157">
        <f>S2597*H2597</f>
        <v>0</v>
      </c>
      <c r="AR2597" s="158" t="s">
        <v>587</v>
      </c>
      <c r="AT2597" s="158" t="s">
        <v>309</v>
      </c>
      <c r="AU2597" s="158" t="s">
        <v>89</v>
      </c>
      <c r="AY2597" s="17" t="s">
        <v>307</v>
      </c>
      <c r="BE2597" s="159">
        <f>IF(N2597="základná",J2597,0)</f>
        <v>0</v>
      </c>
      <c r="BF2597" s="159">
        <f>IF(N2597="znížená",J2597,0)</f>
        <v>0</v>
      </c>
      <c r="BG2597" s="159">
        <f>IF(N2597="zákl. prenesená",J2597,0)</f>
        <v>0</v>
      </c>
      <c r="BH2597" s="159">
        <f>IF(N2597="zníž. prenesená",J2597,0)</f>
        <v>0</v>
      </c>
      <c r="BI2597" s="159">
        <f>IF(N2597="nulová",J2597,0)</f>
        <v>0</v>
      </c>
      <c r="BJ2597" s="17" t="s">
        <v>89</v>
      </c>
      <c r="BK2597" s="159">
        <f>ROUND(I2597*H2597,2)</f>
        <v>0</v>
      </c>
      <c r="BL2597" s="17" t="s">
        <v>587</v>
      </c>
      <c r="BM2597" s="158" t="s">
        <v>2748</v>
      </c>
    </row>
    <row r="2598" spans="2:65" s="12" customFormat="1">
      <c r="B2598" s="160"/>
      <c r="D2598" s="161" t="s">
        <v>315</v>
      </c>
      <c r="E2598" s="162" t="s">
        <v>1</v>
      </c>
      <c r="F2598" s="163" t="s">
        <v>2749</v>
      </c>
      <c r="H2598" s="162" t="s">
        <v>1</v>
      </c>
      <c r="I2598" s="164"/>
      <c r="L2598" s="160"/>
      <c r="M2598" s="165"/>
      <c r="T2598" s="166"/>
      <c r="AT2598" s="162" t="s">
        <v>315</v>
      </c>
      <c r="AU2598" s="162" t="s">
        <v>89</v>
      </c>
      <c r="AV2598" s="12" t="s">
        <v>83</v>
      </c>
      <c r="AW2598" s="12" t="s">
        <v>31</v>
      </c>
      <c r="AX2598" s="12" t="s">
        <v>76</v>
      </c>
      <c r="AY2598" s="162" t="s">
        <v>307</v>
      </c>
    </row>
    <row r="2599" spans="2:65" s="12" customFormat="1">
      <c r="B2599" s="160"/>
      <c r="D2599" s="161" t="s">
        <v>315</v>
      </c>
      <c r="E2599" s="162" t="s">
        <v>1</v>
      </c>
      <c r="F2599" s="163" t="s">
        <v>757</v>
      </c>
      <c r="H2599" s="162" t="s">
        <v>1</v>
      </c>
      <c r="I2599" s="164"/>
      <c r="L2599" s="160"/>
      <c r="M2599" s="165"/>
      <c r="T2599" s="166"/>
      <c r="AT2599" s="162" t="s">
        <v>315</v>
      </c>
      <c r="AU2599" s="162" t="s">
        <v>89</v>
      </c>
      <c r="AV2599" s="12" t="s">
        <v>83</v>
      </c>
      <c r="AW2599" s="12" t="s">
        <v>31</v>
      </c>
      <c r="AX2599" s="12" t="s">
        <v>76</v>
      </c>
      <c r="AY2599" s="162" t="s">
        <v>307</v>
      </c>
    </row>
    <row r="2600" spans="2:65" s="13" customFormat="1">
      <c r="B2600" s="167"/>
      <c r="D2600" s="161" t="s">
        <v>315</v>
      </c>
      <c r="E2600" s="168" t="s">
        <v>1</v>
      </c>
      <c r="F2600" s="169" t="s">
        <v>1163</v>
      </c>
      <c r="H2600" s="170">
        <v>15.95</v>
      </c>
      <c r="I2600" s="171"/>
      <c r="L2600" s="167"/>
      <c r="M2600" s="172"/>
      <c r="T2600" s="173"/>
      <c r="AT2600" s="168" t="s">
        <v>315</v>
      </c>
      <c r="AU2600" s="168" t="s">
        <v>89</v>
      </c>
      <c r="AV2600" s="13" t="s">
        <v>89</v>
      </c>
      <c r="AW2600" s="13" t="s">
        <v>31</v>
      </c>
      <c r="AX2600" s="13" t="s">
        <v>76</v>
      </c>
      <c r="AY2600" s="168" t="s">
        <v>307</v>
      </c>
    </row>
    <row r="2601" spans="2:65" s="12" customFormat="1">
      <c r="B2601" s="160"/>
      <c r="D2601" s="161" t="s">
        <v>315</v>
      </c>
      <c r="E2601" s="162" t="s">
        <v>1</v>
      </c>
      <c r="F2601" s="163" t="s">
        <v>916</v>
      </c>
      <c r="H2601" s="162" t="s">
        <v>1</v>
      </c>
      <c r="I2601" s="164"/>
      <c r="L2601" s="160"/>
      <c r="M2601" s="165"/>
      <c r="T2601" s="166"/>
      <c r="AT2601" s="162" t="s">
        <v>315</v>
      </c>
      <c r="AU2601" s="162" t="s">
        <v>89</v>
      </c>
      <c r="AV2601" s="12" t="s">
        <v>83</v>
      </c>
      <c r="AW2601" s="12" t="s">
        <v>31</v>
      </c>
      <c r="AX2601" s="12" t="s">
        <v>76</v>
      </c>
      <c r="AY2601" s="162" t="s">
        <v>307</v>
      </c>
    </row>
    <row r="2602" spans="2:65" s="13" customFormat="1">
      <c r="B2602" s="167"/>
      <c r="D2602" s="161" t="s">
        <v>315</v>
      </c>
      <c r="E2602" s="168" t="s">
        <v>1</v>
      </c>
      <c r="F2602" s="169" t="s">
        <v>1163</v>
      </c>
      <c r="H2602" s="170">
        <v>15.95</v>
      </c>
      <c r="I2602" s="171"/>
      <c r="L2602" s="167"/>
      <c r="M2602" s="172"/>
      <c r="T2602" s="173"/>
      <c r="AT2602" s="168" t="s">
        <v>315</v>
      </c>
      <c r="AU2602" s="168" t="s">
        <v>89</v>
      </c>
      <c r="AV2602" s="13" t="s">
        <v>89</v>
      </c>
      <c r="AW2602" s="13" t="s">
        <v>31</v>
      </c>
      <c r="AX2602" s="13" t="s">
        <v>76</v>
      </c>
      <c r="AY2602" s="168" t="s">
        <v>307</v>
      </c>
    </row>
    <row r="2603" spans="2:65" s="12" customFormat="1">
      <c r="B2603" s="160"/>
      <c r="D2603" s="161" t="s">
        <v>315</v>
      </c>
      <c r="E2603" s="162" t="s">
        <v>1</v>
      </c>
      <c r="F2603" s="163" t="s">
        <v>1213</v>
      </c>
      <c r="H2603" s="162" t="s">
        <v>1</v>
      </c>
      <c r="I2603" s="164"/>
      <c r="L2603" s="160"/>
      <c r="M2603" s="165"/>
      <c r="T2603" s="166"/>
      <c r="AT2603" s="162" t="s">
        <v>315</v>
      </c>
      <c r="AU2603" s="162" t="s">
        <v>89</v>
      </c>
      <c r="AV2603" s="12" t="s">
        <v>83</v>
      </c>
      <c r="AW2603" s="12" t="s">
        <v>31</v>
      </c>
      <c r="AX2603" s="12" t="s">
        <v>76</v>
      </c>
      <c r="AY2603" s="162" t="s">
        <v>307</v>
      </c>
    </row>
    <row r="2604" spans="2:65" s="13" customFormat="1">
      <c r="B2604" s="167"/>
      <c r="D2604" s="161" t="s">
        <v>315</v>
      </c>
      <c r="E2604" s="168" t="s">
        <v>1</v>
      </c>
      <c r="F2604" s="169" t="s">
        <v>2124</v>
      </c>
      <c r="H2604" s="170">
        <v>11.55</v>
      </c>
      <c r="I2604" s="171"/>
      <c r="L2604" s="167"/>
      <c r="M2604" s="172"/>
      <c r="T2604" s="173"/>
      <c r="AT2604" s="168" t="s">
        <v>315</v>
      </c>
      <c r="AU2604" s="168" t="s">
        <v>89</v>
      </c>
      <c r="AV2604" s="13" t="s">
        <v>89</v>
      </c>
      <c r="AW2604" s="13" t="s">
        <v>31</v>
      </c>
      <c r="AX2604" s="13" t="s">
        <v>76</v>
      </c>
      <c r="AY2604" s="168" t="s">
        <v>307</v>
      </c>
    </row>
    <row r="2605" spans="2:65" s="12" customFormat="1">
      <c r="B2605" s="160"/>
      <c r="D2605" s="161" t="s">
        <v>315</v>
      </c>
      <c r="E2605" s="162" t="s">
        <v>1</v>
      </c>
      <c r="F2605" s="163" t="s">
        <v>1220</v>
      </c>
      <c r="H2605" s="162" t="s">
        <v>1</v>
      </c>
      <c r="I2605" s="164"/>
      <c r="L2605" s="160"/>
      <c r="M2605" s="165"/>
      <c r="T2605" s="166"/>
      <c r="AT2605" s="162" t="s">
        <v>315</v>
      </c>
      <c r="AU2605" s="162" t="s">
        <v>89</v>
      </c>
      <c r="AV2605" s="12" t="s">
        <v>83</v>
      </c>
      <c r="AW2605" s="12" t="s">
        <v>31</v>
      </c>
      <c r="AX2605" s="12" t="s">
        <v>76</v>
      </c>
      <c r="AY2605" s="162" t="s">
        <v>307</v>
      </c>
    </row>
    <row r="2606" spans="2:65" s="13" customFormat="1">
      <c r="B2606" s="167"/>
      <c r="D2606" s="161" t="s">
        <v>315</v>
      </c>
      <c r="E2606" s="168" t="s">
        <v>1</v>
      </c>
      <c r="F2606" s="169" t="s">
        <v>2126</v>
      </c>
      <c r="H2606" s="170">
        <v>18.45</v>
      </c>
      <c r="I2606" s="171"/>
      <c r="L2606" s="167"/>
      <c r="M2606" s="172"/>
      <c r="T2606" s="173"/>
      <c r="AT2606" s="168" t="s">
        <v>315</v>
      </c>
      <c r="AU2606" s="168" t="s">
        <v>89</v>
      </c>
      <c r="AV2606" s="13" t="s">
        <v>89</v>
      </c>
      <c r="AW2606" s="13" t="s">
        <v>31</v>
      </c>
      <c r="AX2606" s="13" t="s">
        <v>76</v>
      </c>
      <c r="AY2606" s="168" t="s">
        <v>307</v>
      </c>
    </row>
    <row r="2607" spans="2:65" s="12" customFormat="1">
      <c r="B2607" s="160"/>
      <c r="D2607" s="161" t="s">
        <v>315</v>
      </c>
      <c r="E2607" s="162" t="s">
        <v>1</v>
      </c>
      <c r="F2607" s="163" t="s">
        <v>762</v>
      </c>
      <c r="H2607" s="162" t="s">
        <v>1</v>
      </c>
      <c r="I2607" s="164"/>
      <c r="L2607" s="160"/>
      <c r="M2607" s="165"/>
      <c r="T2607" s="166"/>
      <c r="AT2607" s="162" t="s">
        <v>315</v>
      </c>
      <c r="AU2607" s="162" t="s">
        <v>89</v>
      </c>
      <c r="AV2607" s="12" t="s">
        <v>83</v>
      </c>
      <c r="AW2607" s="12" t="s">
        <v>31</v>
      </c>
      <c r="AX2607" s="12" t="s">
        <v>76</v>
      </c>
      <c r="AY2607" s="162" t="s">
        <v>307</v>
      </c>
    </row>
    <row r="2608" spans="2:65" s="13" customFormat="1">
      <c r="B2608" s="167"/>
      <c r="D2608" s="161" t="s">
        <v>315</v>
      </c>
      <c r="E2608" s="168" t="s">
        <v>1</v>
      </c>
      <c r="F2608" s="169" t="s">
        <v>2127</v>
      </c>
      <c r="H2608" s="170">
        <v>41.9</v>
      </c>
      <c r="I2608" s="171"/>
      <c r="L2608" s="167"/>
      <c r="M2608" s="172"/>
      <c r="T2608" s="173"/>
      <c r="AT2608" s="168" t="s">
        <v>315</v>
      </c>
      <c r="AU2608" s="168" t="s">
        <v>89</v>
      </c>
      <c r="AV2608" s="13" t="s">
        <v>89</v>
      </c>
      <c r="AW2608" s="13" t="s">
        <v>31</v>
      </c>
      <c r="AX2608" s="13" t="s">
        <v>76</v>
      </c>
      <c r="AY2608" s="168" t="s">
        <v>307</v>
      </c>
    </row>
    <row r="2609" spans="2:51" s="12" customFormat="1">
      <c r="B2609" s="160"/>
      <c r="D2609" s="161" t="s">
        <v>315</v>
      </c>
      <c r="E2609" s="162" t="s">
        <v>1</v>
      </c>
      <c r="F2609" s="163" t="s">
        <v>1233</v>
      </c>
      <c r="H2609" s="162" t="s">
        <v>1</v>
      </c>
      <c r="I2609" s="164"/>
      <c r="L2609" s="160"/>
      <c r="M2609" s="165"/>
      <c r="T2609" s="166"/>
      <c r="AT2609" s="162" t="s">
        <v>315</v>
      </c>
      <c r="AU2609" s="162" t="s">
        <v>89</v>
      </c>
      <c r="AV2609" s="12" t="s">
        <v>83</v>
      </c>
      <c r="AW2609" s="12" t="s">
        <v>31</v>
      </c>
      <c r="AX2609" s="12" t="s">
        <v>76</v>
      </c>
      <c r="AY2609" s="162" t="s">
        <v>307</v>
      </c>
    </row>
    <row r="2610" spans="2:51" s="13" customFormat="1">
      <c r="B2610" s="167"/>
      <c r="D2610" s="161" t="s">
        <v>315</v>
      </c>
      <c r="E2610" s="168" t="s">
        <v>1</v>
      </c>
      <c r="F2610" s="169" t="s">
        <v>2128</v>
      </c>
      <c r="H2610" s="170">
        <v>35.6</v>
      </c>
      <c r="I2610" s="171"/>
      <c r="L2610" s="167"/>
      <c r="M2610" s="172"/>
      <c r="T2610" s="173"/>
      <c r="AT2610" s="168" t="s">
        <v>315</v>
      </c>
      <c r="AU2610" s="168" t="s">
        <v>89</v>
      </c>
      <c r="AV2610" s="13" t="s">
        <v>89</v>
      </c>
      <c r="AW2610" s="13" t="s">
        <v>31</v>
      </c>
      <c r="AX2610" s="13" t="s">
        <v>76</v>
      </c>
      <c r="AY2610" s="168" t="s">
        <v>307</v>
      </c>
    </row>
    <row r="2611" spans="2:51" s="12" customFormat="1">
      <c r="B2611" s="160"/>
      <c r="D2611" s="161" t="s">
        <v>315</v>
      </c>
      <c r="E2611" s="162" t="s">
        <v>1</v>
      </c>
      <c r="F2611" s="163" t="s">
        <v>1243</v>
      </c>
      <c r="H2611" s="162" t="s">
        <v>1</v>
      </c>
      <c r="I2611" s="164"/>
      <c r="L2611" s="160"/>
      <c r="M2611" s="165"/>
      <c r="T2611" s="166"/>
      <c r="AT2611" s="162" t="s">
        <v>315</v>
      </c>
      <c r="AU2611" s="162" t="s">
        <v>89</v>
      </c>
      <c r="AV2611" s="12" t="s">
        <v>83</v>
      </c>
      <c r="AW2611" s="12" t="s">
        <v>31</v>
      </c>
      <c r="AX2611" s="12" t="s">
        <v>76</v>
      </c>
      <c r="AY2611" s="162" t="s">
        <v>307</v>
      </c>
    </row>
    <row r="2612" spans="2:51" s="13" customFormat="1">
      <c r="B2612" s="167"/>
      <c r="D2612" s="161" t="s">
        <v>315</v>
      </c>
      <c r="E2612" s="168" t="s">
        <v>1</v>
      </c>
      <c r="F2612" s="169" t="s">
        <v>2129</v>
      </c>
      <c r="H2612" s="170">
        <v>17.100000000000001</v>
      </c>
      <c r="I2612" s="171"/>
      <c r="L2612" s="167"/>
      <c r="M2612" s="172"/>
      <c r="T2612" s="173"/>
      <c r="AT2612" s="168" t="s">
        <v>315</v>
      </c>
      <c r="AU2612" s="168" t="s">
        <v>89</v>
      </c>
      <c r="AV2612" s="13" t="s">
        <v>89</v>
      </c>
      <c r="AW2612" s="13" t="s">
        <v>31</v>
      </c>
      <c r="AX2612" s="13" t="s">
        <v>76</v>
      </c>
      <c r="AY2612" s="168" t="s">
        <v>307</v>
      </c>
    </row>
    <row r="2613" spans="2:51" s="12" customFormat="1">
      <c r="B2613" s="160"/>
      <c r="D2613" s="161" t="s">
        <v>315</v>
      </c>
      <c r="E2613" s="162" t="s">
        <v>1</v>
      </c>
      <c r="F2613" s="163" t="s">
        <v>708</v>
      </c>
      <c r="H2613" s="162" t="s">
        <v>1</v>
      </c>
      <c r="I2613" s="164"/>
      <c r="L2613" s="160"/>
      <c r="M2613" s="165"/>
      <c r="T2613" s="166"/>
      <c r="AT2613" s="162" t="s">
        <v>315</v>
      </c>
      <c r="AU2613" s="162" t="s">
        <v>89</v>
      </c>
      <c r="AV2613" s="12" t="s">
        <v>83</v>
      </c>
      <c r="AW2613" s="12" t="s">
        <v>31</v>
      </c>
      <c r="AX2613" s="12" t="s">
        <v>76</v>
      </c>
      <c r="AY2613" s="162" t="s">
        <v>307</v>
      </c>
    </row>
    <row r="2614" spans="2:51" s="13" customFormat="1">
      <c r="B2614" s="167"/>
      <c r="D2614" s="161" t="s">
        <v>315</v>
      </c>
      <c r="E2614" s="168" t="s">
        <v>1</v>
      </c>
      <c r="F2614" s="169" t="s">
        <v>2150</v>
      </c>
      <c r="H2614" s="170">
        <v>110.35</v>
      </c>
      <c r="I2614" s="171"/>
      <c r="L2614" s="167"/>
      <c r="M2614" s="172"/>
      <c r="T2614" s="173"/>
      <c r="AT2614" s="168" t="s">
        <v>315</v>
      </c>
      <c r="AU2614" s="168" t="s">
        <v>89</v>
      </c>
      <c r="AV2614" s="13" t="s">
        <v>89</v>
      </c>
      <c r="AW2614" s="13" t="s">
        <v>31</v>
      </c>
      <c r="AX2614" s="13" t="s">
        <v>76</v>
      </c>
      <c r="AY2614" s="168" t="s">
        <v>307</v>
      </c>
    </row>
    <row r="2615" spans="2:51" s="12" customFormat="1">
      <c r="B2615" s="160"/>
      <c r="D2615" s="161" t="s">
        <v>315</v>
      </c>
      <c r="E2615" s="162" t="s">
        <v>1</v>
      </c>
      <c r="F2615" s="163" t="s">
        <v>1261</v>
      </c>
      <c r="H2615" s="162" t="s">
        <v>1</v>
      </c>
      <c r="I2615" s="164"/>
      <c r="L2615" s="160"/>
      <c r="M2615" s="165"/>
      <c r="T2615" s="166"/>
      <c r="AT2615" s="162" t="s">
        <v>315</v>
      </c>
      <c r="AU2615" s="162" t="s">
        <v>89</v>
      </c>
      <c r="AV2615" s="12" t="s">
        <v>83</v>
      </c>
      <c r="AW2615" s="12" t="s">
        <v>31</v>
      </c>
      <c r="AX2615" s="12" t="s">
        <v>76</v>
      </c>
      <c r="AY2615" s="162" t="s">
        <v>307</v>
      </c>
    </row>
    <row r="2616" spans="2:51" s="13" customFormat="1">
      <c r="B2616" s="167"/>
      <c r="D2616" s="161" t="s">
        <v>315</v>
      </c>
      <c r="E2616" s="168" t="s">
        <v>1</v>
      </c>
      <c r="F2616" s="169" t="s">
        <v>2133</v>
      </c>
      <c r="H2616" s="170">
        <v>7.3</v>
      </c>
      <c r="I2616" s="171"/>
      <c r="L2616" s="167"/>
      <c r="M2616" s="172"/>
      <c r="T2616" s="173"/>
      <c r="AT2616" s="168" t="s">
        <v>315</v>
      </c>
      <c r="AU2616" s="168" t="s">
        <v>89</v>
      </c>
      <c r="AV2616" s="13" t="s">
        <v>89</v>
      </c>
      <c r="AW2616" s="13" t="s">
        <v>31</v>
      </c>
      <c r="AX2616" s="13" t="s">
        <v>76</v>
      </c>
      <c r="AY2616" s="168" t="s">
        <v>307</v>
      </c>
    </row>
    <row r="2617" spans="2:51" s="12" customFormat="1">
      <c r="B2617" s="160"/>
      <c r="D2617" s="161" t="s">
        <v>315</v>
      </c>
      <c r="E2617" s="162" t="s">
        <v>1</v>
      </c>
      <c r="F2617" s="163" t="s">
        <v>774</v>
      </c>
      <c r="H2617" s="162" t="s">
        <v>1</v>
      </c>
      <c r="I2617" s="164"/>
      <c r="L2617" s="160"/>
      <c r="M2617" s="165"/>
      <c r="T2617" s="166"/>
      <c r="AT2617" s="162" t="s">
        <v>315</v>
      </c>
      <c r="AU2617" s="162" t="s">
        <v>89</v>
      </c>
      <c r="AV2617" s="12" t="s">
        <v>83</v>
      </c>
      <c r="AW2617" s="12" t="s">
        <v>31</v>
      </c>
      <c r="AX2617" s="12" t="s">
        <v>76</v>
      </c>
      <c r="AY2617" s="162" t="s">
        <v>307</v>
      </c>
    </row>
    <row r="2618" spans="2:51" s="13" customFormat="1">
      <c r="B2618" s="167"/>
      <c r="D2618" s="161" t="s">
        <v>315</v>
      </c>
      <c r="E2618" s="168" t="s">
        <v>1</v>
      </c>
      <c r="F2618" s="169" t="s">
        <v>1149</v>
      </c>
      <c r="H2618" s="170">
        <v>19.25</v>
      </c>
      <c r="I2618" s="171"/>
      <c r="L2618" s="167"/>
      <c r="M2618" s="172"/>
      <c r="T2618" s="173"/>
      <c r="AT2618" s="168" t="s">
        <v>315</v>
      </c>
      <c r="AU2618" s="168" t="s">
        <v>89</v>
      </c>
      <c r="AV2618" s="13" t="s">
        <v>89</v>
      </c>
      <c r="AW2618" s="13" t="s">
        <v>31</v>
      </c>
      <c r="AX2618" s="13" t="s">
        <v>76</v>
      </c>
      <c r="AY2618" s="168" t="s">
        <v>307</v>
      </c>
    </row>
    <row r="2619" spans="2:51" s="12" customFormat="1">
      <c r="B2619" s="160"/>
      <c r="D2619" s="161" t="s">
        <v>315</v>
      </c>
      <c r="E2619" s="162" t="s">
        <v>1</v>
      </c>
      <c r="F2619" s="163" t="s">
        <v>773</v>
      </c>
      <c r="H2619" s="162" t="s">
        <v>1</v>
      </c>
      <c r="I2619" s="164"/>
      <c r="L2619" s="160"/>
      <c r="M2619" s="165"/>
      <c r="T2619" s="166"/>
      <c r="AT2619" s="162" t="s">
        <v>315</v>
      </c>
      <c r="AU2619" s="162" t="s">
        <v>89</v>
      </c>
      <c r="AV2619" s="12" t="s">
        <v>83</v>
      </c>
      <c r="AW2619" s="12" t="s">
        <v>31</v>
      </c>
      <c r="AX2619" s="12" t="s">
        <v>76</v>
      </c>
      <c r="AY2619" s="162" t="s">
        <v>307</v>
      </c>
    </row>
    <row r="2620" spans="2:51" s="13" customFormat="1">
      <c r="B2620" s="167"/>
      <c r="D2620" s="161" t="s">
        <v>315</v>
      </c>
      <c r="E2620" s="168" t="s">
        <v>1</v>
      </c>
      <c r="F2620" s="169" t="s">
        <v>1149</v>
      </c>
      <c r="H2620" s="170">
        <v>19.25</v>
      </c>
      <c r="I2620" s="171"/>
      <c r="L2620" s="167"/>
      <c r="M2620" s="172"/>
      <c r="T2620" s="173"/>
      <c r="AT2620" s="168" t="s">
        <v>315</v>
      </c>
      <c r="AU2620" s="168" t="s">
        <v>89</v>
      </c>
      <c r="AV2620" s="13" t="s">
        <v>89</v>
      </c>
      <c r="AW2620" s="13" t="s">
        <v>31</v>
      </c>
      <c r="AX2620" s="13" t="s">
        <v>76</v>
      </c>
      <c r="AY2620" s="168" t="s">
        <v>307</v>
      </c>
    </row>
    <row r="2621" spans="2:51" s="12" customFormat="1">
      <c r="B2621" s="160"/>
      <c r="D2621" s="161" t="s">
        <v>315</v>
      </c>
      <c r="E2621" s="162" t="s">
        <v>1</v>
      </c>
      <c r="F2621" s="163" t="s">
        <v>1267</v>
      </c>
      <c r="H2621" s="162" t="s">
        <v>1</v>
      </c>
      <c r="I2621" s="164"/>
      <c r="L2621" s="160"/>
      <c r="M2621" s="165"/>
      <c r="T2621" s="166"/>
      <c r="AT2621" s="162" t="s">
        <v>315</v>
      </c>
      <c r="AU2621" s="162" t="s">
        <v>89</v>
      </c>
      <c r="AV2621" s="12" t="s">
        <v>83</v>
      </c>
      <c r="AW2621" s="12" t="s">
        <v>31</v>
      </c>
      <c r="AX2621" s="12" t="s">
        <v>76</v>
      </c>
      <c r="AY2621" s="162" t="s">
        <v>307</v>
      </c>
    </row>
    <row r="2622" spans="2:51" s="13" customFormat="1">
      <c r="B2622" s="167"/>
      <c r="D2622" s="161" t="s">
        <v>315</v>
      </c>
      <c r="E2622" s="168" t="s">
        <v>1</v>
      </c>
      <c r="F2622" s="169" t="s">
        <v>2133</v>
      </c>
      <c r="H2622" s="170">
        <v>7.3</v>
      </c>
      <c r="I2622" s="171"/>
      <c r="L2622" s="167"/>
      <c r="M2622" s="172"/>
      <c r="T2622" s="173"/>
      <c r="AT2622" s="168" t="s">
        <v>315</v>
      </c>
      <c r="AU2622" s="168" t="s">
        <v>89</v>
      </c>
      <c r="AV2622" s="13" t="s">
        <v>89</v>
      </c>
      <c r="AW2622" s="13" t="s">
        <v>31</v>
      </c>
      <c r="AX2622" s="13" t="s">
        <v>76</v>
      </c>
      <c r="AY2622" s="168" t="s">
        <v>307</v>
      </c>
    </row>
    <row r="2623" spans="2:51" s="12" customFormat="1">
      <c r="B2623" s="160"/>
      <c r="D2623" s="161" t="s">
        <v>315</v>
      </c>
      <c r="E2623" s="162" t="s">
        <v>1</v>
      </c>
      <c r="F2623" s="163" t="s">
        <v>1150</v>
      </c>
      <c r="H2623" s="162" t="s">
        <v>1</v>
      </c>
      <c r="I2623" s="164"/>
      <c r="L2623" s="160"/>
      <c r="M2623" s="165"/>
      <c r="T2623" s="166"/>
      <c r="AT2623" s="162" t="s">
        <v>315</v>
      </c>
      <c r="AU2623" s="162" t="s">
        <v>89</v>
      </c>
      <c r="AV2623" s="12" t="s">
        <v>83</v>
      </c>
      <c r="AW2623" s="12" t="s">
        <v>31</v>
      </c>
      <c r="AX2623" s="12" t="s">
        <v>76</v>
      </c>
      <c r="AY2623" s="162" t="s">
        <v>307</v>
      </c>
    </row>
    <row r="2624" spans="2:51" s="13" customFormat="1">
      <c r="B2624" s="167"/>
      <c r="D2624" s="161" t="s">
        <v>315</v>
      </c>
      <c r="E2624" s="168" t="s">
        <v>1</v>
      </c>
      <c r="F2624" s="169" t="s">
        <v>1149</v>
      </c>
      <c r="H2624" s="170">
        <v>19.25</v>
      </c>
      <c r="I2624" s="171"/>
      <c r="L2624" s="167"/>
      <c r="M2624" s="172"/>
      <c r="T2624" s="173"/>
      <c r="AT2624" s="168" t="s">
        <v>315</v>
      </c>
      <c r="AU2624" s="168" t="s">
        <v>89</v>
      </c>
      <c r="AV2624" s="13" t="s">
        <v>89</v>
      </c>
      <c r="AW2624" s="13" t="s">
        <v>31</v>
      </c>
      <c r="AX2624" s="13" t="s">
        <v>76</v>
      </c>
      <c r="AY2624" s="168" t="s">
        <v>307</v>
      </c>
    </row>
    <row r="2625" spans="2:51" s="12" customFormat="1">
      <c r="B2625" s="160"/>
      <c r="D2625" s="161" t="s">
        <v>315</v>
      </c>
      <c r="E2625" s="162" t="s">
        <v>1</v>
      </c>
      <c r="F2625" s="163" t="s">
        <v>1151</v>
      </c>
      <c r="H2625" s="162" t="s">
        <v>1</v>
      </c>
      <c r="I2625" s="164"/>
      <c r="L2625" s="160"/>
      <c r="M2625" s="165"/>
      <c r="T2625" s="166"/>
      <c r="AT2625" s="162" t="s">
        <v>315</v>
      </c>
      <c r="AU2625" s="162" t="s">
        <v>89</v>
      </c>
      <c r="AV2625" s="12" t="s">
        <v>83</v>
      </c>
      <c r="AW2625" s="12" t="s">
        <v>31</v>
      </c>
      <c r="AX2625" s="12" t="s">
        <v>76</v>
      </c>
      <c r="AY2625" s="162" t="s">
        <v>307</v>
      </c>
    </row>
    <row r="2626" spans="2:51" s="13" customFormat="1">
      <c r="B2626" s="167"/>
      <c r="D2626" s="161" t="s">
        <v>315</v>
      </c>
      <c r="E2626" s="168" t="s">
        <v>1</v>
      </c>
      <c r="F2626" s="169" t="s">
        <v>1149</v>
      </c>
      <c r="H2626" s="170">
        <v>19.25</v>
      </c>
      <c r="I2626" s="171"/>
      <c r="L2626" s="167"/>
      <c r="M2626" s="172"/>
      <c r="T2626" s="173"/>
      <c r="AT2626" s="168" t="s">
        <v>315</v>
      </c>
      <c r="AU2626" s="168" t="s">
        <v>89</v>
      </c>
      <c r="AV2626" s="13" t="s">
        <v>89</v>
      </c>
      <c r="AW2626" s="13" t="s">
        <v>31</v>
      </c>
      <c r="AX2626" s="13" t="s">
        <v>76</v>
      </c>
      <c r="AY2626" s="168" t="s">
        <v>307</v>
      </c>
    </row>
    <row r="2627" spans="2:51" s="12" customFormat="1">
      <c r="B2627" s="160"/>
      <c r="D2627" s="161" t="s">
        <v>315</v>
      </c>
      <c r="E2627" s="162" t="s">
        <v>1</v>
      </c>
      <c r="F2627" s="163" t="s">
        <v>1269</v>
      </c>
      <c r="H2627" s="162" t="s">
        <v>1</v>
      </c>
      <c r="I2627" s="164"/>
      <c r="L2627" s="160"/>
      <c r="M2627" s="165"/>
      <c r="T2627" s="166"/>
      <c r="AT2627" s="162" t="s">
        <v>315</v>
      </c>
      <c r="AU2627" s="162" t="s">
        <v>89</v>
      </c>
      <c r="AV2627" s="12" t="s">
        <v>83</v>
      </c>
      <c r="AW2627" s="12" t="s">
        <v>31</v>
      </c>
      <c r="AX2627" s="12" t="s">
        <v>76</v>
      </c>
      <c r="AY2627" s="162" t="s">
        <v>307</v>
      </c>
    </row>
    <row r="2628" spans="2:51" s="13" customFormat="1">
      <c r="B2628" s="167"/>
      <c r="D2628" s="161" t="s">
        <v>315</v>
      </c>
      <c r="E2628" s="168" t="s">
        <v>1</v>
      </c>
      <c r="F2628" s="169" t="s">
        <v>2133</v>
      </c>
      <c r="H2628" s="170">
        <v>7.3</v>
      </c>
      <c r="I2628" s="171"/>
      <c r="L2628" s="167"/>
      <c r="M2628" s="172"/>
      <c r="T2628" s="173"/>
      <c r="AT2628" s="168" t="s">
        <v>315</v>
      </c>
      <c r="AU2628" s="168" t="s">
        <v>89</v>
      </c>
      <c r="AV2628" s="13" t="s">
        <v>89</v>
      </c>
      <c r="AW2628" s="13" t="s">
        <v>31</v>
      </c>
      <c r="AX2628" s="13" t="s">
        <v>76</v>
      </c>
      <c r="AY2628" s="168" t="s">
        <v>307</v>
      </c>
    </row>
    <row r="2629" spans="2:51" s="12" customFormat="1">
      <c r="B2629" s="160"/>
      <c r="D2629" s="161" t="s">
        <v>315</v>
      </c>
      <c r="E2629" s="162" t="s">
        <v>1</v>
      </c>
      <c r="F2629" s="163" t="s">
        <v>769</v>
      </c>
      <c r="H2629" s="162" t="s">
        <v>1</v>
      </c>
      <c r="I2629" s="164"/>
      <c r="L2629" s="160"/>
      <c r="M2629" s="165"/>
      <c r="T2629" s="166"/>
      <c r="AT2629" s="162" t="s">
        <v>315</v>
      </c>
      <c r="AU2629" s="162" t="s">
        <v>89</v>
      </c>
      <c r="AV2629" s="12" t="s">
        <v>83</v>
      </c>
      <c r="AW2629" s="12" t="s">
        <v>31</v>
      </c>
      <c r="AX2629" s="12" t="s">
        <v>76</v>
      </c>
      <c r="AY2629" s="162" t="s">
        <v>307</v>
      </c>
    </row>
    <row r="2630" spans="2:51" s="13" customFormat="1">
      <c r="B2630" s="167"/>
      <c r="D2630" s="161" t="s">
        <v>315</v>
      </c>
      <c r="E2630" s="168" t="s">
        <v>1</v>
      </c>
      <c r="F2630" s="169" t="s">
        <v>1149</v>
      </c>
      <c r="H2630" s="170">
        <v>19.25</v>
      </c>
      <c r="I2630" s="171"/>
      <c r="L2630" s="167"/>
      <c r="M2630" s="172"/>
      <c r="T2630" s="173"/>
      <c r="AT2630" s="168" t="s">
        <v>315</v>
      </c>
      <c r="AU2630" s="168" t="s">
        <v>89</v>
      </c>
      <c r="AV2630" s="13" t="s">
        <v>89</v>
      </c>
      <c r="AW2630" s="13" t="s">
        <v>31</v>
      </c>
      <c r="AX2630" s="13" t="s">
        <v>76</v>
      </c>
      <c r="AY2630" s="168" t="s">
        <v>307</v>
      </c>
    </row>
    <row r="2631" spans="2:51" s="12" customFormat="1">
      <c r="B2631" s="160"/>
      <c r="D2631" s="161" t="s">
        <v>315</v>
      </c>
      <c r="E2631" s="162" t="s">
        <v>1</v>
      </c>
      <c r="F2631" s="163" t="s">
        <v>1152</v>
      </c>
      <c r="H2631" s="162" t="s">
        <v>1</v>
      </c>
      <c r="I2631" s="164"/>
      <c r="L2631" s="160"/>
      <c r="M2631" s="165"/>
      <c r="T2631" s="166"/>
      <c r="AT2631" s="162" t="s">
        <v>315</v>
      </c>
      <c r="AU2631" s="162" t="s">
        <v>89</v>
      </c>
      <c r="AV2631" s="12" t="s">
        <v>83</v>
      </c>
      <c r="AW2631" s="12" t="s">
        <v>31</v>
      </c>
      <c r="AX2631" s="12" t="s">
        <v>76</v>
      </c>
      <c r="AY2631" s="162" t="s">
        <v>307</v>
      </c>
    </row>
    <row r="2632" spans="2:51" s="13" customFormat="1">
      <c r="B2632" s="167"/>
      <c r="D2632" s="161" t="s">
        <v>315</v>
      </c>
      <c r="E2632" s="168" t="s">
        <v>1</v>
      </c>
      <c r="F2632" s="169" t="s">
        <v>1149</v>
      </c>
      <c r="H2632" s="170">
        <v>19.25</v>
      </c>
      <c r="I2632" s="171"/>
      <c r="L2632" s="167"/>
      <c r="M2632" s="172"/>
      <c r="T2632" s="173"/>
      <c r="AT2632" s="168" t="s">
        <v>315</v>
      </c>
      <c r="AU2632" s="168" t="s">
        <v>89</v>
      </c>
      <c r="AV2632" s="13" t="s">
        <v>89</v>
      </c>
      <c r="AW2632" s="13" t="s">
        <v>31</v>
      </c>
      <c r="AX2632" s="13" t="s">
        <v>76</v>
      </c>
      <c r="AY2632" s="168" t="s">
        <v>307</v>
      </c>
    </row>
    <row r="2633" spans="2:51" s="12" customFormat="1">
      <c r="B2633" s="160"/>
      <c r="D2633" s="161" t="s">
        <v>315</v>
      </c>
      <c r="E2633" s="162" t="s">
        <v>1</v>
      </c>
      <c r="F2633" s="163" t="s">
        <v>1271</v>
      </c>
      <c r="H2633" s="162" t="s">
        <v>1</v>
      </c>
      <c r="I2633" s="164"/>
      <c r="L2633" s="160"/>
      <c r="M2633" s="165"/>
      <c r="T2633" s="166"/>
      <c r="AT2633" s="162" t="s">
        <v>315</v>
      </c>
      <c r="AU2633" s="162" t="s">
        <v>89</v>
      </c>
      <c r="AV2633" s="12" t="s">
        <v>83</v>
      </c>
      <c r="AW2633" s="12" t="s">
        <v>31</v>
      </c>
      <c r="AX2633" s="12" t="s">
        <v>76</v>
      </c>
      <c r="AY2633" s="162" t="s">
        <v>307</v>
      </c>
    </row>
    <row r="2634" spans="2:51" s="13" customFormat="1">
      <c r="B2634" s="167"/>
      <c r="D2634" s="161" t="s">
        <v>315</v>
      </c>
      <c r="E2634" s="168" t="s">
        <v>1</v>
      </c>
      <c r="F2634" s="169" t="s">
        <v>2133</v>
      </c>
      <c r="H2634" s="170">
        <v>7.3</v>
      </c>
      <c r="I2634" s="171"/>
      <c r="L2634" s="167"/>
      <c r="M2634" s="172"/>
      <c r="T2634" s="173"/>
      <c r="AT2634" s="168" t="s">
        <v>315</v>
      </c>
      <c r="AU2634" s="168" t="s">
        <v>89</v>
      </c>
      <c r="AV2634" s="13" t="s">
        <v>89</v>
      </c>
      <c r="AW2634" s="13" t="s">
        <v>31</v>
      </c>
      <c r="AX2634" s="13" t="s">
        <v>76</v>
      </c>
      <c r="AY2634" s="168" t="s">
        <v>307</v>
      </c>
    </row>
    <row r="2635" spans="2:51" s="12" customFormat="1">
      <c r="B2635" s="160"/>
      <c r="D2635" s="161" t="s">
        <v>315</v>
      </c>
      <c r="E2635" s="162" t="s">
        <v>1</v>
      </c>
      <c r="F2635" s="163" t="s">
        <v>1153</v>
      </c>
      <c r="H2635" s="162" t="s">
        <v>1</v>
      </c>
      <c r="I2635" s="164"/>
      <c r="L2635" s="160"/>
      <c r="M2635" s="165"/>
      <c r="T2635" s="166"/>
      <c r="AT2635" s="162" t="s">
        <v>315</v>
      </c>
      <c r="AU2635" s="162" t="s">
        <v>89</v>
      </c>
      <c r="AV2635" s="12" t="s">
        <v>83</v>
      </c>
      <c r="AW2635" s="12" t="s">
        <v>31</v>
      </c>
      <c r="AX2635" s="12" t="s">
        <v>76</v>
      </c>
      <c r="AY2635" s="162" t="s">
        <v>307</v>
      </c>
    </row>
    <row r="2636" spans="2:51" s="13" customFormat="1">
      <c r="B2636" s="167"/>
      <c r="D2636" s="161" t="s">
        <v>315</v>
      </c>
      <c r="E2636" s="168" t="s">
        <v>1</v>
      </c>
      <c r="F2636" s="169" t="s">
        <v>1149</v>
      </c>
      <c r="H2636" s="170">
        <v>19.25</v>
      </c>
      <c r="I2636" s="171"/>
      <c r="L2636" s="167"/>
      <c r="M2636" s="172"/>
      <c r="T2636" s="173"/>
      <c r="AT2636" s="168" t="s">
        <v>315</v>
      </c>
      <c r="AU2636" s="168" t="s">
        <v>89</v>
      </c>
      <c r="AV2636" s="13" t="s">
        <v>89</v>
      </c>
      <c r="AW2636" s="13" t="s">
        <v>31</v>
      </c>
      <c r="AX2636" s="13" t="s">
        <v>76</v>
      </c>
      <c r="AY2636" s="168" t="s">
        <v>307</v>
      </c>
    </row>
    <row r="2637" spans="2:51" s="12" customFormat="1">
      <c r="B2637" s="160"/>
      <c r="D2637" s="161" t="s">
        <v>315</v>
      </c>
      <c r="E2637" s="162" t="s">
        <v>1</v>
      </c>
      <c r="F2637" s="163" t="s">
        <v>1154</v>
      </c>
      <c r="H2637" s="162" t="s">
        <v>1</v>
      </c>
      <c r="I2637" s="164"/>
      <c r="L2637" s="160"/>
      <c r="M2637" s="165"/>
      <c r="T2637" s="166"/>
      <c r="AT2637" s="162" t="s">
        <v>315</v>
      </c>
      <c r="AU2637" s="162" t="s">
        <v>89</v>
      </c>
      <c r="AV2637" s="12" t="s">
        <v>83</v>
      </c>
      <c r="AW2637" s="12" t="s">
        <v>31</v>
      </c>
      <c r="AX2637" s="12" t="s">
        <v>76</v>
      </c>
      <c r="AY2637" s="162" t="s">
        <v>307</v>
      </c>
    </row>
    <row r="2638" spans="2:51" s="13" customFormat="1">
      <c r="B2638" s="167"/>
      <c r="D2638" s="161" t="s">
        <v>315</v>
      </c>
      <c r="E2638" s="168" t="s">
        <v>1</v>
      </c>
      <c r="F2638" s="169" t="s">
        <v>1149</v>
      </c>
      <c r="H2638" s="170">
        <v>19.25</v>
      </c>
      <c r="I2638" s="171"/>
      <c r="L2638" s="167"/>
      <c r="M2638" s="172"/>
      <c r="T2638" s="173"/>
      <c r="AT2638" s="168" t="s">
        <v>315</v>
      </c>
      <c r="AU2638" s="168" t="s">
        <v>89</v>
      </c>
      <c r="AV2638" s="13" t="s">
        <v>89</v>
      </c>
      <c r="AW2638" s="13" t="s">
        <v>31</v>
      </c>
      <c r="AX2638" s="13" t="s">
        <v>76</v>
      </c>
      <c r="AY2638" s="168" t="s">
        <v>307</v>
      </c>
    </row>
    <row r="2639" spans="2:51" s="12" customFormat="1">
      <c r="B2639" s="160"/>
      <c r="D2639" s="161" t="s">
        <v>315</v>
      </c>
      <c r="E2639" s="162" t="s">
        <v>1</v>
      </c>
      <c r="F2639" s="163" t="s">
        <v>1273</v>
      </c>
      <c r="H2639" s="162" t="s">
        <v>1</v>
      </c>
      <c r="I2639" s="164"/>
      <c r="L2639" s="160"/>
      <c r="M2639" s="165"/>
      <c r="T2639" s="166"/>
      <c r="AT2639" s="162" t="s">
        <v>315</v>
      </c>
      <c r="AU2639" s="162" t="s">
        <v>89</v>
      </c>
      <c r="AV2639" s="12" t="s">
        <v>83</v>
      </c>
      <c r="AW2639" s="12" t="s">
        <v>31</v>
      </c>
      <c r="AX2639" s="12" t="s">
        <v>76</v>
      </c>
      <c r="AY2639" s="162" t="s">
        <v>307</v>
      </c>
    </row>
    <row r="2640" spans="2:51" s="13" customFormat="1">
      <c r="B2640" s="167"/>
      <c r="D2640" s="161" t="s">
        <v>315</v>
      </c>
      <c r="E2640" s="168" t="s">
        <v>1</v>
      </c>
      <c r="F2640" s="169" t="s">
        <v>2133</v>
      </c>
      <c r="H2640" s="170">
        <v>7.3</v>
      </c>
      <c r="I2640" s="171"/>
      <c r="L2640" s="167"/>
      <c r="M2640" s="172"/>
      <c r="T2640" s="173"/>
      <c r="AT2640" s="168" t="s">
        <v>315</v>
      </c>
      <c r="AU2640" s="168" t="s">
        <v>89</v>
      </c>
      <c r="AV2640" s="13" t="s">
        <v>89</v>
      </c>
      <c r="AW2640" s="13" t="s">
        <v>31</v>
      </c>
      <c r="AX2640" s="13" t="s">
        <v>76</v>
      </c>
      <c r="AY2640" s="168" t="s">
        <v>307</v>
      </c>
    </row>
    <row r="2641" spans="2:51" s="12" customFormat="1">
      <c r="B2641" s="160"/>
      <c r="D2641" s="161" t="s">
        <v>315</v>
      </c>
      <c r="E2641" s="162" t="s">
        <v>1</v>
      </c>
      <c r="F2641" s="163" t="s">
        <v>1155</v>
      </c>
      <c r="H2641" s="162" t="s">
        <v>1</v>
      </c>
      <c r="I2641" s="164"/>
      <c r="L2641" s="160"/>
      <c r="M2641" s="165"/>
      <c r="T2641" s="166"/>
      <c r="AT2641" s="162" t="s">
        <v>315</v>
      </c>
      <c r="AU2641" s="162" t="s">
        <v>89</v>
      </c>
      <c r="AV2641" s="12" t="s">
        <v>83</v>
      </c>
      <c r="AW2641" s="12" t="s">
        <v>31</v>
      </c>
      <c r="AX2641" s="12" t="s">
        <v>76</v>
      </c>
      <c r="AY2641" s="162" t="s">
        <v>307</v>
      </c>
    </row>
    <row r="2642" spans="2:51" s="13" customFormat="1">
      <c r="B2642" s="167"/>
      <c r="D2642" s="161" t="s">
        <v>315</v>
      </c>
      <c r="E2642" s="168" t="s">
        <v>1</v>
      </c>
      <c r="F2642" s="169" t="s">
        <v>1149</v>
      </c>
      <c r="H2642" s="170">
        <v>19.25</v>
      </c>
      <c r="I2642" s="171"/>
      <c r="L2642" s="167"/>
      <c r="M2642" s="172"/>
      <c r="T2642" s="173"/>
      <c r="AT2642" s="168" t="s">
        <v>315</v>
      </c>
      <c r="AU2642" s="168" t="s">
        <v>89</v>
      </c>
      <c r="AV2642" s="13" t="s">
        <v>89</v>
      </c>
      <c r="AW2642" s="13" t="s">
        <v>31</v>
      </c>
      <c r="AX2642" s="13" t="s">
        <v>76</v>
      </c>
      <c r="AY2642" s="168" t="s">
        <v>307</v>
      </c>
    </row>
    <row r="2643" spans="2:51" s="12" customFormat="1">
      <c r="B2643" s="160"/>
      <c r="D2643" s="161" t="s">
        <v>315</v>
      </c>
      <c r="E2643" s="162" t="s">
        <v>1</v>
      </c>
      <c r="F2643" s="163" t="s">
        <v>1156</v>
      </c>
      <c r="H2643" s="162" t="s">
        <v>1</v>
      </c>
      <c r="I2643" s="164"/>
      <c r="L2643" s="160"/>
      <c r="M2643" s="165"/>
      <c r="T2643" s="166"/>
      <c r="AT2643" s="162" t="s">
        <v>315</v>
      </c>
      <c r="AU2643" s="162" t="s">
        <v>89</v>
      </c>
      <c r="AV2643" s="12" t="s">
        <v>83</v>
      </c>
      <c r="AW2643" s="12" t="s">
        <v>31</v>
      </c>
      <c r="AX2643" s="12" t="s">
        <v>76</v>
      </c>
      <c r="AY2643" s="162" t="s">
        <v>307</v>
      </c>
    </row>
    <row r="2644" spans="2:51" s="13" customFormat="1">
      <c r="B2644" s="167"/>
      <c r="D2644" s="161" t="s">
        <v>315</v>
      </c>
      <c r="E2644" s="168" t="s">
        <v>1</v>
      </c>
      <c r="F2644" s="169" t="s">
        <v>1149</v>
      </c>
      <c r="H2644" s="170">
        <v>19.25</v>
      </c>
      <c r="I2644" s="171"/>
      <c r="L2644" s="167"/>
      <c r="M2644" s="172"/>
      <c r="T2644" s="173"/>
      <c r="AT2644" s="168" t="s">
        <v>315</v>
      </c>
      <c r="AU2644" s="168" t="s">
        <v>89</v>
      </c>
      <c r="AV2644" s="13" t="s">
        <v>89</v>
      </c>
      <c r="AW2644" s="13" t="s">
        <v>31</v>
      </c>
      <c r="AX2644" s="13" t="s">
        <v>76</v>
      </c>
      <c r="AY2644" s="168" t="s">
        <v>307</v>
      </c>
    </row>
    <row r="2645" spans="2:51" s="12" customFormat="1">
      <c r="B2645" s="160"/>
      <c r="D2645" s="161" t="s">
        <v>315</v>
      </c>
      <c r="E2645" s="162" t="s">
        <v>1</v>
      </c>
      <c r="F2645" s="163" t="s">
        <v>1275</v>
      </c>
      <c r="H2645" s="162" t="s">
        <v>1</v>
      </c>
      <c r="I2645" s="164"/>
      <c r="L2645" s="160"/>
      <c r="M2645" s="165"/>
      <c r="T2645" s="166"/>
      <c r="AT2645" s="162" t="s">
        <v>315</v>
      </c>
      <c r="AU2645" s="162" t="s">
        <v>89</v>
      </c>
      <c r="AV2645" s="12" t="s">
        <v>83</v>
      </c>
      <c r="AW2645" s="12" t="s">
        <v>31</v>
      </c>
      <c r="AX2645" s="12" t="s">
        <v>76</v>
      </c>
      <c r="AY2645" s="162" t="s">
        <v>307</v>
      </c>
    </row>
    <row r="2646" spans="2:51" s="13" customFormat="1">
      <c r="B2646" s="167"/>
      <c r="D2646" s="161" t="s">
        <v>315</v>
      </c>
      <c r="E2646" s="168" t="s">
        <v>1</v>
      </c>
      <c r="F2646" s="169" t="s">
        <v>2133</v>
      </c>
      <c r="H2646" s="170">
        <v>7.3</v>
      </c>
      <c r="I2646" s="171"/>
      <c r="L2646" s="167"/>
      <c r="M2646" s="172"/>
      <c r="T2646" s="173"/>
      <c r="AT2646" s="168" t="s">
        <v>315</v>
      </c>
      <c r="AU2646" s="168" t="s">
        <v>89</v>
      </c>
      <c r="AV2646" s="13" t="s">
        <v>89</v>
      </c>
      <c r="AW2646" s="13" t="s">
        <v>31</v>
      </c>
      <c r="AX2646" s="13" t="s">
        <v>76</v>
      </c>
      <c r="AY2646" s="168" t="s">
        <v>307</v>
      </c>
    </row>
    <row r="2647" spans="2:51" s="12" customFormat="1">
      <c r="B2647" s="160"/>
      <c r="D2647" s="161" t="s">
        <v>315</v>
      </c>
      <c r="E2647" s="162" t="s">
        <v>1</v>
      </c>
      <c r="F2647" s="163" t="s">
        <v>1157</v>
      </c>
      <c r="H2647" s="162" t="s">
        <v>1</v>
      </c>
      <c r="I2647" s="164"/>
      <c r="L2647" s="160"/>
      <c r="M2647" s="165"/>
      <c r="T2647" s="166"/>
      <c r="AT2647" s="162" t="s">
        <v>315</v>
      </c>
      <c r="AU2647" s="162" t="s">
        <v>89</v>
      </c>
      <c r="AV2647" s="12" t="s">
        <v>83</v>
      </c>
      <c r="AW2647" s="12" t="s">
        <v>31</v>
      </c>
      <c r="AX2647" s="12" t="s">
        <v>76</v>
      </c>
      <c r="AY2647" s="162" t="s">
        <v>307</v>
      </c>
    </row>
    <row r="2648" spans="2:51" s="13" customFormat="1">
      <c r="B2648" s="167"/>
      <c r="D2648" s="161" t="s">
        <v>315</v>
      </c>
      <c r="E2648" s="168" t="s">
        <v>1</v>
      </c>
      <c r="F2648" s="169" t="s">
        <v>1149</v>
      </c>
      <c r="H2648" s="170">
        <v>19.25</v>
      </c>
      <c r="I2648" s="171"/>
      <c r="L2648" s="167"/>
      <c r="M2648" s="172"/>
      <c r="T2648" s="173"/>
      <c r="AT2648" s="168" t="s">
        <v>315</v>
      </c>
      <c r="AU2648" s="168" t="s">
        <v>89</v>
      </c>
      <c r="AV2648" s="13" t="s">
        <v>89</v>
      </c>
      <c r="AW2648" s="13" t="s">
        <v>31</v>
      </c>
      <c r="AX2648" s="13" t="s">
        <v>76</v>
      </c>
      <c r="AY2648" s="168" t="s">
        <v>307</v>
      </c>
    </row>
    <row r="2649" spans="2:51" s="12" customFormat="1">
      <c r="B2649" s="160"/>
      <c r="D2649" s="161" t="s">
        <v>315</v>
      </c>
      <c r="E2649" s="162" t="s">
        <v>1</v>
      </c>
      <c r="F2649" s="163" t="s">
        <v>1158</v>
      </c>
      <c r="H2649" s="162" t="s">
        <v>1</v>
      </c>
      <c r="I2649" s="164"/>
      <c r="L2649" s="160"/>
      <c r="M2649" s="165"/>
      <c r="T2649" s="166"/>
      <c r="AT2649" s="162" t="s">
        <v>315</v>
      </c>
      <c r="AU2649" s="162" t="s">
        <v>89</v>
      </c>
      <c r="AV2649" s="12" t="s">
        <v>83</v>
      </c>
      <c r="AW2649" s="12" t="s">
        <v>31</v>
      </c>
      <c r="AX2649" s="12" t="s">
        <v>76</v>
      </c>
      <c r="AY2649" s="162" t="s">
        <v>307</v>
      </c>
    </row>
    <row r="2650" spans="2:51" s="13" customFormat="1">
      <c r="B2650" s="167"/>
      <c r="D2650" s="161" t="s">
        <v>315</v>
      </c>
      <c r="E2650" s="168" t="s">
        <v>1</v>
      </c>
      <c r="F2650" s="169" t="s">
        <v>1149</v>
      </c>
      <c r="H2650" s="170">
        <v>19.25</v>
      </c>
      <c r="I2650" s="171"/>
      <c r="L2650" s="167"/>
      <c r="M2650" s="172"/>
      <c r="T2650" s="173"/>
      <c r="AT2650" s="168" t="s">
        <v>315</v>
      </c>
      <c r="AU2650" s="168" t="s">
        <v>89</v>
      </c>
      <c r="AV2650" s="13" t="s">
        <v>89</v>
      </c>
      <c r="AW2650" s="13" t="s">
        <v>31</v>
      </c>
      <c r="AX2650" s="13" t="s">
        <v>76</v>
      </c>
      <c r="AY2650" s="168" t="s">
        <v>307</v>
      </c>
    </row>
    <row r="2651" spans="2:51" s="12" customFormat="1">
      <c r="B2651" s="160"/>
      <c r="D2651" s="161" t="s">
        <v>315</v>
      </c>
      <c r="E2651" s="162" t="s">
        <v>1</v>
      </c>
      <c r="F2651" s="163" t="s">
        <v>1277</v>
      </c>
      <c r="H2651" s="162" t="s">
        <v>1</v>
      </c>
      <c r="I2651" s="164"/>
      <c r="L2651" s="160"/>
      <c r="M2651" s="165"/>
      <c r="T2651" s="166"/>
      <c r="AT2651" s="162" t="s">
        <v>315</v>
      </c>
      <c r="AU2651" s="162" t="s">
        <v>89</v>
      </c>
      <c r="AV2651" s="12" t="s">
        <v>83</v>
      </c>
      <c r="AW2651" s="12" t="s">
        <v>31</v>
      </c>
      <c r="AX2651" s="12" t="s">
        <v>76</v>
      </c>
      <c r="AY2651" s="162" t="s">
        <v>307</v>
      </c>
    </row>
    <row r="2652" spans="2:51" s="13" customFormat="1">
      <c r="B2652" s="167"/>
      <c r="D2652" s="161" t="s">
        <v>315</v>
      </c>
      <c r="E2652" s="168" t="s">
        <v>1</v>
      </c>
      <c r="F2652" s="169" t="s">
        <v>2133</v>
      </c>
      <c r="H2652" s="170">
        <v>7.3</v>
      </c>
      <c r="I2652" s="171"/>
      <c r="L2652" s="167"/>
      <c r="M2652" s="172"/>
      <c r="T2652" s="173"/>
      <c r="AT2652" s="168" t="s">
        <v>315</v>
      </c>
      <c r="AU2652" s="168" t="s">
        <v>89</v>
      </c>
      <c r="AV2652" s="13" t="s">
        <v>89</v>
      </c>
      <c r="AW2652" s="13" t="s">
        <v>31</v>
      </c>
      <c r="AX2652" s="13" t="s">
        <v>76</v>
      </c>
      <c r="AY2652" s="168" t="s">
        <v>307</v>
      </c>
    </row>
    <row r="2653" spans="2:51" s="12" customFormat="1">
      <c r="B2653" s="160"/>
      <c r="D2653" s="161" t="s">
        <v>315</v>
      </c>
      <c r="E2653" s="162" t="s">
        <v>1</v>
      </c>
      <c r="F2653" s="163" t="s">
        <v>1159</v>
      </c>
      <c r="H2653" s="162" t="s">
        <v>1</v>
      </c>
      <c r="I2653" s="164"/>
      <c r="L2653" s="160"/>
      <c r="M2653" s="165"/>
      <c r="T2653" s="166"/>
      <c r="AT2653" s="162" t="s">
        <v>315</v>
      </c>
      <c r="AU2653" s="162" t="s">
        <v>89</v>
      </c>
      <c r="AV2653" s="12" t="s">
        <v>83</v>
      </c>
      <c r="AW2653" s="12" t="s">
        <v>31</v>
      </c>
      <c r="AX2653" s="12" t="s">
        <v>76</v>
      </c>
      <c r="AY2653" s="162" t="s">
        <v>307</v>
      </c>
    </row>
    <row r="2654" spans="2:51" s="13" customFormat="1">
      <c r="B2654" s="167"/>
      <c r="D2654" s="161" t="s">
        <v>315</v>
      </c>
      <c r="E2654" s="168" t="s">
        <v>1</v>
      </c>
      <c r="F2654" s="169" t="s">
        <v>1149</v>
      </c>
      <c r="H2654" s="170">
        <v>19.25</v>
      </c>
      <c r="I2654" s="171"/>
      <c r="L2654" s="167"/>
      <c r="M2654" s="172"/>
      <c r="T2654" s="173"/>
      <c r="AT2654" s="168" t="s">
        <v>315</v>
      </c>
      <c r="AU2654" s="168" t="s">
        <v>89</v>
      </c>
      <c r="AV2654" s="13" t="s">
        <v>89</v>
      </c>
      <c r="AW2654" s="13" t="s">
        <v>31</v>
      </c>
      <c r="AX2654" s="13" t="s">
        <v>76</v>
      </c>
      <c r="AY2654" s="168" t="s">
        <v>307</v>
      </c>
    </row>
    <row r="2655" spans="2:51" s="12" customFormat="1">
      <c r="B2655" s="160"/>
      <c r="D2655" s="161" t="s">
        <v>315</v>
      </c>
      <c r="E2655" s="162" t="s">
        <v>1</v>
      </c>
      <c r="F2655" s="163" t="s">
        <v>1160</v>
      </c>
      <c r="H2655" s="162" t="s">
        <v>1</v>
      </c>
      <c r="I2655" s="164"/>
      <c r="L2655" s="160"/>
      <c r="M2655" s="165"/>
      <c r="T2655" s="166"/>
      <c r="AT2655" s="162" t="s">
        <v>315</v>
      </c>
      <c r="AU2655" s="162" t="s">
        <v>89</v>
      </c>
      <c r="AV2655" s="12" t="s">
        <v>83</v>
      </c>
      <c r="AW2655" s="12" t="s">
        <v>31</v>
      </c>
      <c r="AX2655" s="12" t="s">
        <v>76</v>
      </c>
      <c r="AY2655" s="162" t="s">
        <v>307</v>
      </c>
    </row>
    <row r="2656" spans="2:51" s="13" customFormat="1">
      <c r="B2656" s="167"/>
      <c r="D2656" s="161" t="s">
        <v>315</v>
      </c>
      <c r="E2656" s="168" t="s">
        <v>1</v>
      </c>
      <c r="F2656" s="169" t="s">
        <v>1161</v>
      </c>
      <c r="H2656" s="170">
        <v>18.899999999999999</v>
      </c>
      <c r="I2656" s="171"/>
      <c r="L2656" s="167"/>
      <c r="M2656" s="172"/>
      <c r="T2656" s="173"/>
      <c r="AT2656" s="168" t="s">
        <v>315</v>
      </c>
      <c r="AU2656" s="168" t="s">
        <v>89</v>
      </c>
      <c r="AV2656" s="13" t="s">
        <v>89</v>
      </c>
      <c r="AW2656" s="13" t="s">
        <v>31</v>
      </c>
      <c r="AX2656" s="13" t="s">
        <v>76</v>
      </c>
      <c r="AY2656" s="168" t="s">
        <v>307</v>
      </c>
    </row>
    <row r="2657" spans="2:51" s="12" customFormat="1">
      <c r="B2657" s="160"/>
      <c r="D2657" s="161" t="s">
        <v>315</v>
      </c>
      <c r="E2657" s="162" t="s">
        <v>1</v>
      </c>
      <c r="F2657" s="163" t="s">
        <v>1162</v>
      </c>
      <c r="H2657" s="162" t="s">
        <v>1</v>
      </c>
      <c r="I2657" s="164"/>
      <c r="L2657" s="160"/>
      <c r="M2657" s="165"/>
      <c r="T2657" s="166"/>
      <c r="AT2657" s="162" t="s">
        <v>315</v>
      </c>
      <c r="AU2657" s="162" t="s">
        <v>89</v>
      </c>
      <c r="AV2657" s="12" t="s">
        <v>83</v>
      </c>
      <c r="AW2657" s="12" t="s">
        <v>31</v>
      </c>
      <c r="AX2657" s="12" t="s">
        <v>76</v>
      </c>
      <c r="AY2657" s="162" t="s">
        <v>307</v>
      </c>
    </row>
    <row r="2658" spans="2:51" s="13" customFormat="1">
      <c r="B2658" s="167"/>
      <c r="D2658" s="161" t="s">
        <v>315</v>
      </c>
      <c r="E2658" s="168" t="s">
        <v>1</v>
      </c>
      <c r="F2658" s="169" t="s">
        <v>1163</v>
      </c>
      <c r="H2658" s="170">
        <v>15.95</v>
      </c>
      <c r="I2658" s="171"/>
      <c r="L2658" s="167"/>
      <c r="M2658" s="172"/>
      <c r="T2658" s="173"/>
      <c r="AT2658" s="168" t="s">
        <v>315</v>
      </c>
      <c r="AU2658" s="168" t="s">
        <v>89</v>
      </c>
      <c r="AV2658" s="13" t="s">
        <v>89</v>
      </c>
      <c r="AW2658" s="13" t="s">
        <v>31</v>
      </c>
      <c r="AX2658" s="13" t="s">
        <v>76</v>
      </c>
      <c r="AY2658" s="168" t="s">
        <v>307</v>
      </c>
    </row>
    <row r="2659" spans="2:51" s="12" customFormat="1">
      <c r="B2659" s="160"/>
      <c r="D2659" s="161" t="s">
        <v>315</v>
      </c>
      <c r="E2659" s="162" t="s">
        <v>1</v>
      </c>
      <c r="F2659" s="163" t="s">
        <v>1280</v>
      </c>
      <c r="H2659" s="162" t="s">
        <v>1</v>
      </c>
      <c r="I2659" s="164"/>
      <c r="L2659" s="160"/>
      <c r="M2659" s="165"/>
      <c r="T2659" s="166"/>
      <c r="AT2659" s="162" t="s">
        <v>315</v>
      </c>
      <c r="AU2659" s="162" t="s">
        <v>89</v>
      </c>
      <c r="AV2659" s="12" t="s">
        <v>83</v>
      </c>
      <c r="AW2659" s="12" t="s">
        <v>31</v>
      </c>
      <c r="AX2659" s="12" t="s">
        <v>76</v>
      </c>
      <c r="AY2659" s="162" t="s">
        <v>307</v>
      </c>
    </row>
    <row r="2660" spans="2:51" s="13" customFormat="1">
      <c r="B2660" s="167"/>
      <c r="D2660" s="161" t="s">
        <v>315</v>
      </c>
      <c r="E2660" s="168" t="s">
        <v>1</v>
      </c>
      <c r="F2660" s="169" t="s">
        <v>2135</v>
      </c>
      <c r="H2660" s="170">
        <v>4.1500000000000004</v>
      </c>
      <c r="I2660" s="171"/>
      <c r="L2660" s="167"/>
      <c r="M2660" s="172"/>
      <c r="T2660" s="173"/>
      <c r="AT2660" s="168" t="s">
        <v>315</v>
      </c>
      <c r="AU2660" s="168" t="s">
        <v>89</v>
      </c>
      <c r="AV2660" s="13" t="s">
        <v>89</v>
      </c>
      <c r="AW2660" s="13" t="s">
        <v>31</v>
      </c>
      <c r="AX2660" s="13" t="s">
        <v>76</v>
      </c>
      <c r="AY2660" s="168" t="s">
        <v>307</v>
      </c>
    </row>
    <row r="2661" spans="2:51" s="12" customFormat="1">
      <c r="B2661" s="160"/>
      <c r="D2661" s="161" t="s">
        <v>315</v>
      </c>
      <c r="E2661" s="162" t="s">
        <v>1</v>
      </c>
      <c r="F2661" s="163" t="s">
        <v>1282</v>
      </c>
      <c r="H2661" s="162" t="s">
        <v>1</v>
      </c>
      <c r="I2661" s="164"/>
      <c r="L2661" s="160"/>
      <c r="M2661" s="165"/>
      <c r="T2661" s="166"/>
      <c r="AT2661" s="162" t="s">
        <v>315</v>
      </c>
      <c r="AU2661" s="162" t="s">
        <v>89</v>
      </c>
      <c r="AV2661" s="12" t="s">
        <v>83</v>
      </c>
      <c r="AW2661" s="12" t="s">
        <v>31</v>
      </c>
      <c r="AX2661" s="12" t="s">
        <v>76</v>
      </c>
      <c r="AY2661" s="162" t="s">
        <v>307</v>
      </c>
    </row>
    <row r="2662" spans="2:51" s="13" customFormat="1">
      <c r="B2662" s="167"/>
      <c r="D2662" s="161" t="s">
        <v>315</v>
      </c>
      <c r="E2662" s="168" t="s">
        <v>1</v>
      </c>
      <c r="F2662" s="169" t="s">
        <v>2135</v>
      </c>
      <c r="H2662" s="170">
        <v>4.1500000000000004</v>
      </c>
      <c r="I2662" s="171"/>
      <c r="L2662" s="167"/>
      <c r="M2662" s="172"/>
      <c r="T2662" s="173"/>
      <c r="AT2662" s="168" t="s">
        <v>315</v>
      </c>
      <c r="AU2662" s="168" t="s">
        <v>89</v>
      </c>
      <c r="AV2662" s="13" t="s">
        <v>89</v>
      </c>
      <c r="AW2662" s="13" t="s">
        <v>31</v>
      </c>
      <c r="AX2662" s="13" t="s">
        <v>76</v>
      </c>
      <c r="AY2662" s="168" t="s">
        <v>307</v>
      </c>
    </row>
    <row r="2663" spans="2:51" s="12" customFormat="1">
      <c r="B2663" s="160"/>
      <c r="D2663" s="161" t="s">
        <v>315</v>
      </c>
      <c r="E2663" s="162" t="s">
        <v>1</v>
      </c>
      <c r="F2663" s="163" t="s">
        <v>1283</v>
      </c>
      <c r="H2663" s="162" t="s">
        <v>1</v>
      </c>
      <c r="I2663" s="164"/>
      <c r="L2663" s="160"/>
      <c r="M2663" s="165"/>
      <c r="T2663" s="166"/>
      <c r="AT2663" s="162" t="s">
        <v>315</v>
      </c>
      <c r="AU2663" s="162" t="s">
        <v>89</v>
      </c>
      <c r="AV2663" s="12" t="s">
        <v>83</v>
      </c>
      <c r="AW2663" s="12" t="s">
        <v>31</v>
      </c>
      <c r="AX2663" s="12" t="s">
        <v>76</v>
      </c>
      <c r="AY2663" s="162" t="s">
        <v>307</v>
      </c>
    </row>
    <row r="2664" spans="2:51" s="13" customFormat="1">
      <c r="B2664" s="167"/>
      <c r="D2664" s="161" t="s">
        <v>315</v>
      </c>
      <c r="E2664" s="168" t="s">
        <v>1</v>
      </c>
      <c r="F2664" s="169" t="s">
        <v>2136</v>
      </c>
      <c r="H2664" s="170">
        <v>3.85</v>
      </c>
      <c r="I2664" s="171"/>
      <c r="L2664" s="167"/>
      <c r="M2664" s="172"/>
      <c r="T2664" s="173"/>
      <c r="AT2664" s="168" t="s">
        <v>315</v>
      </c>
      <c r="AU2664" s="168" t="s">
        <v>89</v>
      </c>
      <c r="AV2664" s="13" t="s">
        <v>89</v>
      </c>
      <c r="AW2664" s="13" t="s">
        <v>31</v>
      </c>
      <c r="AX2664" s="13" t="s">
        <v>76</v>
      </c>
      <c r="AY2664" s="168" t="s">
        <v>307</v>
      </c>
    </row>
    <row r="2665" spans="2:51" s="12" customFormat="1">
      <c r="B2665" s="160"/>
      <c r="D2665" s="161" t="s">
        <v>315</v>
      </c>
      <c r="E2665" s="162" t="s">
        <v>1</v>
      </c>
      <c r="F2665" s="163" t="s">
        <v>1164</v>
      </c>
      <c r="H2665" s="162" t="s">
        <v>1</v>
      </c>
      <c r="I2665" s="164"/>
      <c r="L2665" s="160"/>
      <c r="M2665" s="165"/>
      <c r="T2665" s="166"/>
      <c r="AT2665" s="162" t="s">
        <v>315</v>
      </c>
      <c r="AU2665" s="162" t="s">
        <v>89</v>
      </c>
      <c r="AV2665" s="12" t="s">
        <v>83</v>
      </c>
      <c r="AW2665" s="12" t="s">
        <v>31</v>
      </c>
      <c r="AX2665" s="12" t="s">
        <v>76</v>
      </c>
      <c r="AY2665" s="162" t="s">
        <v>307</v>
      </c>
    </row>
    <row r="2666" spans="2:51" s="13" customFormat="1">
      <c r="B2666" s="167"/>
      <c r="D2666" s="161" t="s">
        <v>315</v>
      </c>
      <c r="E2666" s="168" t="s">
        <v>1</v>
      </c>
      <c r="F2666" s="169" t="s">
        <v>1165</v>
      </c>
      <c r="H2666" s="170">
        <v>4.8</v>
      </c>
      <c r="I2666" s="171"/>
      <c r="L2666" s="167"/>
      <c r="M2666" s="172"/>
      <c r="T2666" s="173"/>
      <c r="AT2666" s="168" t="s">
        <v>315</v>
      </c>
      <c r="AU2666" s="168" t="s">
        <v>89</v>
      </c>
      <c r="AV2666" s="13" t="s">
        <v>89</v>
      </c>
      <c r="AW2666" s="13" t="s">
        <v>31</v>
      </c>
      <c r="AX2666" s="13" t="s">
        <v>76</v>
      </c>
      <c r="AY2666" s="168" t="s">
        <v>307</v>
      </c>
    </row>
    <row r="2667" spans="2:51" s="12" customFormat="1">
      <c r="B2667" s="160"/>
      <c r="D2667" s="161" t="s">
        <v>315</v>
      </c>
      <c r="E2667" s="162" t="s">
        <v>1</v>
      </c>
      <c r="F2667" s="163" t="s">
        <v>1286</v>
      </c>
      <c r="H2667" s="162" t="s">
        <v>1</v>
      </c>
      <c r="I2667" s="164"/>
      <c r="L2667" s="160"/>
      <c r="M2667" s="165"/>
      <c r="T2667" s="166"/>
      <c r="AT2667" s="162" t="s">
        <v>315</v>
      </c>
      <c r="AU2667" s="162" t="s">
        <v>89</v>
      </c>
      <c r="AV2667" s="12" t="s">
        <v>83</v>
      </c>
      <c r="AW2667" s="12" t="s">
        <v>31</v>
      </c>
      <c r="AX2667" s="12" t="s">
        <v>76</v>
      </c>
      <c r="AY2667" s="162" t="s">
        <v>307</v>
      </c>
    </row>
    <row r="2668" spans="2:51" s="13" customFormat="1">
      <c r="B2668" s="167"/>
      <c r="D2668" s="161" t="s">
        <v>315</v>
      </c>
      <c r="E2668" s="168" t="s">
        <v>1</v>
      </c>
      <c r="F2668" s="169" t="s">
        <v>2137</v>
      </c>
      <c r="H2668" s="170">
        <v>10.35</v>
      </c>
      <c r="I2668" s="171"/>
      <c r="L2668" s="167"/>
      <c r="M2668" s="172"/>
      <c r="T2668" s="173"/>
      <c r="AT2668" s="168" t="s">
        <v>315</v>
      </c>
      <c r="AU2668" s="168" t="s">
        <v>89</v>
      </c>
      <c r="AV2668" s="13" t="s">
        <v>89</v>
      </c>
      <c r="AW2668" s="13" t="s">
        <v>31</v>
      </c>
      <c r="AX2668" s="13" t="s">
        <v>76</v>
      </c>
      <c r="AY2668" s="168" t="s">
        <v>307</v>
      </c>
    </row>
    <row r="2669" spans="2:51" s="12" customFormat="1">
      <c r="B2669" s="160"/>
      <c r="D2669" s="161" t="s">
        <v>315</v>
      </c>
      <c r="E2669" s="162" t="s">
        <v>1</v>
      </c>
      <c r="F2669" s="163" t="s">
        <v>1292</v>
      </c>
      <c r="H2669" s="162" t="s">
        <v>1</v>
      </c>
      <c r="I2669" s="164"/>
      <c r="L2669" s="160"/>
      <c r="M2669" s="165"/>
      <c r="T2669" s="166"/>
      <c r="AT2669" s="162" t="s">
        <v>315</v>
      </c>
      <c r="AU2669" s="162" t="s">
        <v>89</v>
      </c>
      <c r="AV2669" s="12" t="s">
        <v>83</v>
      </c>
      <c r="AW2669" s="12" t="s">
        <v>31</v>
      </c>
      <c r="AX2669" s="12" t="s">
        <v>76</v>
      </c>
      <c r="AY2669" s="162" t="s">
        <v>307</v>
      </c>
    </row>
    <row r="2670" spans="2:51" s="13" customFormat="1">
      <c r="B2670" s="167"/>
      <c r="D2670" s="161" t="s">
        <v>315</v>
      </c>
      <c r="E2670" s="168" t="s">
        <v>1</v>
      </c>
      <c r="F2670" s="169" t="s">
        <v>2140</v>
      </c>
      <c r="H2670" s="170">
        <v>2.7</v>
      </c>
      <c r="I2670" s="171"/>
      <c r="L2670" s="167"/>
      <c r="M2670" s="172"/>
      <c r="T2670" s="173"/>
      <c r="AT2670" s="168" t="s">
        <v>315</v>
      </c>
      <c r="AU2670" s="168" t="s">
        <v>89</v>
      </c>
      <c r="AV2670" s="13" t="s">
        <v>89</v>
      </c>
      <c r="AW2670" s="13" t="s">
        <v>31</v>
      </c>
      <c r="AX2670" s="13" t="s">
        <v>76</v>
      </c>
      <c r="AY2670" s="168" t="s">
        <v>307</v>
      </c>
    </row>
    <row r="2671" spans="2:51" s="12" customFormat="1">
      <c r="B2671" s="160"/>
      <c r="D2671" s="161" t="s">
        <v>315</v>
      </c>
      <c r="E2671" s="162" t="s">
        <v>1</v>
      </c>
      <c r="F2671" s="163" t="s">
        <v>1168</v>
      </c>
      <c r="H2671" s="162" t="s">
        <v>1</v>
      </c>
      <c r="I2671" s="164"/>
      <c r="L2671" s="160"/>
      <c r="M2671" s="165"/>
      <c r="T2671" s="166"/>
      <c r="AT2671" s="162" t="s">
        <v>315</v>
      </c>
      <c r="AU2671" s="162" t="s">
        <v>89</v>
      </c>
      <c r="AV2671" s="12" t="s">
        <v>83</v>
      </c>
      <c r="AW2671" s="12" t="s">
        <v>31</v>
      </c>
      <c r="AX2671" s="12" t="s">
        <v>76</v>
      </c>
      <c r="AY2671" s="162" t="s">
        <v>307</v>
      </c>
    </row>
    <row r="2672" spans="2:51" s="13" customFormat="1">
      <c r="B2672" s="167"/>
      <c r="D2672" s="161" t="s">
        <v>315</v>
      </c>
      <c r="E2672" s="168" t="s">
        <v>1</v>
      </c>
      <c r="F2672" s="169" t="s">
        <v>578</v>
      </c>
      <c r="H2672" s="170">
        <v>14</v>
      </c>
      <c r="I2672" s="171"/>
      <c r="L2672" s="167"/>
      <c r="M2672" s="172"/>
      <c r="T2672" s="173"/>
      <c r="AT2672" s="168" t="s">
        <v>315</v>
      </c>
      <c r="AU2672" s="168" t="s">
        <v>89</v>
      </c>
      <c r="AV2672" s="13" t="s">
        <v>89</v>
      </c>
      <c r="AW2672" s="13" t="s">
        <v>31</v>
      </c>
      <c r="AX2672" s="13" t="s">
        <v>76</v>
      </c>
      <c r="AY2672" s="168" t="s">
        <v>307</v>
      </c>
    </row>
    <row r="2673" spans="2:65" s="12" customFormat="1">
      <c r="B2673" s="160"/>
      <c r="D2673" s="161" t="s">
        <v>315</v>
      </c>
      <c r="E2673" s="162" t="s">
        <v>1</v>
      </c>
      <c r="F2673" s="163" t="s">
        <v>2750</v>
      </c>
      <c r="H2673" s="162" t="s">
        <v>1</v>
      </c>
      <c r="I2673" s="164"/>
      <c r="L2673" s="160"/>
      <c r="M2673" s="165"/>
      <c r="T2673" s="166"/>
      <c r="AT2673" s="162" t="s">
        <v>315</v>
      </c>
      <c r="AU2673" s="162" t="s">
        <v>89</v>
      </c>
      <c r="AV2673" s="12" t="s">
        <v>83</v>
      </c>
      <c r="AW2673" s="12" t="s">
        <v>31</v>
      </c>
      <c r="AX2673" s="12" t="s">
        <v>76</v>
      </c>
      <c r="AY2673" s="162" t="s">
        <v>307</v>
      </c>
    </row>
    <row r="2674" spans="2:65" s="13" customFormat="1">
      <c r="B2674" s="167"/>
      <c r="D2674" s="161" t="s">
        <v>315</v>
      </c>
      <c r="E2674" s="168" t="s">
        <v>1</v>
      </c>
      <c r="F2674" s="169" t="s">
        <v>2751</v>
      </c>
      <c r="H2674" s="170">
        <v>0.63800000000000001</v>
      </c>
      <c r="I2674" s="171"/>
      <c r="L2674" s="167"/>
      <c r="M2674" s="172"/>
      <c r="T2674" s="173"/>
      <c r="AT2674" s="168" t="s">
        <v>315</v>
      </c>
      <c r="AU2674" s="168" t="s">
        <v>89</v>
      </c>
      <c r="AV2674" s="13" t="s">
        <v>89</v>
      </c>
      <c r="AW2674" s="13" t="s">
        <v>31</v>
      </c>
      <c r="AX2674" s="13" t="s">
        <v>76</v>
      </c>
      <c r="AY2674" s="168" t="s">
        <v>307</v>
      </c>
    </row>
    <row r="2675" spans="2:65" s="13" customFormat="1">
      <c r="B2675" s="167"/>
      <c r="D2675" s="161" t="s">
        <v>315</v>
      </c>
      <c r="E2675" s="168" t="s">
        <v>1</v>
      </c>
      <c r="F2675" s="169" t="s">
        <v>2752</v>
      </c>
      <c r="H2675" s="170">
        <v>1.2</v>
      </c>
      <c r="I2675" s="171"/>
      <c r="L2675" s="167"/>
      <c r="M2675" s="172"/>
      <c r="T2675" s="173"/>
      <c r="AT2675" s="168" t="s">
        <v>315</v>
      </c>
      <c r="AU2675" s="168" t="s">
        <v>89</v>
      </c>
      <c r="AV2675" s="13" t="s">
        <v>89</v>
      </c>
      <c r="AW2675" s="13" t="s">
        <v>31</v>
      </c>
      <c r="AX2675" s="13" t="s">
        <v>76</v>
      </c>
      <c r="AY2675" s="168" t="s">
        <v>307</v>
      </c>
    </row>
    <row r="2676" spans="2:65" s="13" customFormat="1">
      <c r="B2676" s="167"/>
      <c r="D2676" s="161" t="s">
        <v>315</v>
      </c>
      <c r="E2676" s="168" t="s">
        <v>1</v>
      </c>
      <c r="F2676" s="169" t="s">
        <v>2753</v>
      </c>
      <c r="H2676" s="170">
        <v>2.64</v>
      </c>
      <c r="I2676" s="171"/>
      <c r="L2676" s="167"/>
      <c r="M2676" s="172"/>
      <c r="T2676" s="173"/>
      <c r="AT2676" s="168" t="s">
        <v>315</v>
      </c>
      <c r="AU2676" s="168" t="s">
        <v>89</v>
      </c>
      <c r="AV2676" s="13" t="s">
        <v>89</v>
      </c>
      <c r="AW2676" s="13" t="s">
        <v>31</v>
      </c>
      <c r="AX2676" s="13" t="s">
        <v>76</v>
      </c>
      <c r="AY2676" s="168" t="s">
        <v>307</v>
      </c>
    </row>
    <row r="2677" spans="2:65" s="13" customFormat="1">
      <c r="B2677" s="167"/>
      <c r="D2677" s="161" t="s">
        <v>315</v>
      </c>
      <c r="E2677" s="168" t="s">
        <v>1</v>
      </c>
      <c r="F2677" s="169" t="s">
        <v>2754</v>
      </c>
      <c r="H2677" s="170">
        <v>0.9</v>
      </c>
      <c r="I2677" s="171"/>
      <c r="L2677" s="167"/>
      <c r="M2677" s="172"/>
      <c r="T2677" s="173"/>
      <c r="AT2677" s="168" t="s">
        <v>315</v>
      </c>
      <c r="AU2677" s="168" t="s">
        <v>89</v>
      </c>
      <c r="AV2677" s="13" t="s">
        <v>89</v>
      </c>
      <c r="AW2677" s="13" t="s">
        <v>31</v>
      </c>
      <c r="AX2677" s="13" t="s">
        <v>76</v>
      </c>
      <c r="AY2677" s="168" t="s">
        <v>307</v>
      </c>
    </row>
    <row r="2678" spans="2:65" s="13" customFormat="1">
      <c r="B2678" s="167"/>
      <c r="D2678" s="161" t="s">
        <v>315</v>
      </c>
      <c r="E2678" s="168" t="s">
        <v>1</v>
      </c>
      <c r="F2678" s="169" t="s">
        <v>2755</v>
      </c>
      <c r="H2678" s="170">
        <v>1.08</v>
      </c>
      <c r="I2678" s="171"/>
      <c r="L2678" s="167"/>
      <c r="M2678" s="172"/>
      <c r="T2678" s="173"/>
      <c r="AT2678" s="168" t="s">
        <v>315</v>
      </c>
      <c r="AU2678" s="168" t="s">
        <v>89</v>
      </c>
      <c r="AV2678" s="13" t="s">
        <v>89</v>
      </c>
      <c r="AW2678" s="13" t="s">
        <v>31</v>
      </c>
      <c r="AX2678" s="13" t="s">
        <v>76</v>
      </c>
      <c r="AY2678" s="168" t="s">
        <v>307</v>
      </c>
    </row>
    <row r="2679" spans="2:65" s="13" customFormat="1">
      <c r="B2679" s="167"/>
      <c r="D2679" s="161" t="s">
        <v>315</v>
      </c>
      <c r="E2679" s="168" t="s">
        <v>1</v>
      </c>
      <c r="F2679" s="169" t="s">
        <v>2756</v>
      </c>
      <c r="H2679" s="170">
        <v>0.36</v>
      </c>
      <c r="I2679" s="171"/>
      <c r="L2679" s="167"/>
      <c r="M2679" s="172"/>
      <c r="T2679" s="173"/>
      <c r="AT2679" s="168" t="s">
        <v>315</v>
      </c>
      <c r="AU2679" s="168" t="s">
        <v>89</v>
      </c>
      <c r="AV2679" s="13" t="s">
        <v>89</v>
      </c>
      <c r="AW2679" s="13" t="s">
        <v>31</v>
      </c>
      <c r="AX2679" s="13" t="s">
        <v>76</v>
      </c>
      <c r="AY2679" s="168" t="s">
        <v>307</v>
      </c>
    </row>
    <row r="2680" spans="2:65" s="13" customFormat="1">
      <c r="B2680" s="167"/>
      <c r="D2680" s="161" t="s">
        <v>315</v>
      </c>
      <c r="E2680" s="168" t="s">
        <v>1</v>
      </c>
      <c r="F2680" s="169" t="s">
        <v>2757</v>
      </c>
      <c r="H2680" s="170">
        <v>1.89</v>
      </c>
      <c r="I2680" s="171"/>
      <c r="L2680" s="167"/>
      <c r="M2680" s="172"/>
      <c r="T2680" s="173"/>
      <c r="AT2680" s="168" t="s">
        <v>315</v>
      </c>
      <c r="AU2680" s="168" t="s">
        <v>89</v>
      </c>
      <c r="AV2680" s="13" t="s">
        <v>89</v>
      </c>
      <c r="AW2680" s="13" t="s">
        <v>31</v>
      </c>
      <c r="AX2680" s="13" t="s">
        <v>76</v>
      </c>
      <c r="AY2680" s="168" t="s">
        <v>307</v>
      </c>
    </row>
    <row r="2681" spans="2:65" s="13" customFormat="1">
      <c r="B2681" s="167"/>
      <c r="D2681" s="161" t="s">
        <v>315</v>
      </c>
      <c r="E2681" s="168" t="s">
        <v>1</v>
      </c>
      <c r="F2681" s="169" t="s">
        <v>2758</v>
      </c>
      <c r="H2681" s="170">
        <v>0.12</v>
      </c>
      <c r="I2681" s="171"/>
      <c r="L2681" s="167"/>
      <c r="M2681" s="172"/>
      <c r="T2681" s="173"/>
      <c r="AT2681" s="168" t="s">
        <v>315</v>
      </c>
      <c r="AU2681" s="168" t="s">
        <v>89</v>
      </c>
      <c r="AV2681" s="13" t="s">
        <v>89</v>
      </c>
      <c r="AW2681" s="13" t="s">
        <v>31</v>
      </c>
      <c r="AX2681" s="13" t="s">
        <v>76</v>
      </c>
      <c r="AY2681" s="168" t="s">
        <v>307</v>
      </c>
    </row>
    <row r="2682" spans="2:65" s="14" customFormat="1">
      <c r="B2682" s="174"/>
      <c r="D2682" s="161" t="s">
        <v>315</v>
      </c>
      <c r="E2682" s="175" t="s">
        <v>199</v>
      </c>
      <c r="F2682" s="176" t="s">
        <v>415</v>
      </c>
      <c r="H2682" s="177">
        <v>655.87800000000004</v>
      </c>
      <c r="I2682" s="178"/>
      <c r="L2682" s="174"/>
      <c r="M2682" s="179"/>
      <c r="T2682" s="180"/>
      <c r="AT2682" s="175" t="s">
        <v>315</v>
      </c>
      <c r="AU2682" s="175" t="s">
        <v>89</v>
      </c>
      <c r="AV2682" s="14" t="s">
        <v>313</v>
      </c>
      <c r="AW2682" s="14" t="s">
        <v>31</v>
      </c>
      <c r="AX2682" s="14" t="s">
        <v>83</v>
      </c>
      <c r="AY2682" s="175" t="s">
        <v>307</v>
      </c>
    </row>
    <row r="2683" spans="2:65" s="1" customFormat="1" ht="33" customHeight="1">
      <c r="B2683" s="145"/>
      <c r="C2683" s="188" t="s">
        <v>2759</v>
      </c>
      <c r="D2683" s="188" t="s">
        <v>507</v>
      </c>
      <c r="E2683" s="189" t="s">
        <v>2760</v>
      </c>
      <c r="F2683" s="190" t="s">
        <v>2761</v>
      </c>
      <c r="G2683" s="191" t="s">
        <v>517</v>
      </c>
      <c r="H2683" s="192">
        <v>675.55399999999997</v>
      </c>
      <c r="I2683" s="193"/>
      <c r="J2683" s="194">
        <f>ROUND(I2683*H2683,2)</f>
        <v>0</v>
      </c>
      <c r="K2683" s="195"/>
      <c r="L2683" s="196"/>
      <c r="M2683" s="197" t="s">
        <v>1</v>
      </c>
      <c r="N2683" s="198" t="s">
        <v>42</v>
      </c>
      <c r="P2683" s="156">
        <f>O2683*H2683</f>
        <v>0</v>
      </c>
      <c r="Q2683" s="156">
        <v>3.0000000000000001E-3</v>
      </c>
      <c r="R2683" s="156">
        <f>Q2683*H2683</f>
        <v>2.026662</v>
      </c>
      <c r="S2683" s="156">
        <v>0</v>
      </c>
      <c r="T2683" s="157">
        <f>S2683*H2683</f>
        <v>0</v>
      </c>
      <c r="AR2683" s="158" t="s">
        <v>732</v>
      </c>
      <c r="AT2683" s="158" t="s">
        <v>507</v>
      </c>
      <c r="AU2683" s="158" t="s">
        <v>89</v>
      </c>
      <c r="AY2683" s="17" t="s">
        <v>307</v>
      </c>
      <c r="BE2683" s="159">
        <f>IF(N2683="základná",J2683,0)</f>
        <v>0</v>
      </c>
      <c r="BF2683" s="159">
        <f>IF(N2683="znížená",J2683,0)</f>
        <v>0</v>
      </c>
      <c r="BG2683" s="159">
        <f>IF(N2683="zákl. prenesená",J2683,0)</f>
        <v>0</v>
      </c>
      <c r="BH2683" s="159">
        <f>IF(N2683="zníž. prenesená",J2683,0)</f>
        <v>0</v>
      </c>
      <c r="BI2683" s="159">
        <f>IF(N2683="nulová",J2683,0)</f>
        <v>0</v>
      </c>
      <c r="BJ2683" s="17" t="s">
        <v>89</v>
      </c>
      <c r="BK2683" s="159">
        <f>ROUND(I2683*H2683,2)</f>
        <v>0</v>
      </c>
      <c r="BL2683" s="17" t="s">
        <v>587</v>
      </c>
      <c r="BM2683" s="158" t="s">
        <v>2762</v>
      </c>
    </row>
    <row r="2684" spans="2:65" s="13" customFormat="1">
      <c r="B2684" s="167"/>
      <c r="D2684" s="161" t="s">
        <v>315</v>
      </c>
      <c r="E2684" s="168" t="s">
        <v>1</v>
      </c>
      <c r="F2684" s="169" t="s">
        <v>199</v>
      </c>
      <c r="H2684" s="170">
        <v>655.87800000000004</v>
      </c>
      <c r="I2684" s="171"/>
      <c r="L2684" s="167"/>
      <c r="M2684" s="172"/>
      <c r="T2684" s="173"/>
      <c r="AT2684" s="168" t="s">
        <v>315</v>
      </c>
      <c r="AU2684" s="168" t="s">
        <v>89</v>
      </c>
      <c r="AV2684" s="13" t="s">
        <v>89</v>
      </c>
      <c r="AW2684" s="13" t="s">
        <v>31</v>
      </c>
      <c r="AX2684" s="13" t="s">
        <v>83</v>
      </c>
      <c r="AY2684" s="168" t="s">
        <v>307</v>
      </c>
    </row>
    <row r="2685" spans="2:65" s="13" customFormat="1">
      <c r="B2685" s="167"/>
      <c r="D2685" s="161" t="s">
        <v>315</v>
      </c>
      <c r="F2685" s="169" t="s">
        <v>2763</v>
      </c>
      <c r="H2685" s="170">
        <v>675.55399999999997</v>
      </c>
      <c r="I2685" s="171"/>
      <c r="L2685" s="167"/>
      <c r="M2685" s="172"/>
      <c r="T2685" s="173"/>
      <c r="AT2685" s="168" t="s">
        <v>315</v>
      </c>
      <c r="AU2685" s="168" t="s">
        <v>89</v>
      </c>
      <c r="AV2685" s="13" t="s">
        <v>89</v>
      </c>
      <c r="AW2685" s="13" t="s">
        <v>3</v>
      </c>
      <c r="AX2685" s="13" t="s">
        <v>83</v>
      </c>
      <c r="AY2685" s="168" t="s">
        <v>307</v>
      </c>
    </row>
    <row r="2686" spans="2:65" s="1" customFormat="1" ht="21.75" customHeight="1">
      <c r="B2686" s="145"/>
      <c r="C2686" s="146" t="s">
        <v>2764</v>
      </c>
      <c r="D2686" s="146" t="s">
        <v>309</v>
      </c>
      <c r="E2686" s="147" t="s">
        <v>2765</v>
      </c>
      <c r="F2686" s="148" t="s">
        <v>2766</v>
      </c>
      <c r="G2686" s="149" t="s">
        <v>517</v>
      </c>
      <c r="H2686" s="150">
        <v>933.51800000000003</v>
      </c>
      <c r="I2686" s="151"/>
      <c r="J2686" s="152">
        <f>ROUND(I2686*H2686,2)</f>
        <v>0</v>
      </c>
      <c r="K2686" s="153"/>
      <c r="L2686" s="32"/>
      <c r="M2686" s="154" t="s">
        <v>1</v>
      </c>
      <c r="N2686" s="155" t="s">
        <v>42</v>
      </c>
      <c r="P2686" s="156">
        <f>O2686*H2686</f>
        <v>0</v>
      </c>
      <c r="Q2686" s="156">
        <v>0</v>
      </c>
      <c r="R2686" s="156">
        <f>Q2686*H2686</f>
        <v>0</v>
      </c>
      <c r="S2686" s="156">
        <v>0</v>
      </c>
      <c r="T2686" s="157">
        <f>S2686*H2686</f>
        <v>0</v>
      </c>
      <c r="AR2686" s="158" t="s">
        <v>587</v>
      </c>
      <c r="AT2686" s="158" t="s">
        <v>309</v>
      </c>
      <c r="AU2686" s="158" t="s">
        <v>89</v>
      </c>
      <c r="AY2686" s="17" t="s">
        <v>307</v>
      </c>
      <c r="BE2686" s="159">
        <f>IF(N2686="základná",J2686,0)</f>
        <v>0</v>
      </c>
      <c r="BF2686" s="159">
        <f>IF(N2686="znížená",J2686,0)</f>
        <v>0</v>
      </c>
      <c r="BG2686" s="159">
        <f>IF(N2686="zákl. prenesená",J2686,0)</f>
        <v>0</v>
      </c>
      <c r="BH2686" s="159">
        <f>IF(N2686="zníž. prenesená",J2686,0)</f>
        <v>0</v>
      </c>
      <c r="BI2686" s="159">
        <f>IF(N2686="nulová",J2686,0)</f>
        <v>0</v>
      </c>
      <c r="BJ2686" s="17" t="s">
        <v>89</v>
      </c>
      <c r="BK2686" s="159">
        <f>ROUND(I2686*H2686,2)</f>
        <v>0</v>
      </c>
      <c r="BL2686" s="17" t="s">
        <v>587</v>
      </c>
      <c r="BM2686" s="158" t="s">
        <v>2767</v>
      </c>
    </row>
    <row r="2687" spans="2:65" s="13" customFormat="1">
      <c r="B2687" s="167"/>
      <c r="D2687" s="161" t="s">
        <v>315</v>
      </c>
      <c r="E2687" s="168" t="s">
        <v>1</v>
      </c>
      <c r="F2687" s="169" t="s">
        <v>1840</v>
      </c>
      <c r="H2687" s="170">
        <v>933.51800000000003</v>
      </c>
      <c r="I2687" s="171"/>
      <c r="L2687" s="167"/>
      <c r="M2687" s="172"/>
      <c r="T2687" s="173"/>
      <c r="AT2687" s="168" t="s">
        <v>315</v>
      </c>
      <c r="AU2687" s="168" t="s">
        <v>89</v>
      </c>
      <c r="AV2687" s="13" t="s">
        <v>89</v>
      </c>
      <c r="AW2687" s="13" t="s">
        <v>31</v>
      </c>
      <c r="AX2687" s="13" t="s">
        <v>83</v>
      </c>
      <c r="AY2687" s="168" t="s">
        <v>307</v>
      </c>
    </row>
    <row r="2688" spans="2:65" s="1" customFormat="1" ht="24.2" customHeight="1">
      <c r="B2688" s="145"/>
      <c r="C2688" s="146" t="s">
        <v>2768</v>
      </c>
      <c r="D2688" s="146" t="s">
        <v>309</v>
      </c>
      <c r="E2688" s="147" t="s">
        <v>2769</v>
      </c>
      <c r="F2688" s="148" t="s">
        <v>2770</v>
      </c>
      <c r="G2688" s="149" t="s">
        <v>517</v>
      </c>
      <c r="H2688" s="150">
        <v>721.46600000000001</v>
      </c>
      <c r="I2688" s="151"/>
      <c r="J2688" s="152">
        <f>ROUND(I2688*H2688,2)</f>
        <v>0</v>
      </c>
      <c r="K2688" s="153"/>
      <c r="L2688" s="32"/>
      <c r="M2688" s="154" t="s">
        <v>1</v>
      </c>
      <c r="N2688" s="155" t="s">
        <v>42</v>
      </c>
      <c r="P2688" s="156">
        <f>O2688*H2688</f>
        <v>0</v>
      </c>
      <c r="Q2688" s="156">
        <v>8.5000000000000006E-5</v>
      </c>
      <c r="R2688" s="156">
        <f>Q2688*H2688</f>
        <v>6.1324610000000009E-2</v>
      </c>
      <c r="S2688" s="156">
        <v>0</v>
      </c>
      <c r="T2688" s="157">
        <f>S2688*H2688</f>
        <v>0</v>
      </c>
      <c r="AR2688" s="158" t="s">
        <v>587</v>
      </c>
      <c r="AT2688" s="158" t="s">
        <v>309</v>
      </c>
      <c r="AU2688" s="158" t="s">
        <v>89</v>
      </c>
      <c r="AY2688" s="17" t="s">
        <v>307</v>
      </c>
      <c r="BE2688" s="159">
        <f>IF(N2688="základná",J2688,0)</f>
        <v>0</v>
      </c>
      <c r="BF2688" s="159">
        <f>IF(N2688="znížená",J2688,0)</f>
        <v>0</v>
      </c>
      <c r="BG2688" s="159">
        <f>IF(N2688="zákl. prenesená",J2688,0)</f>
        <v>0</v>
      </c>
      <c r="BH2688" s="159">
        <f>IF(N2688="zníž. prenesená",J2688,0)</f>
        <v>0</v>
      </c>
      <c r="BI2688" s="159">
        <f>IF(N2688="nulová",J2688,0)</f>
        <v>0</v>
      </c>
      <c r="BJ2688" s="17" t="s">
        <v>89</v>
      </c>
      <c r="BK2688" s="159">
        <f>ROUND(I2688*H2688,2)</f>
        <v>0</v>
      </c>
      <c r="BL2688" s="17" t="s">
        <v>587</v>
      </c>
      <c r="BM2688" s="158" t="s">
        <v>2771</v>
      </c>
    </row>
    <row r="2689" spans="2:65" s="13" customFormat="1">
      <c r="B2689" s="167"/>
      <c r="D2689" s="161" t="s">
        <v>315</v>
      </c>
      <c r="E2689" s="168" t="s">
        <v>1</v>
      </c>
      <c r="F2689" s="169" t="s">
        <v>2772</v>
      </c>
      <c r="H2689" s="170">
        <v>721.46600000000001</v>
      </c>
      <c r="I2689" s="171"/>
      <c r="L2689" s="167"/>
      <c r="M2689" s="172"/>
      <c r="T2689" s="173"/>
      <c r="AT2689" s="168" t="s">
        <v>315</v>
      </c>
      <c r="AU2689" s="168" t="s">
        <v>89</v>
      </c>
      <c r="AV2689" s="13" t="s">
        <v>89</v>
      </c>
      <c r="AW2689" s="13" t="s">
        <v>31</v>
      </c>
      <c r="AX2689" s="13" t="s">
        <v>83</v>
      </c>
      <c r="AY2689" s="168" t="s">
        <v>307</v>
      </c>
    </row>
    <row r="2690" spans="2:65" s="1" customFormat="1" ht="24.2" customHeight="1">
      <c r="B2690" s="145"/>
      <c r="C2690" s="146" t="s">
        <v>2773</v>
      </c>
      <c r="D2690" s="146" t="s">
        <v>309</v>
      </c>
      <c r="E2690" s="147" t="s">
        <v>2774</v>
      </c>
      <c r="F2690" s="148" t="s">
        <v>2775</v>
      </c>
      <c r="G2690" s="149" t="s">
        <v>517</v>
      </c>
      <c r="H2690" s="150">
        <v>933.51800000000003</v>
      </c>
      <c r="I2690" s="151"/>
      <c r="J2690" s="152">
        <f>ROUND(I2690*H2690,2)</f>
        <v>0</v>
      </c>
      <c r="K2690" s="153"/>
      <c r="L2690" s="32"/>
      <c r="M2690" s="154" t="s">
        <v>1</v>
      </c>
      <c r="N2690" s="155" t="s">
        <v>42</v>
      </c>
      <c r="P2690" s="156">
        <f>O2690*H2690</f>
        <v>0</v>
      </c>
      <c r="Q2690" s="156">
        <v>0</v>
      </c>
      <c r="R2690" s="156">
        <f>Q2690*H2690</f>
        <v>0</v>
      </c>
      <c r="S2690" s="156">
        <v>0</v>
      </c>
      <c r="T2690" s="157">
        <f>S2690*H2690</f>
        <v>0</v>
      </c>
      <c r="AR2690" s="158" t="s">
        <v>587</v>
      </c>
      <c r="AT2690" s="158" t="s">
        <v>309</v>
      </c>
      <c r="AU2690" s="158" t="s">
        <v>89</v>
      </c>
      <c r="AY2690" s="17" t="s">
        <v>307</v>
      </c>
      <c r="BE2690" s="159">
        <f>IF(N2690="základná",J2690,0)</f>
        <v>0</v>
      </c>
      <c r="BF2690" s="159">
        <f>IF(N2690="znížená",J2690,0)</f>
        <v>0</v>
      </c>
      <c r="BG2690" s="159">
        <f>IF(N2690="zákl. prenesená",J2690,0)</f>
        <v>0</v>
      </c>
      <c r="BH2690" s="159">
        <f>IF(N2690="zníž. prenesená",J2690,0)</f>
        <v>0</v>
      </c>
      <c r="BI2690" s="159">
        <f>IF(N2690="nulová",J2690,0)</f>
        <v>0</v>
      </c>
      <c r="BJ2690" s="17" t="s">
        <v>89</v>
      </c>
      <c r="BK2690" s="159">
        <f>ROUND(I2690*H2690,2)</f>
        <v>0</v>
      </c>
      <c r="BL2690" s="17" t="s">
        <v>587</v>
      </c>
      <c r="BM2690" s="158" t="s">
        <v>2776</v>
      </c>
    </row>
    <row r="2691" spans="2:65" s="13" customFormat="1">
      <c r="B2691" s="167"/>
      <c r="D2691" s="161" t="s">
        <v>315</v>
      </c>
      <c r="E2691" s="168" t="s">
        <v>1</v>
      </c>
      <c r="F2691" s="169" t="s">
        <v>1840</v>
      </c>
      <c r="H2691" s="170">
        <v>933.51800000000003</v>
      </c>
      <c r="I2691" s="171"/>
      <c r="L2691" s="167"/>
      <c r="M2691" s="172"/>
      <c r="T2691" s="173"/>
      <c r="AT2691" s="168" t="s">
        <v>315</v>
      </c>
      <c r="AU2691" s="168" t="s">
        <v>89</v>
      </c>
      <c r="AV2691" s="13" t="s">
        <v>89</v>
      </c>
      <c r="AW2691" s="13" t="s">
        <v>31</v>
      </c>
      <c r="AX2691" s="13" t="s">
        <v>83</v>
      </c>
      <c r="AY2691" s="168" t="s">
        <v>307</v>
      </c>
    </row>
    <row r="2692" spans="2:65" s="1" customFormat="1" ht="24.2" customHeight="1">
      <c r="B2692" s="145"/>
      <c r="C2692" s="146" t="s">
        <v>2777</v>
      </c>
      <c r="D2692" s="146" t="s">
        <v>309</v>
      </c>
      <c r="E2692" s="147" t="s">
        <v>2778</v>
      </c>
      <c r="F2692" s="148" t="s">
        <v>2779</v>
      </c>
      <c r="G2692" s="149" t="s">
        <v>1849</v>
      </c>
      <c r="H2692" s="199"/>
      <c r="I2692" s="151"/>
      <c r="J2692" s="152">
        <f>ROUND(I2692*H2692,2)</f>
        <v>0</v>
      </c>
      <c r="K2692" s="153"/>
      <c r="L2692" s="32"/>
      <c r="M2692" s="154" t="s">
        <v>1</v>
      </c>
      <c r="N2692" s="155" t="s">
        <v>42</v>
      </c>
      <c r="P2692" s="156">
        <f>O2692*H2692</f>
        <v>0</v>
      </c>
      <c r="Q2692" s="156">
        <v>0</v>
      </c>
      <c r="R2692" s="156">
        <f>Q2692*H2692</f>
        <v>0</v>
      </c>
      <c r="S2692" s="156">
        <v>0</v>
      </c>
      <c r="T2692" s="157">
        <f>S2692*H2692</f>
        <v>0</v>
      </c>
      <c r="AR2692" s="158" t="s">
        <v>587</v>
      </c>
      <c r="AT2692" s="158" t="s">
        <v>309</v>
      </c>
      <c r="AU2692" s="158" t="s">
        <v>89</v>
      </c>
      <c r="AY2692" s="17" t="s">
        <v>307</v>
      </c>
      <c r="BE2692" s="159">
        <f>IF(N2692="základná",J2692,0)</f>
        <v>0</v>
      </c>
      <c r="BF2692" s="159">
        <f>IF(N2692="znížená",J2692,0)</f>
        <v>0</v>
      </c>
      <c r="BG2692" s="159">
        <f>IF(N2692="zákl. prenesená",J2692,0)</f>
        <v>0</v>
      </c>
      <c r="BH2692" s="159">
        <f>IF(N2692="zníž. prenesená",J2692,0)</f>
        <v>0</v>
      </c>
      <c r="BI2692" s="159">
        <f>IF(N2692="nulová",J2692,0)</f>
        <v>0</v>
      </c>
      <c r="BJ2692" s="17" t="s">
        <v>89</v>
      </c>
      <c r="BK2692" s="159">
        <f>ROUND(I2692*H2692,2)</f>
        <v>0</v>
      </c>
      <c r="BL2692" s="17" t="s">
        <v>587</v>
      </c>
      <c r="BM2692" s="158" t="s">
        <v>2780</v>
      </c>
    </row>
    <row r="2693" spans="2:65" s="11" customFormat="1" ht="22.9" customHeight="1">
      <c r="B2693" s="133"/>
      <c r="D2693" s="134" t="s">
        <v>75</v>
      </c>
      <c r="E2693" s="143" t="s">
        <v>2781</v>
      </c>
      <c r="F2693" s="143" t="s">
        <v>2782</v>
      </c>
      <c r="I2693" s="136"/>
      <c r="J2693" s="144">
        <f>BK2693</f>
        <v>0</v>
      </c>
      <c r="L2693" s="133"/>
      <c r="M2693" s="138"/>
      <c r="P2693" s="139">
        <f>SUM(P2694:P2817)</f>
        <v>0</v>
      </c>
      <c r="R2693" s="139">
        <f>SUM(R2694:R2817)</f>
        <v>7.8102373400000005</v>
      </c>
      <c r="T2693" s="140">
        <f>SUM(T2694:T2817)</f>
        <v>0</v>
      </c>
      <c r="AR2693" s="134" t="s">
        <v>89</v>
      </c>
      <c r="AT2693" s="141" t="s">
        <v>75</v>
      </c>
      <c r="AU2693" s="141" t="s">
        <v>83</v>
      </c>
      <c r="AY2693" s="134" t="s">
        <v>307</v>
      </c>
      <c r="BK2693" s="142">
        <f>SUM(BK2694:BK2817)</f>
        <v>0</v>
      </c>
    </row>
    <row r="2694" spans="2:65" s="1" customFormat="1" ht="24.2" customHeight="1">
      <c r="B2694" s="145"/>
      <c r="C2694" s="146" t="s">
        <v>2783</v>
      </c>
      <c r="D2694" s="146" t="s">
        <v>309</v>
      </c>
      <c r="E2694" s="147" t="s">
        <v>2784</v>
      </c>
      <c r="F2694" s="148" t="s">
        <v>2785</v>
      </c>
      <c r="G2694" s="149" t="s">
        <v>517</v>
      </c>
      <c r="H2694" s="150">
        <v>363.60300000000001</v>
      </c>
      <c r="I2694" s="151"/>
      <c r="J2694" s="152">
        <f>ROUND(I2694*H2694,2)</f>
        <v>0</v>
      </c>
      <c r="K2694" s="153"/>
      <c r="L2694" s="32"/>
      <c r="M2694" s="154" t="s">
        <v>1</v>
      </c>
      <c r="N2694" s="155" t="s">
        <v>42</v>
      </c>
      <c r="P2694" s="156">
        <f>O2694*H2694</f>
        <v>0</v>
      </c>
      <c r="Q2694" s="156">
        <v>3.2799999999999999E-3</v>
      </c>
      <c r="R2694" s="156">
        <f>Q2694*H2694</f>
        <v>1.19261784</v>
      </c>
      <c r="S2694" s="156">
        <v>0</v>
      </c>
      <c r="T2694" s="157">
        <f>S2694*H2694</f>
        <v>0</v>
      </c>
      <c r="AR2694" s="158" t="s">
        <v>587</v>
      </c>
      <c r="AT2694" s="158" t="s">
        <v>309</v>
      </c>
      <c r="AU2694" s="158" t="s">
        <v>89</v>
      </c>
      <c r="AY2694" s="17" t="s">
        <v>307</v>
      </c>
      <c r="BE2694" s="159">
        <f>IF(N2694="základná",J2694,0)</f>
        <v>0</v>
      </c>
      <c r="BF2694" s="159">
        <f>IF(N2694="znížená",J2694,0)</f>
        <v>0</v>
      </c>
      <c r="BG2694" s="159">
        <f>IF(N2694="zákl. prenesená",J2694,0)</f>
        <v>0</v>
      </c>
      <c r="BH2694" s="159">
        <f>IF(N2694="zníž. prenesená",J2694,0)</f>
        <v>0</v>
      </c>
      <c r="BI2694" s="159">
        <f>IF(N2694="nulová",J2694,0)</f>
        <v>0</v>
      </c>
      <c r="BJ2694" s="17" t="s">
        <v>89</v>
      </c>
      <c r="BK2694" s="159">
        <f>ROUND(I2694*H2694,2)</f>
        <v>0</v>
      </c>
      <c r="BL2694" s="17" t="s">
        <v>587</v>
      </c>
      <c r="BM2694" s="158" t="s">
        <v>2786</v>
      </c>
    </row>
    <row r="2695" spans="2:65" s="12" customFormat="1">
      <c r="B2695" s="160"/>
      <c r="D2695" s="161" t="s">
        <v>315</v>
      </c>
      <c r="E2695" s="162" t="s">
        <v>1</v>
      </c>
      <c r="F2695" s="163" t="s">
        <v>2787</v>
      </c>
      <c r="H2695" s="162" t="s">
        <v>1</v>
      </c>
      <c r="I2695" s="164"/>
      <c r="L2695" s="160"/>
      <c r="M2695" s="165"/>
      <c r="T2695" s="166"/>
      <c r="AT2695" s="162" t="s">
        <v>315</v>
      </c>
      <c r="AU2695" s="162" t="s">
        <v>89</v>
      </c>
      <c r="AV2695" s="12" t="s">
        <v>83</v>
      </c>
      <c r="AW2695" s="12" t="s">
        <v>31</v>
      </c>
      <c r="AX2695" s="12" t="s">
        <v>76</v>
      </c>
      <c r="AY2695" s="162" t="s">
        <v>307</v>
      </c>
    </row>
    <row r="2696" spans="2:65" s="12" customFormat="1">
      <c r="B2696" s="160"/>
      <c r="D2696" s="161" t="s">
        <v>315</v>
      </c>
      <c r="E2696" s="162" t="s">
        <v>1</v>
      </c>
      <c r="F2696" s="163" t="s">
        <v>1216</v>
      </c>
      <c r="H2696" s="162" t="s">
        <v>1</v>
      </c>
      <c r="I2696" s="164"/>
      <c r="L2696" s="160"/>
      <c r="M2696" s="165"/>
      <c r="T2696" s="166"/>
      <c r="AT2696" s="162" t="s">
        <v>315</v>
      </c>
      <c r="AU2696" s="162" t="s">
        <v>89</v>
      </c>
      <c r="AV2696" s="12" t="s">
        <v>83</v>
      </c>
      <c r="AW2696" s="12" t="s">
        <v>31</v>
      </c>
      <c r="AX2696" s="12" t="s">
        <v>76</v>
      </c>
      <c r="AY2696" s="162" t="s">
        <v>307</v>
      </c>
    </row>
    <row r="2697" spans="2:65" s="13" customFormat="1">
      <c r="B2697" s="167"/>
      <c r="D2697" s="161" t="s">
        <v>315</v>
      </c>
      <c r="E2697" s="168" t="s">
        <v>1</v>
      </c>
      <c r="F2697" s="169" t="s">
        <v>2788</v>
      </c>
      <c r="H2697" s="170">
        <v>21.5</v>
      </c>
      <c r="I2697" s="171"/>
      <c r="L2697" s="167"/>
      <c r="M2697" s="172"/>
      <c r="T2697" s="173"/>
      <c r="AT2697" s="168" t="s">
        <v>315</v>
      </c>
      <c r="AU2697" s="168" t="s">
        <v>89</v>
      </c>
      <c r="AV2697" s="13" t="s">
        <v>89</v>
      </c>
      <c r="AW2697" s="13" t="s">
        <v>31</v>
      </c>
      <c r="AX2697" s="13" t="s">
        <v>76</v>
      </c>
      <c r="AY2697" s="168" t="s">
        <v>307</v>
      </c>
    </row>
    <row r="2698" spans="2:65" s="13" customFormat="1">
      <c r="B2698" s="167"/>
      <c r="D2698" s="161" t="s">
        <v>315</v>
      </c>
      <c r="E2698" s="168" t="s">
        <v>1</v>
      </c>
      <c r="F2698" s="169" t="s">
        <v>2789</v>
      </c>
      <c r="H2698" s="170">
        <v>-2</v>
      </c>
      <c r="I2698" s="171"/>
      <c r="L2698" s="167"/>
      <c r="M2698" s="172"/>
      <c r="T2698" s="173"/>
      <c r="AT2698" s="168" t="s">
        <v>315</v>
      </c>
      <c r="AU2698" s="168" t="s">
        <v>89</v>
      </c>
      <c r="AV2698" s="13" t="s">
        <v>89</v>
      </c>
      <c r="AW2698" s="13" t="s">
        <v>31</v>
      </c>
      <c r="AX2698" s="13" t="s">
        <v>76</v>
      </c>
      <c r="AY2698" s="168" t="s">
        <v>307</v>
      </c>
    </row>
    <row r="2699" spans="2:65" s="12" customFormat="1">
      <c r="B2699" s="160"/>
      <c r="D2699" s="161" t="s">
        <v>315</v>
      </c>
      <c r="E2699" s="162" t="s">
        <v>1</v>
      </c>
      <c r="F2699" s="163" t="s">
        <v>922</v>
      </c>
      <c r="H2699" s="162" t="s">
        <v>1</v>
      </c>
      <c r="I2699" s="164"/>
      <c r="L2699" s="160"/>
      <c r="M2699" s="165"/>
      <c r="T2699" s="166"/>
      <c r="AT2699" s="162" t="s">
        <v>315</v>
      </c>
      <c r="AU2699" s="162" t="s">
        <v>89</v>
      </c>
      <c r="AV2699" s="12" t="s">
        <v>83</v>
      </c>
      <c r="AW2699" s="12" t="s">
        <v>31</v>
      </c>
      <c r="AX2699" s="12" t="s">
        <v>76</v>
      </c>
      <c r="AY2699" s="162" t="s">
        <v>307</v>
      </c>
    </row>
    <row r="2700" spans="2:65" s="13" customFormat="1">
      <c r="B2700" s="167"/>
      <c r="D2700" s="161" t="s">
        <v>315</v>
      </c>
      <c r="E2700" s="168" t="s">
        <v>1</v>
      </c>
      <c r="F2700" s="169" t="s">
        <v>2790</v>
      </c>
      <c r="H2700" s="170">
        <v>16.399999999999999</v>
      </c>
      <c r="I2700" s="171"/>
      <c r="L2700" s="167"/>
      <c r="M2700" s="172"/>
      <c r="T2700" s="173"/>
      <c r="AT2700" s="168" t="s">
        <v>315</v>
      </c>
      <c r="AU2700" s="168" t="s">
        <v>89</v>
      </c>
      <c r="AV2700" s="13" t="s">
        <v>89</v>
      </c>
      <c r="AW2700" s="13" t="s">
        <v>31</v>
      </c>
      <c r="AX2700" s="13" t="s">
        <v>76</v>
      </c>
      <c r="AY2700" s="168" t="s">
        <v>307</v>
      </c>
    </row>
    <row r="2701" spans="2:65" s="13" customFormat="1">
      <c r="B2701" s="167"/>
      <c r="D2701" s="161" t="s">
        <v>315</v>
      </c>
      <c r="E2701" s="168" t="s">
        <v>1</v>
      </c>
      <c r="F2701" s="169" t="s">
        <v>2791</v>
      </c>
      <c r="H2701" s="170">
        <v>-1.6</v>
      </c>
      <c r="I2701" s="171"/>
      <c r="L2701" s="167"/>
      <c r="M2701" s="172"/>
      <c r="T2701" s="173"/>
      <c r="AT2701" s="168" t="s">
        <v>315</v>
      </c>
      <c r="AU2701" s="168" t="s">
        <v>89</v>
      </c>
      <c r="AV2701" s="13" t="s">
        <v>89</v>
      </c>
      <c r="AW2701" s="13" t="s">
        <v>31</v>
      </c>
      <c r="AX2701" s="13" t="s">
        <v>76</v>
      </c>
      <c r="AY2701" s="168" t="s">
        <v>307</v>
      </c>
    </row>
    <row r="2702" spans="2:65" s="12" customFormat="1">
      <c r="B2702" s="160"/>
      <c r="D2702" s="161" t="s">
        <v>315</v>
      </c>
      <c r="E2702" s="162" t="s">
        <v>1</v>
      </c>
      <c r="F2702" s="163" t="s">
        <v>1264</v>
      </c>
      <c r="H2702" s="162" t="s">
        <v>1</v>
      </c>
      <c r="I2702" s="164"/>
      <c r="L2702" s="160"/>
      <c r="M2702" s="165"/>
      <c r="T2702" s="166"/>
      <c r="AT2702" s="162" t="s">
        <v>315</v>
      </c>
      <c r="AU2702" s="162" t="s">
        <v>89</v>
      </c>
      <c r="AV2702" s="12" t="s">
        <v>83</v>
      </c>
      <c r="AW2702" s="12" t="s">
        <v>31</v>
      </c>
      <c r="AX2702" s="12" t="s">
        <v>76</v>
      </c>
      <c r="AY2702" s="162" t="s">
        <v>307</v>
      </c>
    </row>
    <row r="2703" spans="2:65" s="13" customFormat="1">
      <c r="B2703" s="167"/>
      <c r="D2703" s="161" t="s">
        <v>315</v>
      </c>
      <c r="E2703" s="168" t="s">
        <v>1</v>
      </c>
      <c r="F2703" s="169" t="s">
        <v>2792</v>
      </c>
      <c r="H2703" s="170">
        <v>18.2</v>
      </c>
      <c r="I2703" s="171"/>
      <c r="L2703" s="167"/>
      <c r="M2703" s="172"/>
      <c r="T2703" s="173"/>
      <c r="AT2703" s="168" t="s">
        <v>315</v>
      </c>
      <c r="AU2703" s="168" t="s">
        <v>89</v>
      </c>
      <c r="AV2703" s="13" t="s">
        <v>89</v>
      </c>
      <c r="AW2703" s="13" t="s">
        <v>31</v>
      </c>
      <c r="AX2703" s="13" t="s">
        <v>76</v>
      </c>
      <c r="AY2703" s="168" t="s">
        <v>307</v>
      </c>
    </row>
    <row r="2704" spans="2:65" s="13" customFormat="1">
      <c r="B2704" s="167"/>
      <c r="D2704" s="161" t="s">
        <v>315</v>
      </c>
      <c r="E2704" s="168" t="s">
        <v>1</v>
      </c>
      <c r="F2704" s="169" t="s">
        <v>2793</v>
      </c>
      <c r="H2704" s="170">
        <v>-1.8</v>
      </c>
      <c r="I2704" s="171"/>
      <c r="L2704" s="167"/>
      <c r="M2704" s="172"/>
      <c r="T2704" s="173"/>
      <c r="AT2704" s="168" t="s">
        <v>315</v>
      </c>
      <c r="AU2704" s="168" t="s">
        <v>89</v>
      </c>
      <c r="AV2704" s="13" t="s">
        <v>89</v>
      </c>
      <c r="AW2704" s="13" t="s">
        <v>31</v>
      </c>
      <c r="AX2704" s="13" t="s">
        <v>76</v>
      </c>
      <c r="AY2704" s="168" t="s">
        <v>307</v>
      </c>
    </row>
    <row r="2705" spans="2:51" s="12" customFormat="1">
      <c r="B2705" s="160"/>
      <c r="D2705" s="161" t="s">
        <v>315</v>
      </c>
      <c r="E2705" s="162" t="s">
        <v>1</v>
      </c>
      <c r="F2705" s="163" t="s">
        <v>1268</v>
      </c>
      <c r="H2705" s="162" t="s">
        <v>1</v>
      </c>
      <c r="I2705" s="164"/>
      <c r="L2705" s="160"/>
      <c r="M2705" s="165"/>
      <c r="T2705" s="166"/>
      <c r="AT2705" s="162" t="s">
        <v>315</v>
      </c>
      <c r="AU2705" s="162" t="s">
        <v>89</v>
      </c>
      <c r="AV2705" s="12" t="s">
        <v>83</v>
      </c>
      <c r="AW2705" s="12" t="s">
        <v>31</v>
      </c>
      <c r="AX2705" s="12" t="s">
        <v>76</v>
      </c>
      <c r="AY2705" s="162" t="s">
        <v>307</v>
      </c>
    </row>
    <row r="2706" spans="2:51" s="13" customFormat="1">
      <c r="B2706" s="167"/>
      <c r="D2706" s="161" t="s">
        <v>315</v>
      </c>
      <c r="E2706" s="168" t="s">
        <v>1</v>
      </c>
      <c r="F2706" s="169" t="s">
        <v>2794</v>
      </c>
      <c r="H2706" s="170">
        <v>22</v>
      </c>
      <c r="I2706" s="171"/>
      <c r="L2706" s="167"/>
      <c r="M2706" s="172"/>
      <c r="T2706" s="173"/>
      <c r="AT2706" s="168" t="s">
        <v>315</v>
      </c>
      <c r="AU2706" s="168" t="s">
        <v>89</v>
      </c>
      <c r="AV2706" s="13" t="s">
        <v>89</v>
      </c>
      <c r="AW2706" s="13" t="s">
        <v>31</v>
      </c>
      <c r="AX2706" s="13" t="s">
        <v>76</v>
      </c>
      <c r="AY2706" s="168" t="s">
        <v>307</v>
      </c>
    </row>
    <row r="2707" spans="2:51" s="13" customFormat="1">
      <c r="B2707" s="167"/>
      <c r="D2707" s="161" t="s">
        <v>315</v>
      </c>
      <c r="E2707" s="168" t="s">
        <v>1</v>
      </c>
      <c r="F2707" s="169" t="s">
        <v>2793</v>
      </c>
      <c r="H2707" s="170">
        <v>-1.8</v>
      </c>
      <c r="I2707" s="171"/>
      <c r="L2707" s="167"/>
      <c r="M2707" s="172"/>
      <c r="T2707" s="173"/>
      <c r="AT2707" s="168" t="s">
        <v>315</v>
      </c>
      <c r="AU2707" s="168" t="s">
        <v>89</v>
      </c>
      <c r="AV2707" s="13" t="s">
        <v>89</v>
      </c>
      <c r="AW2707" s="13" t="s">
        <v>31</v>
      </c>
      <c r="AX2707" s="13" t="s">
        <v>76</v>
      </c>
      <c r="AY2707" s="168" t="s">
        <v>307</v>
      </c>
    </row>
    <row r="2708" spans="2:51" s="12" customFormat="1">
      <c r="B2708" s="160"/>
      <c r="D2708" s="161" t="s">
        <v>315</v>
      </c>
      <c r="E2708" s="162" t="s">
        <v>1</v>
      </c>
      <c r="F2708" s="163" t="s">
        <v>1270</v>
      </c>
      <c r="H2708" s="162" t="s">
        <v>1</v>
      </c>
      <c r="I2708" s="164"/>
      <c r="L2708" s="160"/>
      <c r="M2708" s="165"/>
      <c r="T2708" s="166"/>
      <c r="AT2708" s="162" t="s">
        <v>315</v>
      </c>
      <c r="AU2708" s="162" t="s">
        <v>89</v>
      </c>
      <c r="AV2708" s="12" t="s">
        <v>83</v>
      </c>
      <c r="AW2708" s="12" t="s">
        <v>31</v>
      </c>
      <c r="AX2708" s="12" t="s">
        <v>76</v>
      </c>
      <c r="AY2708" s="162" t="s">
        <v>307</v>
      </c>
    </row>
    <row r="2709" spans="2:51" s="13" customFormat="1">
      <c r="B2709" s="167"/>
      <c r="D2709" s="161" t="s">
        <v>315</v>
      </c>
      <c r="E2709" s="168" t="s">
        <v>1</v>
      </c>
      <c r="F2709" s="169" t="s">
        <v>2794</v>
      </c>
      <c r="H2709" s="170">
        <v>22</v>
      </c>
      <c r="I2709" s="171"/>
      <c r="L2709" s="167"/>
      <c r="M2709" s="172"/>
      <c r="T2709" s="173"/>
      <c r="AT2709" s="168" t="s">
        <v>315</v>
      </c>
      <c r="AU2709" s="168" t="s">
        <v>89</v>
      </c>
      <c r="AV2709" s="13" t="s">
        <v>89</v>
      </c>
      <c r="AW2709" s="13" t="s">
        <v>31</v>
      </c>
      <c r="AX2709" s="13" t="s">
        <v>76</v>
      </c>
      <c r="AY2709" s="168" t="s">
        <v>307</v>
      </c>
    </row>
    <row r="2710" spans="2:51" s="13" customFormat="1">
      <c r="B2710" s="167"/>
      <c r="D2710" s="161" t="s">
        <v>315</v>
      </c>
      <c r="E2710" s="168" t="s">
        <v>1</v>
      </c>
      <c r="F2710" s="169" t="s">
        <v>2793</v>
      </c>
      <c r="H2710" s="170">
        <v>-1.8</v>
      </c>
      <c r="I2710" s="171"/>
      <c r="L2710" s="167"/>
      <c r="M2710" s="172"/>
      <c r="T2710" s="173"/>
      <c r="AT2710" s="168" t="s">
        <v>315</v>
      </c>
      <c r="AU2710" s="168" t="s">
        <v>89</v>
      </c>
      <c r="AV2710" s="13" t="s">
        <v>89</v>
      </c>
      <c r="AW2710" s="13" t="s">
        <v>31</v>
      </c>
      <c r="AX2710" s="13" t="s">
        <v>76</v>
      </c>
      <c r="AY2710" s="168" t="s">
        <v>307</v>
      </c>
    </row>
    <row r="2711" spans="2:51" s="12" customFormat="1">
      <c r="B2711" s="160"/>
      <c r="D2711" s="161" t="s">
        <v>315</v>
      </c>
      <c r="E2711" s="162" t="s">
        <v>1</v>
      </c>
      <c r="F2711" s="163" t="s">
        <v>1272</v>
      </c>
      <c r="H2711" s="162" t="s">
        <v>1</v>
      </c>
      <c r="I2711" s="164"/>
      <c r="L2711" s="160"/>
      <c r="M2711" s="165"/>
      <c r="T2711" s="166"/>
      <c r="AT2711" s="162" t="s">
        <v>315</v>
      </c>
      <c r="AU2711" s="162" t="s">
        <v>89</v>
      </c>
      <c r="AV2711" s="12" t="s">
        <v>83</v>
      </c>
      <c r="AW2711" s="12" t="s">
        <v>31</v>
      </c>
      <c r="AX2711" s="12" t="s">
        <v>76</v>
      </c>
      <c r="AY2711" s="162" t="s">
        <v>307</v>
      </c>
    </row>
    <row r="2712" spans="2:51" s="13" customFormat="1">
      <c r="B2712" s="167"/>
      <c r="D2712" s="161" t="s">
        <v>315</v>
      </c>
      <c r="E2712" s="168" t="s">
        <v>1</v>
      </c>
      <c r="F2712" s="169" t="s">
        <v>2794</v>
      </c>
      <c r="H2712" s="170">
        <v>22</v>
      </c>
      <c r="I2712" s="171"/>
      <c r="L2712" s="167"/>
      <c r="M2712" s="172"/>
      <c r="T2712" s="173"/>
      <c r="AT2712" s="168" t="s">
        <v>315</v>
      </c>
      <c r="AU2712" s="168" t="s">
        <v>89</v>
      </c>
      <c r="AV2712" s="13" t="s">
        <v>89</v>
      </c>
      <c r="AW2712" s="13" t="s">
        <v>31</v>
      </c>
      <c r="AX2712" s="13" t="s">
        <v>76</v>
      </c>
      <c r="AY2712" s="168" t="s">
        <v>307</v>
      </c>
    </row>
    <row r="2713" spans="2:51" s="13" customFormat="1">
      <c r="B2713" s="167"/>
      <c r="D2713" s="161" t="s">
        <v>315</v>
      </c>
      <c r="E2713" s="168" t="s">
        <v>1</v>
      </c>
      <c r="F2713" s="169" t="s">
        <v>2793</v>
      </c>
      <c r="H2713" s="170">
        <v>-1.8</v>
      </c>
      <c r="I2713" s="171"/>
      <c r="L2713" s="167"/>
      <c r="M2713" s="172"/>
      <c r="T2713" s="173"/>
      <c r="AT2713" s="168" t="s">
        <v>315</v>
      </c>
      <c r="AU2713" s="168" t="s">
        <v>89</v>
      </c>
      <c r="AV2713" s="13" t="s">
        <v>89</v>
      </c>
      <c r="AW2713" s="13" t="s">
        <v>31</v>
      </c>
      <c r="AX2713" s="13" t="s">
        <v>76</v>
      </c>
      <c r="AY2713" s="168" t="s">
        <v>307</v>
      </c>
    </row>
    <row r="2714" spans="2:51" s="12" customFormat="1">
      <c r="B2714" s="160"/>
      <c r="D2714" s="161" t="s">
        <v>315</v>
      </c>
      <c r="E2714" s="162" t="s">
        <v>1</v>
      </c>
      <c r="F2714" s="163" t="s">
        <v>1274</v>
      </c>
      <c r="H2714" s="162" t="s">
        <v>1</v>
      </c>
      <c r="I2714" s="164"/>
      <c r="L2714" s="160"/>
      <c r="M2714" s="165"/>
      <c r="T2714" s="166"/>
      <c r="AT2714" s="162" t="s">
        <v>315</v>
      </c>
      <c r="AU2714" s="162" t="s">
        <v>89</v>
      </c>
      <c r="AV2714" s="12" t="s">
        <v>83</v>
      </c>
      <c r="AW2714" s="12" t="s">
        <v>31</v>
      </c>
      <c r="AX2714" s="12" t="s">
        <v>76</v>
      </c>
      <c r="AY2714" s="162" t="s">
        <v>307</v>
      </c>
    </row>
    <row r="2715" spans="2:51" s="13" customFormat="1">
      <c r="B2715" s="167"/>
      <c r="D2715" s="161" t="s">
        <v>315</v>
      </c>
      <c r="E2715" s="168" t="s">
        <v>1</v>
      </c>
      <c r="F2715" s="169" t="s">
        <v>2794</v>
      </c>
      <c r="H2715" s="170">
        <v>22</v>
      </c>
      <c r="I2715" s="171"/>
      <c r="L2715" s="167"/>
      <c r="M2715" s="172"/>
      <c r="T2715" s="173"/>
      <c r="AT2715" s="168" t="s">
        <v>315</v>
      </c>
      <c r="AU2715" s="168" t="s">
        <v>89</v>
      </c>
      <c r="AV2715" s="13" t="s">
        <v>89</v>
      </c>
      <c r="AW2715" s="13" t="s">
        <v>31</v>
      </c>
      <c r="AX2715" s="13" t="s">
        <v>76</v>
      </c>
      <c r="AY2715" s="168" t="s">
        <v>307</v>
      </c>
    </row>
    <row r="2716" spans="2:51" s="13" customFormat="1">
      <c r="B2716" s="167"/>
      <c r="D2716" s="161" t="s">
        <v>315</v>
      </c>
      <c r="E2716" s="168" t="s">
        <v>1</v>
      </c>
      <c r="F2716" s="169" t="s">
        <v>2793</v>
      </c>
      <c r="H2716" s="170">
        <v>-1.8</v>
      </c>
      <c r="I2716" s="171"/>
      <c r="L2716" s="167"/>
      <c r="M2716" s="172"/>
      <c r="T2716" s="173"/>
      <c r="AT2716" s="168" t="s">
        <v>315</v>
      </c>
      <c r="AU2716" s="168" t="s">
        <v>89</v>
      </c>
      <c r="AV2716" s="13" t="s">
        <v>89</v>
      </c>
      <c r="AW2716" s="13" t="s">
        <v>31</v>
      </c>
      <c r="AX2716" s="13" t="s">
        <v>76</v>
      </c>
      <c r="AY2716" s="168" t="s">
        <v>307</v>
      </c>
    </row>
    <row r="2717" spans="2:51" s="12" customFormat="1">
      <c r="B2717" s="160"/>
      <c r="D2717" s="161" t="s">
        <v>315</v>
      </c>
      <c r="E2717" s="162" t="s">
        <v>1</v>
      </c>
      <c r="F2717" s="163" t="s">
        <v>1276</v>
      </c>
      <c r="H2717" s="162" t="s">
        <v>1</v>
      </c>
      <c r="I2717" s="164"/>
      <c r="L2717" s="160"/>
      <c r="M2717" s="165"/>
      <c r="T2717" s="166"/>
      <c r="AT2717" s="162" t="s">
        <v>315</v>
      </c>
      <c r="AU2717" s="162" t="s">
        <v>89</v>
      </c>
      <c r="AV2717" s="12" t="s">
        <v>83</v>
      </c>
      <c r="AW2717" s="12" t="s">
        <v>31</v>
      </c>
      <c r="AX2717" s="12" t="s">
        <v>76</v>
      </c>
      <c r="AY2717" s="162" t="s">
        <v>307</v>
      </c>
    </row>
    <row r="2718" spans="2:51" s="13" customFormat="1">
      <c r="B2718" s="167"/>
      <c r="D2718" s="161" t="s">
        <v>315</v>
      </c>
      <c r="E2718" s="168" t="s">
        <v>1</v>
      </c>
      <c r="F2718" s="169" t="s">
        <v>2794</v>
      </c>
      <c r="H2718" s="170">
        <v>22</v>
      </c>
      <c r="I2718" s="171"/>
      <c r="L2718" s="167"/>
      <c r="M2718" s="172"/>
      <c r="T2718" s="173"/>
      <c r="AT2718" s="168" t="s">
        <v>315</v>
      </c>
      <c r="AU2718" s="168" t="s">
        <v>89</v>
      </c>
      <c r="AV2718" s="13" t="s">
        <v>89</v>
      </c>
      <c r="AW2718" s="13" t="s">
        <v>31</v>
      </c>
      <c r="AX2718" s="13" t="s">
        <v>76</v>
      </c>
      <c r="AY2718" s="168" t="s">
        <v>307</v>
      </c>
    </row>
    <row r="2719" spans="2:51" s="13" customFormat="1">
      <c r="B2719" s="167"/>
      <c r="D2719" s="161" t="s">
        <v>315</v>
      </c>
      <c r="E2719" s="168" t="s">
        <v>1</v>
      </c>
      <c r="F2719" s="169" t="s">
        <v>2793</v>
      </c>
      <c r="H2719" s="170">
        <v>-1.8</v>
      </c>
      <c r="I2719" s="171"/>
      <c r="L2719" s="167"/>
      <c r="M2719" s="172"/>
      <c r="T2719" s="173"/>
      <c r="AT2719" s="168" t="s">
        <v>315</v>
      </c>
      <c r="AU2719" s="168" t="s">
        <v>89</v>
      </c>
      <c r="AV2719" s="13" t="s">
        <v>89</v>
      </c>
      <c r="AW2719" s="13" t="s">
        <v>31</v>
      </c>
      <c r="AX2719" s="13" t="s">
        <v>76</v>
      </c>
      <c r="AY2719" s="168" t="s">
        <v>307</v>
      </c>
    </row>
    <row r="2720" spans="2:51" s="12" customFormat="1">
      <c r="B2720" s="160"/>
      <c r="D2720" s="161" t="s">
        <v>315</v>
      </c>
      <c r="E2720" s="162" t="s">
        <v>1</v>
      </c>
      <c r="F2720" s="163" t="s">
        <v>1278</v>
      </c>
      <c r="H2720" s="162" t="s">
        <v>1</v>
      </c>
      <c r="I2720" s="164"/>
      <c r="L2720" s="160"/>
      <c r="M2720" s="165"/>
      <c r="T2720" s="166"/>
      <c r="AT2720" s="162" t="s">
        <v>315</v>
      </c>
      <c r="AU2720" s="162" t="s">
        <v>89</v>
      </c>
      <c r="AV2720" s="12" t="s">
        <v>83</v>
      </c>
      <c r="AW2720" s="12" t="s">
        <v>31</v>
      </c>
      <c r="AX2720" s="12" t="s">
        <v>76</v>
      </c>
      <c r="AY2720" s="162" t="s">
        <v>307</v>
      </c>
    </row>
    <row r="2721" spans="2:51" s="13" customFormat="1">
      <c r="B2721" s="167"/>
      <c r="D2721" s="161" t="s">
        <v>315</v>
      </c>
      <c r="E2721" s="168" t="s">
        <v>1</v>
      </c>
      <c r="F2721" s="169" t="s">
        <v>2794</v>
      </c>
      <c r="H2721" s="170">
        <v>22</v>
      </c>
      <c r="I2721" s="171"/>
      <c r="L2721" s="167"/>
      <c r="M2721" s="172"/>
      <c r="T2721" s="173"/>
      <c r="AT2721" s="168" t="s">
        <v>315</v>
      </c>
      <c r="AU2721" s="168" t="s">
        <v>89</v>
      </c>
      <c r="AV2721" s="13" t="s">
        <v>89</v>
      </c>
      <c r="AW2721" s="13" t="s">
        <v>31</v>
      </c>
      <c r="AX2721" s="13" t="s">
        <v>76</v>
      </c>
      <c r="AY2721" s="168" t="s">
        <v>307</v>
      </c>
    </row>
    <row r="2722" spans="2:51" s="13" customFormat="1">
      <c r="B2722" s="167"/>
      <c r="D2722" s="161" t="s">
        <v>315</v>
      </c>
      <c r="E2722" s="168" t="s">
        <v>1</v>
      </c>
      <c r="F2722" s="169" t="s">
        <v>2793</v>
      </c>
      <c r="H2722" s="170">
        <v>-1.8</v>
      </c>
      <c r="I2722" s="171"/>
      <c r="L2722" s="167"/>
      <c r="M2722" s="172"/>
      <c r="T2722" s="173"/>
      <c r="AT2722" s="168" t="s">
        <v>315</v>
      </c>
      <c r="AU2722" s="168" t="s">
        <v>89</v>
      </c>
      <c r="AV2722" s="13" t="s">
        <v>89</v>
      </c>
      <c r="AW2722" s="13" t="s">
        <v>31</v>
      </c>
      <c r="AX2722" s="13" t="s">
        <v>76</v>
      </c>
      <c r="AY2722" s="168" t="s">
        <v>307</v>
      </c>
    </row>
    <row r="2723" spans="2:51" s="12" customFormat="1">
      <c r="B2723" s="160"/>
      <c r="D2723" s="161" t="s">
        <v>315</v>
      </c>
      <c r="E2723" s="162" t="s">
        <v>1</v>
      </c>
      <c r="F2723" s="163" t="s">
        <v>1166</v>
      </c>
      <c r="H2723" s="162" t="s">
        <v>1</v>
      </c>
      <c r="I2723" s="164"/>
      <c r="L2723" s="160"/>
      <c r="M2723" s="165"/>
      <c r="T2723" s="166"/>
      <c r="AT2723" s="162" t="s">
        <v>315</v>
      </c>
      <c r="AU2723" s="162" t="s">
        <v>89</v>
      </c>
      <c r="AV2723" s="12" t="s">
        <v>83</v>
      </c>
      <c r="AW2723" s="12" t="s">
        <v>31</v>
      </c>
      <c r="AX2723" s="12" t="s">
        <v>76</v>
      </c>
      <c r="AY2723" s="162" t="s">
        <v>307</v>
      </c>
    </row>
    <row r="2724" spans="2:51" s="13" customFormat="1">
      <c r="B2724" s="167"/>
      <c r="D2724" s="161" t="s">
        <v>315</v>
      </c>
      <c r="E2724" s="168" t="s">
        <v>1</v>
      </c>
      <c r="F2724" s="169" t="s">
        <v>2795</v>
      </c>
      <c r="H2724" s="170">
        <v>34.1</v>
      </c>
      <c r="I2724" s="171"/>
      <c r="L2724" s="167"/>
      <c r="M2724" s="172"/>
      <c r="T2724" s="173"/>
      <c r="AT2724" s="168" t="s">
        <v>315</v>
      </c>
      <c r="AU2724" s="168" t="s">
        <v>89</v>
      </c>
      <c r="AV2724" s="13" t="s">
        <v>89</v>
      </c>
      <c r="AW2724" s="13" t="s">
        <v>31</v>
      </c>
      <c r="AX2724" s="13" t="s">
        <v>76</v>
      </c>
      <c r="AY2724" s="168" t="s">
        <v>307</v>
      </c>
    </row>
    <row r="2725" spans="2:51" s="13" customFormat="1">
      <c r="B2725" s="167"/>
      <c r="D2725" s="161" t="s">
        <v>315</v>
      </c>
      <c r="E2725" s="168" t="s">
        <v>1</v>
      </c>
      <c r="F2725" s="169" t="s">
        <v>2796</v>
      </c>
      <c r="H2725" s="170">
        <v>-2.4</v>
      </c>
      <c r="I2725" s="171"/>
      <c r="L2725" s="167"/>
      <c r="M2725" s="172"/>
      <c r="T2725" s="173"/>
      <c r="AT2725" s="168" t="s">
        <v>315</v>
      </c>
      <c r="AU2725" s="168" t="s">
        <v>89</v>
      </c>
      <c r="AV2725" s="13" t="s">
        <v>89</v>
      </c>
      <c r="AW2725" s="13" t="s">
        <v>31</v>
      </c>
      <c r="AX2725" s="13" t="s">
        <v>76</v>
      </c>
      <c r="AY2725" s="168" t="s">
        <v>307</v>
      </c>
    </row>
    <row r="2726" spans="2:51" s="12" customFormat="1">
      <c r="B2726" s="160"/>
      <c r="D2726" s="161" t="s">
        <v>315</v>
      </c>
      <c r="E2726" s="162" t="s">
        <v>1</v>
      </c>
      <c r="F2726" s="163" t="s">
        <v>1297</v>
      </c>
      <c r="H2726" s="162" t="s">
        <v>1</v>
      </c>
      <c r="I2726" s="164"/>
      <c r="L2726" s="160"/>
      <c r="M2726" s="165"/>
      <c r="T2726" s="166"/>
      <c r="AT2726" s="162" t="s">
        <v>315</v>
      </c>
      <c r="AU2726" s="162" t="s">
        <v>89</v>
      </c>
      <c r="AV2726" s="12" t="s">
        <v>83</v>
      </c>
      <c r="AW2726" s="12" t="s">
        <v>31</v>
      </c>
      <c r="AX2726" s="12" t="s">
        <v>76</v>
      </c>
      <c r="AY2726" s="162" t="s">
        <v>307</v>
      </c>
    </row>
    <row r="2727" spans="2:51" s="13" customFormat="1">
      <c r="B2727" s="167"/>
      <c r="D2727" s="161" t="s">
        <v>315</v>
      </c>
      <c r="E2727" s="168" t="s">
        <v>1</v>
      </c>
      <c r="F2727" s="169" t="s">
        <v>2797</v>
      </c>
      <c r="H2727" s="170">
        <v>14.7</v>
      </c>
      <c r="I2727" s="171"/>
      <c r="L2727" s="167"/>
      <c r="M2727" s="172"/>
      <c r="T2727" s="173"/>
      <c r="AT2727" s="168" t="s">
        <v>315</v>
      </c>
      <c r="AU2727" s="168" t="s">
        <v>89</v>
      </c>
      <c r="AV2727" s="13" t="s">
        <v>89</v>
      </c>
      <c r="AW2727" s="13" t="s">
        <v>31</v>
      </c>
      <c r="AX2727" s="13" t="s">
        <v>76</v>
      </c>
      <c r="AY2727" s="168" t="s">
        <v>307</v>
      </c>
    </row>
    <row r="2728" spans="2:51" s="13" customFormat="1">
      <c r="B2728" s="167"/>
      <c r="D2728" s="161" t="s">
        <v>315</v>
      </c>
      <c r="E2728" s="168" t="s">
        <v>1</v>
      </c>
      <c r="F2728" s="169" t="s">
        <v>2791</v>
      </c>
      <c r="H2728" s="170">
        <v>-1.6</v>
      </c>
      <c r="I2728" s="171"/>
      <c r="L2728" s="167"/>
      <c r="M2728" s="172"/>
      <c r="T2728" s="173"/>
      <c r="AT2728" s="168" t="s">
        <v>315</v>
      </c>
      <c r="AU2728" s="168" t="s">
        <v>89</v>
      </c>
      <c r="AV2728" s="13" t="s">
        <v>89</v>
      </c>
      <c r="AW2728" s="13" t="s">
        <v>31</v>
      </c>
      <c r="AX2728" s="13" t="s">
        <v>76</v>
      </c>
      <c r="AY2728" s="168" t="s">
        <v>307</v>
      </c>
    </row>
    <row r="2729" spans="2:51" s="15" customFormat="1">
      <c r="B2729" s="181"/>
      <c r="D2729" s="161" t="s">
        <v>315</v>
      </c>
      <c r="E2729" s="182" t="s">
        <v>177</v>
      </c>
      <c r="F2729" s="183" t="s">
        <v>478</v>
      </c>
      <c r="H2729" s="184">
        <v>216.7</v>
      </c>
      <c r="I2729" s="185"/>
      <c r="L2729" s="181"/>
      <c r="M2729" s="186"/>
      <c r="T2729" s="187"/>
      <c r="AT2729" s="182" t="s">
        <v>315</v>
      </c>
      <c r="AU2729" s="182" t="s">
        <v>89</v>
      </c>
      <c r="AV2729" s="15" t="s">
        <v>107</v>
      </c>
      <c r="AW2729" s="15" t="s">
        <v>31</v>
      </c>
      <c r="AX2729" s="15" t="s">
        <v>76</v>
      </c>
      <c r="AY2729" s="182" t="s">
        <v>307</v>
      </c>
    </row>
    <row r="2730" spans="2:51" s="12" customFormat="1">
      <c r="B2730" s="160"/>
      <c r="D2730" s="161" t="s">
        <v>315</v>
      </c>
      <c r="E2730" s="162" t="s">
        <v>1</v>
      </c>
      <c r="F2730" s="163" t="s">
        <v>2798</v>
      </c>
      <c r="H2730" s="162" t="s">
        <v>1</v>
      </c>
      <c r="I2730" s="164"/>
      <c r="L2730" s="160"/>
      <c r="M2730" s="165"/>
      <c r="T2730" s="166"/>
      <c r="AT2730" s="162" t="s">
        <v>315</v>
      </c>
      <c r="AU2730" s="162" t="s">
        <v>89</v>
      </c>
      <c r="AV2730" s="12" t="s">
        <v>83</v>
      </c>
      <c r="AW2730" s="12" t="s">
        <v>31</v>
      </c>
      <c r="AX2730" s="12" t="s">
        <v>76</v>
      </c>
      <c r="AY2730" s="162" t="s">
        <v>307</v>
      </c>
    </row>
    <row r="2731" spans="2:51" s="12" customFormat="1">
      <c r="B2731" s="160"/>
      <c r="D2731" s="161" t="s">
        <v>315</v>
      </c>
      <c r="E2731" s="162" t="s">
        <v>1</v>
      </c>
      <c r="F2731" s="163" t="s">
        <v>757</v>
      </c>
      <c r="H2731" s="162" t="s">
        <v>1</v>
      </c>
      <c r="I2731" s="164"/>
      <c r="L2731" s="160"/>
      <c r="M2731" s="165"/>
      <c r="T2731" s="166"/>
      <c r="AT2731" s="162" t="s">
        <v>315</v>
      </c>
      <c r="AU2731" s="162" t="s">
        <v>89</v>
      </c>
      <c r="AV2731" s="12" t="s">
        <v>83</v>
      </c>
      <c r="AW2731" s="12" t="s">
        <v>31</v>
      </c>
      <c r="AX2731" s="12" t="s">
        <v>76</v>
      </c>
      <c r="AY2731" s="162" t="s">
        <v>307</v>
      </c>
    </row>
    <row r="2732" spans="2:51" s="13" customFormat="1">
      <c r="B2732" s="167"/>
      <c r="D2732" s="161" t="s">
        <v>315</v>
      </c>
      <c r="E2732" s="168" t="s">
        <v>1</v>
      </c>
      <c r="F2732" s="169" t="s">
        <v>2799</v>
      </c>
      <c r="H2732" s="170">
        <v>2.625</v>
      </c>
      <c r="I2732" s="171"/>
      <c r="L2732" s="167"/>
      <c r="M2732" s="172"/>
      <c r="T2732" s="173"/>
      <c r="AT2732" s="168" t="s">
        <v>315</v>
      </c>
      <c r="AU2732" s="168" t="s">
        <v>89</v>
      </c>
      <c r="AV2732" s="13" t="s">
        <v>89</v>
      </c>
      <c r="AW2732" s="13" t="s">
        <v>31</v>
      </c>
      <c r="AX2732" s="13" t="s">
        <v>76</v>
      </c>
      <c r="AY2732" s="168" t="s">
        <v>307</v>
      </c>
    </row>
    <row r="2733" spans="2:51" s="12" customFormat="1">
      <c r="B2733" s="160"/>
      <c r="D2733" s="161" t="s">
        <v>315</v>
      </c>
      <c r="E2733" s="162" t="s">
        <v>1</v>
      </c>
      <c r="F2733" s="163" t="s">
        <v>916</v>
      </c>
      <c r="H2733" s="162" t="s">
        <v>1</v>
      </c>
      <c r="I2733" s="164"/>
      <c r="L2733" s="160"/>
      <c r="M2733" s="165"/>
      <c r="T2733" s="166"/>
      <c r="AT2733" s="162" t="s">
        <v>315</v>
      </c>
      <c r="AU2733" s="162" t="s">
        <v>89</v>
      </c>
      <c r="AV2733" s="12" t="s">
        <v>83</v>
      </c>
      <c r="AW2733" s="12" t="s">
        <v>31</v>
      </c>
      <c r="AX2733" s="12" t="s">
        <v>76</v>
      </c>
      <c r="AY2733" s="162" t="s">
        <v>307</v>
      </c>
    </row>
    <row r="2734" spans="2:51" s="13" customFormat="1">
      <c r="B2734" s="167"/>
      <c r="D2734" s="161" t="s">
        <v>315</v>
      </c>
      <c r="E2734" s="168" t="s">
        <v>1</v>
      </c>
      <c r="F2734" s="169" t="s">
        <v>2799</v>
      </c>
      <c r="H2734" s="170">
        <v>2.625</v>
      </c>
      <c r="I2734" s="171"/>
      <c r="L2734" s="167"/>
      <c r="M2734" s="172"/>
      <c r="T2734" s="173"/>
      <c r="AT2734" s="168" t="s">
        <v>315</v>
      </c>
      <c r="AU2734" s="168" t="s">
        <v>89</v>
      </c>
      <c r="AV2734" s="13" t="s">
        <v>89</v>
      </c>
      <c r="AW2734" s="13" t="s">
        <v>31</v>
      </c>
      <c r="AX2734" s="13" t="s">
        <v>76</v>
      </c>
      <c r="AY2734" s="168" t="s">
        <v>307</v>
      </c>
    </row>
    <row r="2735" spans="2:51" s="12" customFormat="1">
      <c r="B2735" s="160"/>
      <c r="D2735" s="161" t="s">
        <v>315</v>
      </c>
      <c r="E2735" s="162" t="s">
        <v>1</v>
      </c>
      <c r="F2735" s="163" t="s">
        <v>1220</v>
      </c>
      <c r="H2735" s="162" t="s">
        <v>1</v>
      </c>
      <c r="I2735" s="164"/>
      <c r="L2735" s="160"/>
      <c r="M2735" s="165"/>
      <c r="T2735" s="166"/>
      <c r="AT2735" s="162" t="s">
        <v>315</v>
      </c>
      <c r="AU2735" s="162" t="s">
        <v>89</v>
      </c>
      <c r="AV2735" s="12" t="s">
        <v>83</v>
      </c>
      <c r="AW2735" s="12" t="s">
        <v>31</v>
      </c>
      <c r="AX2735" s="12" t="s">
        <v>76</v>
      </c>
      <c r="AY2735" s="162" t="s">
        <v>307</v>
      </c>
    </row>
    <row r="2736" spans="2:51" s="13" customFormat="1">
      <c r="B2736" s="167"/>
      <c r="D2736" s="161" t="s">
        <v>315</v>
      </c>
      <c r="E2736" s="168" t="s">
        <v>1</v>
      </c>
      <c r="F2736" s="169" t="s">
        <v>2800</v>
      </c>
      <c r="H2736" s="170">
        <v>1.32</v>
      </c>
      <c r="I2736" s="171"/>
      <c r="L2736" s="167"/>
      <c r="M2736" s="172"/>
      <c r="T2736" s="173"/>
      <c r="AT2736" s="168" t="s">
        <v>315</v>
      </c>
      <c r="AU2736" s="168" t="s">
        <v>89</v>
      </c>
      <c r="AV2736" s="13" t="s">
        <v>89</v>
      </c>
      <c r="AW2736" s="13" t="s">
        <v>31</v>
      </c>
      <c r="AX2736" s="13" t="s">
        <v>76</v>
      </c>
      <c r="AY2736" s="168" t="s">
        <v>307</v>
      </c>
    </row>
    <row r="2737" spans="2:51" s="12" customFormat="1">
      <c r="B2737" s="160"/>
      <c r="D2737" s="161" t="s">
        <v>315</v>
      </c>
      <c r="E2737" s="162" t="s">
        <v>1</v>
      </c>
      <c r="F2737" s="163" t="s">
        <v>918</v>
      </c>
      <c r="H2737" s="162" t="s">
        <v>1</v>
      </c>
      <c r="I2737" s="164"/>
      <c r="L2737" s="160"/>
      <c r="M2737" s="165"/>
      <c r="T2737" s="166"/>
      <c r="AT2737" s="162" t="s">
        <v>315</v>
      </c>
      <c r="AU2737" s="162" t="s">
        <v>89</v>
      </c>
      <c r="AV2737" s="12" t="s">
        <v>83</v>
      </c>
      <c r="AW2737" s="12" t="s">
        <v>31</v>
      </c>
      <c r="AX2737" s="12" t="s">
        <v>76</v>
      </c>
      <c r="AY2737" s="162" t="s">
        <v>307</v>
      </c>
    </row>
    <row r="2738" spans="2:51" s="13" customFormat="1">
      <c r="B2738" s="167"/>
      <c r="D2738" s="161" t="s">
        <v>315</v>
      </c>
      <c r="E2738" s="168" t="s">
        <v>1</v>
      </c>
      <c r="F2738" s="169" t="s">
        <v>2801</v>
      </c>
      <c r="H2738" s="170">
        <v>48.15</v>
      </c>
      <c r="I2738" s="171"/>
      <c r="L2738" s="167"/>
      <c r="M2738" s="172"/>
      <c r="T2738" s="173"/>
      <c r="AT2738" s="168" t="s">
        <v>315</v>
      </c>
      <c r="AU2738" s="168" t="s">
        <v>89</v>
      </c>
      <c r="AV2738" s="13" t="s">
        <v>89</v>
      </c>
      <c r="AW2738" s="13" t="s">
        <v>31</v>
      </c>
      <c r="AX2738" s="13" t="s">
        <v>76</v>
      </c>
      <c r="AY2738" s="168" t="s">
        <v>307</v>
      </c>
    </row>
    <row r="2739" spans="2:51" s="13" customFormat="1">
      <c r="B2739" s="167"/>
      <c r="D2739" s="161" t="s">
        <v>315</v>
      </c>
      <c r="E2739" s="168" t="s">
        <v>1</v>
      </c>
      <c r="F2739" s="169" t="s">
        <v>2802</v>
      </c>
      <c r="H2739" s="170">
        <v>-3</v>
      </c>
      <c r="I2739" s="171"/>
      <c r="L2739" s="167"/>
      <c r="M2739" s="172"/>
      <c r="T2739" s="173"/>
      <c r="AT2739" s="168" t="s">
        <v>315</v>
      </c>
      <c r="AU2739" s="168" t="s">
        <v>89</v>
      </c>
      <c r="AV2739" s="13" t="s">
        <v>89</v>
      </c>
      <c r="AW2739" s="13" t="s">
        <v>31</v>
      </c>
      <c r="AX2739" s="13" t="s">
        <v>76</v>
      </c>
      <c r="AY2739" s="168" t="s">
        <v>307</v>
      </c>
    </row>
    <row r="2740" spans="2:51" s="13" customFormat="1">
      <c r="B2740" s="167"/>
      <c r="D2740" s="161" t="s">
        <v>315</v>
      </c>
      <c r="E2740" s="168" t="s">
        <v>1</v>
      </c>
      <c r="F2740" s="169" t="s">
        <v>2803</v>
      </c>
      <c r="H2740" s="170">
        <v>-2.0249999999999999</v>
      </c>
      <c r="I2740" s="171"/>
      <c r="L2740" s="167"/>
      <c r="M2740" s="172"/>
      <c r="T2740" s="173"/>
      <c r="AT2740" s="168" t="s">
        <v>315</v>
      </c>
      <c r="AU2740" s="168" t="s">
        <v>89</v>
      </c>
      <c r="AV2740" s="13" t="s">
        <v>89</v>
      </c>
      <c r="AW2740" s="13" t="s">
        <v>31</v>
      </c>
      <c r="AX2740" s="13" t="s">
        <v>76</v>
      </c>
      <c r="AY2740" s="168" t="s">
        <v>307</v>
      </c>
    </row>
    <row r="2741" spans="2:51" s="12" customFormat="1">
      <c r="B2741" s="160"/>
      <c r="D2741" s="161" t="s">
        <v>315</v>
      </c>
      <c r="E2741" s="162" t="s">
        <v>1</v>
      </c>
      <c r="F2741" s="163" t="s">
        <v>1233</v>
      </c>
      <c r="H2741" s="162" t="s">
        <v>1</v>
      </c>
      <c r="I2741" s="164"/>
      <c r="L2741" s="160"/>
      <c r="M2741" s="165"/>
      <c r="T2741" s="166"/>
      <c r="AT2741" s="162" t="s">
        <v>315</v>
      </c>
      <c r="AU2741" s="162" t="s">
        <v>89</v>
      </c>
      <c r="AV2741" s="12" t="s">
        <v>83</v>
      </c>
      <c r="AW2741" s="12" t="s">
        <v>31</v>
      </c>
      <c r="AX2741" s="12" t="s">
        <v>76</v>
      </c>
      <c r="AY2741" s="162" t="s">
        <v>307</v>
      </c>
    </row>
    <row r="2742" spans="2:51" s="13" customFormat="1">
      <c r="B2742" s="167"/>
      <c r="D2742" s="161" t="s">
        <v>315</v>
      </c>
      <c r="E2742" s="168" t="s">
        <v>1</v>
      </c>
      <c r="F2742" s="169" t="s">
        <v>2804</v>
      </c>
      <c r="H2742" s="170">
        <v>4.7779999999999996</v>
      </c>
      <c r="I2742" s="171"/>
      <c r="L2742" s="167"/>
      <c r="M2742" s="172"/>
      <c r="T2742" s="173"/>
      <c r="AT2742" s="168" t="s">
        <v>315</v>
      </c>
      <c r="AU2742" s="168" t="s">
        <v>89</v>
      </c>
      <c r="AV2742" s="13" t="s">
        <v>89</v>
      </c>
      <c r="AW2742" s="13" t="s">
        <v>31</v>
      </c>
      <c r="AX2742" s="13" t="s">
        <v>76</v>
      </c>
      <c r="AY2742" s="168" t="s">
        <v>307</v>
      </c>
    </row>
    <row r="2743" spans="2:51" s="12" customFormat="1">
      <c r="B2743" s="160"/>
      <c r="D2743" s="161" t="s">
        <v>315</v>
      </c>
      <c r="E2743" s="162" t="s">
        <v>1</v>
      </c>
      <c r="F2743" s="163" t="s">
        <v>1145</v>
      </c>
      <c r="H2743" s="162" t="s">
        <v>1</v>
      </c>
      <c r="I2743" s="164"/>
      <c r="L2743" s="160"/>
      <c r="M2743" s="165"/>
      <c r="T2743" s="166"/>
      <c r="AT2743" s="162" t="s">
        <v>315</v>
      </c>
      <c r="AU2743" s="162" t="s">
        <v>89</v>
      </c>
      <c r="AV2743" s="12" t="s">
        <v>83</v>
      </c>
      <c r="AW2743" s="12" t="s">
        <v>31</v>
      </c>
      <c r="AX2743" s="12" t="s">
        <v>76</v>
      </c>
      <c r="AY2743" s="162" t="s">
        <v>307</v>
      </c>
    </row>
    <row r="2744" spans="2:51" s="13" customFormat="1">
      <c r="B2744" s="167"/>
      <c r="D2744" s="161" t="s">
        <v>315</v>
      </c>
      <c r="E2744" s="168" t="s">
        <v>1</v>
      </c>
      <c r="F2744" s="169" t="s">
        <v>2805</v>
      </c>
      <c r="H2744" s="170">
        <v>1.5</v>
      </c>
      <c r="I2744" s="171"/>
      <c r="L2744" s="167"/>
      <c r="M2744" s="172"/>
      <c r="T2744" s="173"/>
      <c r="AT2744" s="168" t="s">
        <v>315</v>
      </c>
      <c r="AU2744" s="168" t="s">
        <v>89</v>
      </c>
      <c r="AV2744" s="13" t="s">
        <v>89</v>
      </c>
      <c r="AW2744" s="13" t="s">
        <v>31</v>
      </c>
      <c r="AX2744" s="13" t="s">
        <v>76</v>
      </c>
      <c r="AY2744" s="168" t="s">
        <v>307</v>
      </c>
    </row>
    <row r="2745" spans="2:51" s="12" customFormat="1">
      <c r="B2745" s="160"/>
      <c r="D2745" s="161" t="s">
        <v>315</v>
      </c>
      <c r="E2745" s="162" t="s">
        <v>1</v>
      </c>
      <c r="F2745" s="163" t="s">
        <v>920</v>
      </c>
      <c r="H2745" s="162" t="s">
        <v>1</v>
      </c>
      <c r="I2745" s="164"/>
      <c r="L2745" s="160"/>
      <c r="M2745" s="165"/>
      <c r="T2745" s="166"/>
      <c r="AT2745" s="162" t="s">
        <v>315</v>
      </c>
      <c r="AU2745" s="162" t="s">
        <v>89</v>
      </c>
      <c r="AV2745" s="12" t="s">
        <v>83</v>
      </c>
      <c r="AW2745" s="12" t="s">
        <v>31</v>
      </c>
      <c r="AX2745" s="12" t="s">
        <v>76</v>
      </c>
      <c r="AY2745" s="162" t="s">
        <v>307</v>
      </c>
    </row>
    <row r="2746" spans="2:51" s="13" customFormat="1">
      <c r="B2746" s="167"/>
      <c r="D2746" s="161" t="s">
        <v>315</v>
      </c>
      <c r="E2746" s="168" t="s">
        <v>1</v>
      </c>
      <c r="F2746" s="169" t="s">
        <v>2806</v>
      </c>
      <c r="H2746" s="170">
        <v>8.4</v>
      </c>
      <c r="I2746" s="171"/>
      <c r="L2746" s="167"/>
      <c r="M2746" s="172"/>
      <c r="T2746" s="173"/>
      <c r="AT2746" s="168" t="s">
        <v>315</v>
      </c>
      <c r="AU2746" s="168" t="s">
        <v>89</v>
      </c>
      <c r="AV2746" s="13" t="s">
        <v>89</v>
      </c>
      <c r="AW2746" s="13" t="s">
        <v>31</v>
      </c>
      <c r="AX2746" s="13" t="s">
        <v>76</v>
      </c>
      <c r="AY2746" s="168" t="s">
        <v>307</v>
      </c>
    </row>
    <row r="2747" spans="2:51" s="13" customFormat="1">
      <c r="B2747" s="167"/>
      <c r="D2747" s="161" t="s">
        <v>315</v>
      </c>
      <c r="E2747" s="168" t="s">
        <v>1</v>
      </c>
      <c r="F2747" s="169" t="s">
        <v>2807</v>
      </c>
      <c r="H2747" s="170">
        <v>-1.2</v>
      </c>
      <c r="I2747" s="171"/>
      <c r="L2747" s="167"/>
      <c r="M2747" s="172"/>
      <c r="T2747" s="173"/>
      <c r="AT2747" s="168" t="s">
        <v>315</v>
      </c>
      <c r="AU2747" s="168" t="s">
        <v>89</v>
      </c>
      <c r="AV2747" s="13" t="s">
        <v>89</v>
      </c>
      <c r="AW2747" s="13" t="s">
        <v>31</v>
      </c>
      <c r="AX2747" s="13" t="s">
        <v>76</v>
      </c>
      <c r="AY2747" s="168" t="s">
        <v>307</v>
      </c>
    </row>
    <row r="2748" spans="2:51" s="12" customFormat="1">
      <c r="B2748" s="160"/>
      <c r="D2748" s="161" t="s">
        <v>315</v>
      </c>
      <c r="E2748" s="162" t="s">
        <v>1</v>
      </c>
      <c r="F2748" s="163" t="s">
        <v>1243</v>
      </c>
      <c r="H2748" s="162" t="s">
        <v>1</v>
      </c>
      <c r="I2748" s="164"/>
      <c r="L2748" s="160"/>
      <c r="M2748" s="165"/>
      <c r="T2748" s="166"/>
      <c r="AT2748" s="162" t="s">
        <v>315</v>
      </c>
      <c r="AU2748" s="162" t="s">
        <v>89</v>
      </c>
      <c r="AV2748" s="12" t="s">
        <v>83</v>
      </c>
      <c r="AW2748" s="12" t="s">
        <v>31</v>
      </c>
      <c r="AX2748" s="12" t="s">
        <v>76</v>
      </c>
      <c r="AY2748" s="162" t="s">
        <v>307</v>
      </c>
    </row>
    <row r="2749" spans="2:51" s="13" customFormat="1">
      <c r="B2749" s="167"/>
      <c r="D2749" s="161" t="s">
        <v>315</v>
      </c>
      <c r="E2749" s="168" t="s">
        <v>1</v>
      </c>
      <c r="F2749" s="169" t="s">
        <v>2808</v>
      </c>
      <c r="H2749" s="170">
        <v>27.225000000000001</v>
      </c>
      <c r="I2749" s="171"/>
      <c r="L2749" s="167"/>
      <c r="M2749" s="172"/>
      <c r="T2749" s="173"/>
      <c r="AT2749" s="168" t="s">
        <v>315</v>
      </c>
      <c r="AU2749" s="168" t="s">
        <v>89</v>
      </c>
      <c r="AV2749" s="13" t="s">
        <v>89</v>
      </c>
      <c r="AW2749" s="13" t="s">
        <v>31</v>
      </c>
      <c r="AX2749" s="13" t="s">
        <v>76</v>
      </c>
      <c r="AY2749" s="168" t="s">
        <v>307</v>
      </c>
    </row>
    <row r="2750" spans="2:51" s="13" customFormat="1">
      <c r="B2750" s="167"/>
      <c r="D2750" s="161" t="s">
        <v>315</v>
      </c>
      <c r="E2750" s="168" t="s">
        <v>1</v>
      </c>
      <c r="F2750" s="169" t="s">
        <v>2809</v>
      </c>
      <c r="H2750" s="170">
        <v>-1.35</v>
      </c>
      <c r="I2750" s="171"/>
      <c r="L2750" s="167"/>
      <c r="M2750" s="172"/>
      <c r="T2750" s="173"/>
      <c r="AT2750" s="168" t="s">
        <v>315</v>
      </c>
      <c r="AU2750" s="168" t="s">
        <v>89</v>
      </c>
      <c r="AV2750" s="13" t="s">
        <v>89</v>
      </c>
      <c r="AW2750" s="13" t="s">
        <v>31</v>
      </c>
      <c r="AX2750" s="13" t="s">
        <v>76</v>
      </c>
      <c r="AY2750" s="168" t="s">
        <v>307</v>
      </c>
    </row>
    <row r="2751" spans="2:51" s="13" customFormat="1">
      <c r="B2751" s="167"/>
      <c r="D2751" s="161" t="s">
        <v>315</v>
      </c>
      <c r="E2751" s="168" t="s">
        <v>1</v>
      </c>
      <c r="F2751" s="169" t="s">
        <v>2810</v>
      </c>
      <c r="H2751" s="170">
        <v>-1.5</v>
      </c>
      <c r="I2751" s="171"/>
      <c r="L2751" s="167"/>
      <c r="M2751" s="172"/>
      <c r="T2751" s="173"/>
      <c r="AT2751" s="168" t="s">
        <v>315</v>
      </c>
      <c r="AU2751" s="168" t="s">
        <v>89</v>
      </c>
      <c r="AV2751" s="13" t="s">
        <v>89</v>
      </c>
      <c r="AW2751" s="13" t="s">
        <v>31</v>
      </c>
      <c r="AX2751" s="13" t="s">
        <v>76</v>
      </c>
      <c r="AY2751" s="168" t="s">
        <v>307</v>
      </c>
    </row>
    <row r="2752" spans="2:51" s="12" customFormat="1">
      <c r="B2752" s="160"/>
      <c r="D2752" s="161" t="s">
        <v>315</v>
      </c>
      <c r="E2752" s="162" t="s">
        <v>1</v>
      </c>
      <c r="F2752" s="163" t="s">
        <v>730</v>
      </c>
      <c r="H2752" s="162" t="s">
        <v>1</v>
      </c>
      <c r="I2752" s="164"/>
      <c r="L2752" s="160"/>
      <c r="M2752" s="165"/>
      <c r="T2752" s="166"/>
      <c r="AT2752" s="162" t="s">
        <v>315</v>
      </c>
      <c r="AU2752" s="162" t="s">
        <v>89</v>
      </c>
      <c r="AV2752" s="12" t="s">
        <v>83</v>
      </c>
      <c r="AW2752" s="12" t="s">
        <v>31</v>
      </c>
      <c r="AX2752" s="12" t="s">
        <v>76</v>
      </c>
      <c r="AY2752" s="162" t="s">
        <v>307</v>
      </c>
    </row>
    <row r="2753" spans="2:51" s="13" customFormat="1">
      <c r="B2753" s="167"/>
      <c r="D2753" s="161" t="s">
        <v>315</v>
      </c>
      <c r="E2753" s="168" t="s">
        <v>1</v>
      </c>
      <c r="F2753" s="169" t="s">
        <v>2811</v>
      </c>
      <c r="H2753" s="170">
        <v>11.85</v>
      </c>
      <c r="I2753" s="171"/>
      <c r="L2753" s="167"/>
      <c r="M2753" s="172"/>
      <c r="T2753" s="173"/>
      <c r="AT2753" s="168" t="s">
        <v>315</v>
      </c>
      <c r="AU2753" s="168" t="s">
        <v>89</v>
      </c>
      <c r="AV2753" s="13" t="s">
        <v>89</v>
      </c>
      <c r="AW2753" s="13" t="s">
        <v>31</v>
      </c>
      <c r="AX2753" s="13" t="s">
        <v>76</v>
      </c>
      <c r="AY2753" s="168" t="s">
        <v>307</v>
      </c>
    </row>
    <row r="2754" spans="2:51" s="13" customFormat="1">
      <c r="B2754" s="167"/>
      <c r="D2754" s="161" t="s">
        <v>315</v>
      </c>
      <c r="E2754" s="168" t="s">
        <v>1</v>
      </c>
      <c r="F2754" s="169" t="s">
        <v>2810</v>
      </c>
      <c r="H2754" s="170">
        <v>-1.5</v>
      </c>
      <c r="I2754" s="171"/>
      <c r="L2754" s="167"/>
      <c r="M2754" s="172"/>
      <c r="T2754" s="173"/>
      <c r="AT2754" s="168" t="s">
        <v>315</v>
      </c>
      <c r="AU2754" s="168" t="s">
        <v>89</v>
      </c>
      <c r="AV2754" s="13" t="s">
        <v>89</v>
      </c>
      <c r="AW2754" s="13" t="s">
        <v>31</v>
      </c>
      <c r="AX2754" s="13" t="s">
        <v>76</v>
      </c>
      <c r="AY2754" s="168" t="s">
        <v>307</v>
      </c>
    </row>
    <row r="2755" spans="2:51" s="12" customFormat="1">
      <c r="B2755" s="160"/>
      <c r="D2755" s="161" t="s">
        <v>315</v>
      </c>
      <c r="E2755" s="162" t="s">
        <v>1</v>
      </c>
      <c r="F2755" s="163" t="s">
        <v>1246</v>
      </c>
      <c r="H2755" s="162" t="s">
        <v>1</v>
      </c>
      <c r="I2755" s="164"/>
      <c r="L2755" s="160"/>
      <c r="M2755" s="165"/>
      <c r="T2755" s="166"/>
      <c r="AT2755" s="162" t="s">
        <v>315</v>
      </c>
      <c r="AU2755" s="162" t="s">
        <v>89</v>
      </c>
      <c r="AV2755" s="12" t="s">
        <v>83</v>
      </c>
      <c r="AW2755" s="12" t="s">
        <v>31</v>
      </c>
      <c r="AX2755" s="12" t="s">
        <v>76</v>
      </c>
      <c r="AY2755" s="162" t="s">
        <v>307</v>
      </c>
    </row>
    <row r="2756" spans="2:51" s="13" customFormat="1">
      <c r="B2756" s="167"/>
      <c r="D2756" s="161" t="s">
        <v>315</v>
      </c>
      <c r="E2756" s="168" t="s">
        <v>1</v>
      </c>
      <c r="F2756" s="169" t="s">
        <v>2811</v>
      </c>
      <c r="H2756" s="170">
        <v>11.85</v>
      </c>
      <c r="I2756" s="171"/>
      <c r="L2756" s="167"/>
      <c r="M2756" s="172"/>
      <c r="T2756" s="173"/>
      <c r="AT2756" s="168" t="s">
        <v>315</v>
      </c>
      <c r="AU2756" s="168" t="s">
        <v>89</v>
      </c>
      <c r="AV2756" s="13" t="s">
        <v>89</v>
      </c>
      <c r="AW2756" s="13" t="s">
        <v>31</v>
      </c>
      <c r="AX2756" s="13" t="s">
        <v>76</v>
      </c>
      <c r="AY2756" s="168" t="s">
        <v>307</v>
      </c>
    </row>
    <row r="2757" spans="2:51" s="13" customFormat="1">
      <c r="B2757" s="167"/>
      <c r="D2757" s="161" t="s">
        <v>315</v>
      </c>
      <c r="E2757" s="168" t="s">
        <v>1</v>
      </c>
      <c r="F2757" s="169" t="s">
        <v>2810</v>
      </c>
      <c r="H2757" s="170">
        <v>-1.5</v>
      </c>
      <c r="I2757" s="171"/>
      <c r="L2757" s="167"/>
      <c r="M2757" s="172"/>
      <c r="T2757" s="173"/>
      <c r="AT2757" s="168" t="s">
        <v>315</v>
      </c>
      <c r="AU2757" s="168" t="s">
        <v>89</v>
      </c>
      <c r="AV2757" s="13" t="s">
        <v>89</v>
      </c>
      <c r="AW2757" s="13" t="s">
        <v>31</v>
      </c>
      <c r="AX2757" s="13" t="s">
        <v>76</v>
      </c>
      <c r="AY2757" s="168" t="s">
        <v>307</v>
      </c>
    </row>
    <row r="2758" spans="2:51" s="12" customFormat="1">
      <c r="B2758" s="160"/>
      <c r="D2758" s="161" t="s">
        <v>315</v>
      </c>
      <c r="E2758" s="162" t="s">
        <v>1</v>
      </c>
      <c r="F2758" s="163" t="s">
        <v>1247</v>
      </c>
      <c r="H2758" s="162" t="s">
        <v>1</v>
      </c>
      <c r="I2758" s="164"/>
      <c r="L2758" s="160"/>
      <c r="M2758" s="165"/>
      <c r="T2758" s="166"/>
      <c r="AT2758" s="162" t="s">
        <v>315</v>
      </c>
      <c r="AU2758" s="162" t="s">
        <v>89</v>
      </c>
      <c r="AV2758" s="12" t="s">
        <v>83</v>
      </c>
      <c r="AW2758" s="12" t="s">
        <v>31</v>
      </c>
      <c r="AX2758" s="12" t="s">
        <v>76</v>
      </c>
      <c r="AY2758" s="162" t="s">
        <v>307</v>
      </c>
    </row>
    <row r="2759" spans="2:51" s="13" customFormat="1">
      <c r="B2759" s="167"/>
      <c r="D2759" s="161" t="s">
        <v>315</v>
      </c>
      <c r="E2759" s="168" t="s">
        <v>1</v>
      </c>
      <c r="F2759" s="169" t="s">
        <v>2812</v>
      </c>
      <c r="H2759" s="170">
        <v>11.55</v>
      </c>
      <c r="I2759" s="171"/>
      <c r="L2759" s="167"/>
      <c r="M2759" s="172"/>
      <c r="T2759" s="173"/>
      <c r="AT2759" s="168" t="s">
        <v>315</v>
      </c>
      <c r="AU2759" s="168" t="s">
        <v>89</v>
      </c>
      <c r="AV2759" s="13" t="s">
        <v>89</v>
      </c>
      <c r="AW2759" s="13" t="s">
        <v>31</v>
      </c>
      <c r="AX2759" s="13" t="s">
        <v>76</v>
      </c>
      <c r="AY2759" s="168" t="s">
        <v>307</v>
      </c>
    </row>
    <row r="2760" spans="2:51" s="13" customFormat="1">
      <c r="B2760" s="167"/>
      <c r="D2760" s="161" t="s">
        <v>315</v>
      </c>
      <c r="E2760" s="168" t="s">
        <v>1</v>
      </c>
      <c r="F2760" s="169" t="s">
        <v>2810</v>
      </c>
      <c r="H2760" s="170">
        <v>-1.5</v>
      </c>
      <c r="I2760" s="171"/>
      <c r="L2760" s="167"/>
      <c r="M2760" s="172"/>
      <c r="T2760" s="173"/>
      <c r="AT2760" s="168" t="s">
        <v>315</v>
      </c>
      <c r="AU2760" s="168" t="s">
        <v>89</v>
      </c>
      <c r="AV2760" s="13" t="s">
        <v>89</v>
      </c>
      <c r="AW2760" s="13" t="s">
        <v>31</v>
      </c>
      <c r="AX2760" s="13" t="s">
        <v>76</v>
      </c>
      <c r="AY2760" s="168" t="s">
        <v>307</v>
      </c>
    </row>
    <row r="2761" spans="2:51" s="12" customFormat="1">
      <c r="B2761" s="160"/>
      <c r="D2761" s="161" t="s">
        <v>315</v>
      </c>
      <c r="E2761" s="162" t="s">
        <v>1</v>
      </c>
      <c r="F2761" s="163" t="s">
        <v>1162</v>
      </c>
      <c r="H2761" s="162" t="s">
        <v>1</v>
      </c>
      <c r="I2761" s="164"/>
      <c r="L2761" s="160"/>
      <c r="M2761" s="165"/>
      <c r="T2761" s="166"/>
      <c r="AT2761" s="162" t="s">
        <v>315</v>
      </c>
      <c r="AU2761" s="162" t="s">
        <v>89</v>
      </c>
      <c r="AV2761" s="12" t="s">
        <v>83</v>
      </c>
      <c r="AW2761" s="12" t="s">
        <v>31</v>
      </c>
      <c r="AX2761" s="12" t="s">
        <v>76</v>
      </c>
      <c r="AY2761" s="162" t="s">
        <v>307</v>
      </c>
    </row>
    <row r="2762" spans="2:51" s="13" customFormat="1">
      <c r="B2762" s="167"/>
      <c r="D2762" s="161" t="s">
        <v>315</v>
      </c>
      <c r="E2762" s="168" t="s">
        <v>1</v>
      </c>
      <c r="F2762" s="169" t="s">
        <v>2799</v>
      </c>
      <c r="H2762" s="170">
        <v>2.625</v>
      </c>
      <c r="I2762" s="171"/>
      <c r="L2762" s="167"/>
      <c r="M2762" s="172"/>
      <c r="T2762" s="173"/>
      <c r="AT2762" s="168" t="s">
        <v>315</v>
      </c>
      <c r="AU2762" s="168" t="s">
        <v>89</v>
      </c>
      <c r="AV2762" s="13" t="s">
        <v>89</v>
      </c>
      <c r="AW2762" s="13" t="s">
        <v>31</v>
      </c>
      <c r="AX2762" s="13" t="s">
        <v>76</v>
      </c>
      <c r="AY2762" s="168" t="s">
        <v>307</v>
      </c>
    </row>
    <row r="2763" spans="2:51" s="12" customFormat="1">
      <c r="B2763" s="160"/>
      <c r="D2763" s="161" t="s">
        <v>315</v>
      </c>
      <c r="E2763" s="162" t="s">
        <v>1</v>
      </c>
      <c r="F2763" s="163" t="s">
        <v>1288</v>
      </c>
      <c r="H2763" s="162" t="s">
        <v>1</v>
      </c>
      <c r="I2763" s="164"/>
      <c r="L2763" s="160"/>
      <c r="M2763" s="165"/>
      <c r="T2763" s="166"/>
      <c r="AT2763" s="162" t="s">
        <v>315</v>
      </c>
      <c r="AU2763" s="162" t="s">
        <v>89</v>
      </c>
      <c r="AV2763" s="12" t="s">
        <v>83</v>
      </c>
      <c r="AW2763" s="12" t="s">
        <v>31</v>
      </c>
      <c r="AX2763" s="12" t="s">
        <v>76</v>
      </c>
      <c r="AY2763" s="162" t="s">
        <v>307</v>
      </c>
    </row>
    <row r="2764" spans="2:51" s="13" customFormat="1">
      <c r="B2764" s="167"/>
      <c r="D2764" s="161" t="s">
        <v>315</v>
      </c>
      <c r="E2764" s="168" t="s">
        <v>1</v>
      </c>
      <c r="F2764" s="169" t="s">
        <v>2813</v>
      </c>
      <c r="H2764" s="170">
        <v>15.9</v>
      </c>
      <c r="I2764" s="171"/>
      <c r="L2764" s="167"/>
      <c r="M2764" s="172"/>
      <c r="T2764" s="173"/>
      <c r="AT2764" s="168" t="s">
        <v>315</v>
      </c>
      <c r="AU2764" s="168" t="s">
        <v>89</v>
      </c>
      <c r="AV2764" s="13" t="s">
        <v>89</v>
      </c>
      <c r="AW2764" s="13" t="s">
        <v>31</v>
      </c>
      <c r="AX2764" s="13" t="s">
        <v>76</v>
      </c>
      <c r="AY2764" s="168" t="s">
        <v>307</v>
      </c>
    </row>
    <row r="2765" spans="2:51" s="13" customFormat="1">
      <c r="B2765" s="167"/>
      <c r="D2765" s="161" t="s">
        <v>315</v>
      </c>
      <c r="E2765" s="168" t="s">
        <v>1</v>
      </c>
      <c r="F2765" s="169" t="s">
        <v>2809</v>
      </c>
      <c r="H2765" s="170">
        <v>-1.35</v>
      </c>
      <c r="I2765" s="171"/>
      <c r="L2765" s="167"/>
      <c r="M2765" s="172"/>
      <c r="T2765" s="173"/>
      <c r="AT2765" s="168" t="s">
        <v>315</v>
      </c>
      <c r="AU2765" s="168" t="s">
        <v>89</v>
      </c>
      <c r="AV2765" s="13" t="s">
        <v>89</v>
      </c>
      <c r="AW2765" s="13" t="s">
        <v>31</v>
      </c>
      <c r="AX2765" s="13" t="s">
        <v>76</v>
      </c>
      <c r="AY2765" s="168" t="s">
        <v>307</v>
      </c>
    </row>
    <row r="2766" spans="2:51" s="12" customFormat="1">
      <c r="B2766" s="160"/>
      <c r="D2766" s="161" t="s">
        <v>315</v>
      </c>
      <c r="E2766" s="162" t="s">
        <v>1</v>
      </c>
      <c r="F2766" s="163" t="s">
        <v>1290</v>
      </c>
      <c r="H2766" s="162" t="s">
        <v>1</v>
      </c>
      <c r="I2766" s="164"/>
      <c r="L2766" s="160"/>
      <c r="M2766" s="165"/>
      <c r="T2766" s="166"/>
      <c r="AT2766" s="162" t="s">
        <v>315</v>
      </c>
      <c r="AU2766" s="162" t="s">
        <v>89</v>
      </c>
      <c r="AV2766" s="12" t="s">
        <v>83</v>
      </c>
      <c r="AW2766" s="12" t="s">
        <v>31</v>
      </c>
      <c r="AX2766" s="12" t="s">
        <v>76</v>
      </c>
      <c r="AY2766" s="162" t="s">
        <v>307</v>
      </c>
    </row>
    <row r="2767" spans="2:51" s="13" customFormat="1">
      <c r="B2767" s="167"/>
      <c r="D2767" s="161" t="s">
        <v>315</v>
      </c>
      <c r="E2767" s="168" t="s">
        <v>1</v>
      </c>
      <c r="F2767" s="169" t="s">
        <v>2814</v>
      </c>
      <c r="H2767" s="170">
        <v>11.1</v>
      </c>
      <c r="I2767" s="171"/>
      <c r="L2767" s="167"/>
      <c r="M2767" s="172"/>
      <c r="T2767" s="173"/>
      <c r="AT2767" s="168" t="s">
        <v>315</v>
      </c>
      <c r="AU2767" s="168" t="s">
        <v>89</v>
      </c>
      <c r="AV2767" s="13" t="s">
        <v>89</v>
      </c>
      <c r="AW2767" s="13" t="s">
        <v>31</v>
      </c>
      <c r="AX2767" s="13" t="s">
        <v>76</v>
      </c>
      <c r="AY2767" s="168" t="s">
        <v>307</v>
      </c>
    </row>
    <row r="2768" spans="2:51" s="13" customFormat="1">
      <c r="B2768" s="167"/>
      <c r="D2768" s="161" t="s">
        <v>315</v>
      </c>
      <c r="E2768" s="168" t="s">
        <v>1</v>
      </c>
      <c r="F2768" s="169" t="s">
        <v>2809</v>
      </c>
      <c r="H2768" s="170">
        <v>-1.35</v>
      </c>
      <c r="I2768" s="171"/>
      <c r="L2768" s="167"/>
      <c r="M2768" s="172"/>
      <c r="T2768" s="173"/>
      <c r="AT2768" s="168" t="s">
        <v>315</v>
      </c>
      <c r="AU2768" s="168" t="s">
        <v>89</v>
      </c>
      <c r="AV2768" s="13" t="s">
        <v>89</v>
      </c>
      <c r="AW2768" s="13" t="s">
        <v>31</v>
      </c>
      <c r="AX2768" s="13" t="s">
        <v>76</v>
      </c>
      <c r="AY2768" s="168" t="s">
        <v>307</v>
      </c>
    </row>
    <row r="2769" spans="2:65" s="12" customFormat="1">
      <c r="B2769" s="160"/>
      <c r="D2769" s="161" t="s">
        <v>315</v>
      </c>
      <c r="E2769" s="162" t="s">
        <v>1</v>
      </c>
      <c r="F2769" s="163" t="s">
        <v>1168</v>
      </c>
      <c r="H2769" s="162" t="s">
        <v>1</v>
      </c>
      <c r="I2769" s="164"/>
      <c r="L2769" s="160"/>
      <c r="M2769" s="165"/>
      <c r="T2769" s="166"/>
      <c r="AT2769" s="162" t="s">
        <v>315</v>
      </c>
      <c r="AU2769" s="162" t="s">
        <v>89</v>
      </c>
      <c r="AV2769" s="12" t="s">
        <v>83</v>
      </c>
      <c r="AW2769" s="12" t="s">
        <v>31</v>
      </c>
      <c r="AX2769" s="12" t="s">
        <v>76</v>
      </c>
      <c r="AY2769" s="162" t="s">
        <v>307</v>
      </c>
    </row>
    <row r="2770" spans="2:65" s="13" customFormat="1">
      <c r="B2770" s="167"/>
      <c r="D2770" s="161" t="s">
        <v>315</v>
      </c>
      <c r="E2770" s="168" t="s">
        <v>1</v>
      </c>
      <c r="F2770" s="169" t="s">
        <v>2815</v>
      </c>
      <c r="H2770" s="170">
        <v>1.68</v>
      </c>
      <c r="I2770" s="171"/>
      <c r="L2770" s="167"/>
      <c r="M2770" s="172"/>
      <c r="T2770" s="173"/>
      <c r="AT2770" s="168" t="s">
        <v>315</v>
      </c>
      <c r="AU2770" s="168" t="s">
        <v>89</v>
      </c>
      <c r="AV2770" s="13" t="s">
        <v>89</v>
      </c>
      <c r="AW2770" s="13" t="s">
        <v>31</v>
      </c>
      <c r="AX2770" s="13" t="s">
        <v>76</v>
      </c>
      <c r="AY2770" s="168" t="s">
        <v>307</v>
      </c>
    </row>
    <row r="2771" spans="2:65" s="15" customFormat="1">
      <c r="B2771" s="181"/>
      <c r="D2771" s="161" t="s">
        <v>315</v>
      </c>
      <c r="E2771" s="182" t="s">
        <v>167</v>
      </c>
      <c r="F2771" s="183" t="s">
        <v>478</v>
      </c>
      <c r="H2771" s="184">
        <v>146.90299999999999</v>
      </c>
      <c r="I2771" s="185"/>
      <c r="L2771" s="181"/>
      <c r="M2771" s="186"/>
      <c r="T2771" s="187"/>
      <c r="AT2771" s="182" t="s">
        <v>315</v>
      </c>
      <c r="AU2771" s="182" t="s">
        <v>89</v>
      </c>
      <c r="AV2771" s="15" t="s">
        <v>107</v>
      </c>
      <c r="AW2771" s="15" t="s">
        <v>31</v>
      </c>
      <c r="AX2771" s="15" t="s">
        <v>76</v>
      </c>
      <c r="AY2771" s="182" t="s">
        <v>307</v>
      </c>
    </row>
    <row r="2772" spans="2:65" s="14" customFormat="1">
      <c r="B2772" s="174"/>
      <c r="D2772" s="161" t="s">
        <v>315</v>
      </c>
      <c r="E2772" s="175" t="s">
        <v>1</v>
      </c>
      <c r="F2772" s="176" t="s">
        <v>415</v>
      </c>
      <c r="H2772" s="177">
        <v>363.60300000000001</v>
      </c>
      <c r="I2772" s="178"/>
      <c r="L2772" s="174"/>
      <c r="M2772" s="179"/>
      <c r="T2772" s="180"/>
      <c r="AT2772" s="175" t="s">
        <v>315</v>
      </c>
      <c r="AU2772" s="175" t="s">
        <v>89</v>
      </c>
      <c r="AV2772" s="14" t="s">
        <v>313</v>
      </c>
      <c r="AW2772" s="14" t="s">
        <v>31</v>
      </c>
      <c r="AX2772" s="14" t="s">
        <v>83</v>
      </c>
      <c r="AY2772" s="175" t="s">
        <v>307</v>
      </c>
    </row>
    <row r="2773" spans="2:65" s="1" customFormat="1" ht="16.5" customHeight="1">
      <c r="B2773" s="145"/>
      <c r="C2773" s="188" t="s">
        <v>2816</v>
      </c>
      <c r="D2773" s="188" t="s">
        <v>507</v>
      </c>
      <c r="E2773" s="189" t="s">
        <v>2817</v>
      </c>
      <c r="F2773" s="190" t="s">
        <v>2818</v>
      </c>
      <c r="G2773" s="191" t="s">
        <v>517</v>
      </c>
      <c r="H2773" s="192">
        <v>378.14699999999999</v>
      </c>
      <c r="I2773" s="193"/>
      <c r="J2773" s="194">
        <f>ROUND(I2773*H2773,2)</f>
        <v>0</v>
      </c>
      <c r="K2773" s="195"/>
      <c r="L2773" s="196"/>
      <c r="M2773" s="197" t="s">
        <v>1</v>
      </c>
      <c r="N2773" s="198" t="s">
        <v>42</v>
      </c>
      <c r="P2773" s="156">
        <f>O2773*H2773</f>
        <v>0</v>
      </c>
      <c r="Q2773" s="156">
        <v>1.2E-2</v>
      </c>
      <c r="R2773" s="156">
        <f>Q2773*H2773</f>
        <v>4.5377640000000001</v>
      </c>
      <c r="S2773" s="156">
        <v>0</v>
      </c>
      <c r="T2773" s="157">
        <f>S2773*H2773</f>
        <v>0</v>
      </c>
      <c r="AR2773" s="158" t="s">
        <v>732</v>
      </c>
      <c r="AT2773" s="158" t="s">
        <v>507</v>
      </c>
      <c r="AU2773" s="158" t="s">
        <v>89</v>
      </c>
      <c r="AY2773" s="17" t="s">
        <v>307</v>
      </c>
      <c r="BE2773" s="159">
        <f>IF(N2773="základná",J2773,0)</f>
        <v>0</v>
      </c>
      <c r="BF2773" s="159">
        <f>IF(N2773="znížená",J2773,0)</f>
        <v>0</v>
      </c>
      <c r="BG2773" s="159">
        <f>IF(N2773="zákl. prenesená",J2773,0)</f>
        <v>0</v>
      </c>
      <c r="BH2773" s="159">
        <f>IF(N2773="zníž. prenesená",J2773,0)</f>
        <v>0</v>
      </c>
      <c r="BI2773" s="159">
        <f>IF(N2773="nulová",J2773,0)</f>
        <v>0</v>
      </c>
      <c r="BJ2773" s="17" t="s">
        <v>89</v>
      </c>
      <c r="BK2773" s="159">
        <f>ROUND(I2773*H2773,2)</f>
        <v>0</v>
      </c>
      <c r="BL2773" s="17" t="s">
        <v>587</v>
      </c>
      <c r="BM2773" s="158" t="s">
        <v>2819</v>
      </c>
    </row>
    <row r="2774" spans="2:65" s="13" customFormat="1">
      <c r="B2774" s="167"/>
      <c r="D2774" s="161" t="s">
        <v>315</v>
      </c>
      <c r="E2774" s="168" t="s">
        <v>1</v>
      </c>
      <c r="F2774" s="169" t="s">
        <v>2820</v>
      </c>
      <c r="H2774" s="170">
        <v>363.60300000000001</v>
      </c>
      <c r="I2774" s="171"/>
      <c r="L2774" s="167"/>
      <c r="M2774" s="172"/>
      <c r="T2774" s="173"/>
      <c r="AT2774" s="168" t="s">
        <v>315</v>
      </c>
      <c r="AU2774" s="168" t="s">
        <v>89</v>
      </c>
      <c r="AV2774" s="13" t="s">
        <v>89</v>
      </c>
      <c r="AW2774" s="13" t="s">
        <v>31</v>
      </c>
      <c r="AX2774" s="13" t="s">
        <v>83</v>
      </c>
      <c r="AY2774" s="168" t="s">
        <v>307</v>
      </c>
    </row>
    <row r="2775" spans="2:65" s="13" customFormat="1">
      <c r="B2775" s="167"/>
      <c r="D2775" s="161" t="s">
        <v>315</v>
      </c>
      <c r="F2775" s="169" t="s">
        <v>2821</v>
      </c>
      <c r="H2775" s="170">
        <v>378.14699999999999</v>
      </c>
      <c r="I2775" s="171"/>
      <c r="L2775" s="167"/>
      <c r="M2775" s="172"/>
      <c r="T2775" s="173"/>
      <c r="AT2775" s="168" t="s">
        <v>315</v>
      </c>
      <c r="AU2775" s="168" t="s">
        <v>89</v>
      </c>
      <c r="AV2775" s="13" t="s">
        <v>89</v>
      </c>
      <c r="AW2775" s="13" t="s">
        <v>3</v>
      </c>
      <c r="AX2775" s="13" t="s">
        <v>83</v>
      </c>
      <c r="AY2775" s="168" t="s">
        <v>307</v>
      </c>
    </row>
    <row r="2776" spans="2:65" s="1" customFormat="1" ht="24.2" customHeight="1">
      <c r="B2776" s="145"/>
      <c r="C2776" s="146" t="s">
        <v>2822</v>
      </c>
      <c r="D2776" s="146" t="s">
        <v>309</v>
      </c>
      <c r="E2776" s="147" t="s">
        <v>2823</v>
      </c>
      <c r="F2776" s="148" t="s">
        <v>2824</v>
      </c>
      <c r="G2776" s="149" t="s">
        <v>517</v>
      </c>
      <c r="H2776" s="150">
        <v>322.01499999999999</v>
      </c>
      <c r="I2776" s="151"/>
      <c r="J2776" s="152">
        <f>ROUND(I2776*H2776,2)</f>
        <v>0</v>
      </c>
      <c r="K2776" s="153"/>
      <c r="L2776" s="32"/>
      <c r="M2776" s="154" t="s">
        <v>1</v>
      </c>
      <c r="N2776" s="155" t="s">
        <v>42</v>
      </c>
      <c r="P2776" s="156">
        <f>O2776*H2776</f>
        <v>0</v>
      </c>
      <c r="Q2776" s="156">
        <v>5.0000000000000001E-4</v>
      </c>
      <c r="R2776" s="156">
        <f>Q2776*H2776</f>
        <v>0.1610075</v>
      </c>
      <c r="S2776" s="156">
        <v>0</v>
      </c>
      <c r="T2776" s="157">
        <f>S2776*H2776</f>
        <v>0</v>
      </c>
      <c r="AR2776" s="158" t="s">
        <v>587</v>
      </c>
      <c r="AT2776" s="158" t="s">
        <v>309</v>
      </c>
      <c r="AU2776" s="158" t="s">
        <v>89</v>
      </c>
      <c r="AY2776" s="17" t="s">
        <v>307</v>
      </c>
      <c r="BE2776" s="159">
        <f>IF(N2776="základná",J2776,0)</f>
        <v>0</v>
      </c>
      <c r="BF2776" s="159">
        <f>IF(N2776="znížená",J2776,0)</f>
        <v>0</v>
      </c>
      <c r="BG2776" s="159">
        <f>IF(N2776="zákl. prenesená",J2776,0)</f>
        <v>0</v>
      </c>
      <c r="BH2776" s="159">
        <f>IF(N2776="zníž. prenesená",J2776,0)</f>
        <v>0</v>
      </c>
      <c r="BI2776" s="159">
        <f>IF(N2776="nulová",J2776,0)</f>
        <v>0</v>
      </c>
      <c r="BJ2776" s="17" t="s">
        <v>89</v>
      </c>
      <c r="BK2776" s="159">
        <f>ROUND(I2776*H2776,2)</f>
        <v>0</v>
      </c>
      <c r="BL2776" s="17" t="s">
        <v>587</v>
      </c>
      <c r="BM2776" s="158" t="s">
        <v>2825</v>
      </c>
    </row>
    <row r="2777" spans="2:65" s="1" customFormat="1" ht="24.2" customHeight="1">
      <c r="B2777" s="145"/>
      <c r="C2777" s="146" t="s">
        <v>2826</v>
      </c>
      <c r="D2777" s="146" t="s">
        <v>309</v>
      </c>
      <c r="E2777" s="147" t="s">
        <v>2827</v>
      </c>
      <c r="F2777" s="148" t="s">
        <v>2828</v>
      </c>
      <c r="G2777" s="149" t="s">
        <v>1071</v>
      </c>
      <c r="H2777" s="150">
        <v>364.8</v>
      </c>
      <c r="I2777" s="151"/>
      <c r="J2777" s="152">
        <f>ROUND(I2777*H2777,2)</f>
        <v>0</v>
      </c>
      <c r="K2777" s="153"/>
      <c r="L2777" s="32"/>
      <c r="M2777" s="154" t="s">
        <v>1</v>
      </c>
      <c r="N2777" s="155" t="s">
        <v>42</v>
      </c>
      <c r="P2777" s="156">
        <f>O2777*H2777</f>
        <v>0</v>
      </c>
      <c r="Q2777" s="156">
        <v>5.2599999999999999E-3</v>
      </c>
      <c r="R2777" s="156">
        <f>Q2777*H2777</f>
        <v>1.9188480000000001</v>
      </c>
      <c r="S2777" s="156">
        <v>0</v>
      </c>
      <c r="T2777" s="157">
        <f>S2777*H2777</f>
        <v>0</v>
      </c>
      <c r="AR2777" s="158" t="s">
        <v>587</v>
      </c>
      <c r="AT2777" s="158" t="s">
        <v>309</v>
      </c>
      <c r="AU2777" s="158" t="s">
        <v>89</v>
      </c>
      <c r="AY2777" s="17" t="s">
        <v>307</v>
      </c>
      <c r="BE2777" s="159">
        <f>IF(N2777="základná",J2777,0)</f>
        <v>0</v>
      </c>
      <c r="BF2777" s="159">
        <f>IF(N2777="znížená",J2777,0)</f>
        <v>0</v>
      </c>
      <c r="BG2777" s="159">
        <f>IF(N2777="zákl. prenesená",J2777,0)</f>
        <v>0</v>
      </c>
      <c r="BH2777" s="159">
        <f>IF(N2777="zníž. prenesená",J2777,0)</f>
        <v>0</v>
      </c>
      <c r="BI2777" s="159">
        <f>IF(N2777="nulová",J2777,0)</f>
        <v>0</v>
      </c>
      <c r="BJ2777" s="17" t="s">
        <v>89</v>
      </c>
      <c r="BK2777" s="159">
        <f>ROUND(I2777*H2777,2)</f>
        <v>0</v>
      </c>
      <c r="BL2777" s="17" t="s">
        <v>587</v>
      </c>
      <c r="BM2777" s="158" t="s">
        <v>2829</v>
      </c>
    </row>
    <row r="2778" spans="2:65" s="12" customFormat="1">
      <c r="B2778" s="160"/>
      <c r="D2778" s="161" t="s">
        <v>315</v>
      </c>
      <c r="E2778" s="162" t="s">
        <v>1</v>
      </c>
      <c r="F2778" s="163" t="s">
        <v>1216</v>
      </c>
      <c r="H2778" s="162" t="s">
        <v>1</v>
      </c>
      <c r="I2778" s="164"/>
      <c r="L2778" s="160"/>
      <c r="M2778" s="165"/>
      <c r="T2778" s="166"/>
      <c r="AT2778" s="162" t="s">
        <v>315</v>
      </c>
      <c r="AU2778" s="162" t="s">
        <v>89</v>
      </c>
      <c r="AV2778" s="12" t="s">
        <v>83</v>
      </c>
      <c r="AW2778" s="12" t="s">
        <v>31</v>
      </c>
      <c r="AX2778" s="12" t="s">
        <v>76</v>
      </c>
      <c r="AY2778" s="162" t="s">
        <v>307</v>
      </c>
    </row>
    <row r="2779" spans="2:65" s="13" customFormat="1">
      <c r="B2779" s="167"/>
      <c r="D2779" s="161" t="s">
        <v>315</v>
      </c>
      <c r="E2779" s="168" t="s">
        <v>1</v>
      </c>
      <c r="F2779" s="169" t="s">
        <v>2830</v>
      </c>
      <c r="H2779" s="170">
        <v>18.75</v>
      </c>
      <c r="I2779" s="171"/>
      <c r="L2779" s="167"/>
      <c r="M2779" s="172"/>
      <c r="T2779" s="173"/>
      <c r="AT2779" s="168" t="s">
        <v>315</v>
      </c>
      <c r="AU2779" s="168" t="s">
        <v>89</v>
      </c>
      <c r="AV2779" s="13" t="s">
        <v>89</v>
      </c>
      <c r="AW2779" s="13" t="s">
        <v>31</v>
      </c>
      <c r="AX2779" s="13" t="s">
        <v>76</v>
      </c>
      <c r="AY2779" s="168" t="s">
        <v>307</v>
      </c>
    </row>
    <row r="2780" spans="2:65" s="12" customFormat="1">
      <c r="B2780" s="160"/>
      <c r="D2780" s="161" t="s">
        <v>315</v>
      </c>
      <c r="E2780" s="162" t="s">
        <v>1</v>
      </c>
      <c r="F2780" s="163" t="s">
        <v>922</v>
      </c>
      <c r="H2780" s="162" t="s">
        <v>1</v>
      </c>
      <c r="I2780" s="164"/>
      <c r="L2780" s="160"/>
      <c r="M2780" s="165"/>
      <c r="T2780" s="166"/>
      <c r="AT2780" s="162" t="s">
        <v>315</v>
      </c>
      <c r="AU2780" s="162" t="s">
        <v>89</v>
      </c>
      <c r="AV2780" s="12" t="s">
        <v>83</v>
      </c>
      <c r="AW2780" s="12" t="s">
        <v>31</v>
      </c>
      <c r="AX2780" s="12" t="s">
        <v>76</v>
      </c>
      <c r="AY2780" s="162" t="s">
        <v>307</v>
      </c>
    </row>
    <row r="2781" spans="2:65" s="13" customFormat="1">
      <c r="B2781" s="167"/>
      <c r="D2781" s="161" t="s">
        <v>315</v>
      </c>
      <c r="E2781" s="168" t="s">
        <v>1</v>
      </c>
      <c r="F2781" s="169" t="s">
        <v>2831</v>
      </c>
      <c r="H2781" s="170">
        <v>16.2</v>
      </c>
      <c r="I2781" s="171"/>
      <c r="L2781" s="167"/>
      <c r="M2781" s="172"/>
      <c r="T2781" s="173"/>
      <c r="AT2781" s="168" t="s">
        <v>315</v>
      </c>
      <c r="AU2781" s="168" t="s">
        <v>89</v>
      </c>
      <c r="AV2781" s="13" t="s">
        <v>89</v>
      </c>
      <c r="AW2781" s="13" t="s">
        <v>31</v>
      </c>
      <c r="AX2781" s="13" t="s">
        <v>76</v>
      </c>
      <c r="AY2781" s="168" t="s">
        <v>307</v>
      </c>
    </row>
    <row r="2782" spans="2:65" s="12" customFormat="1">
      <c r="B2782" s="160"/>
      <c r="D2782" s="161" t="s">
        <v>315</v>
      </c>
      <c r="E2782" s="162" t="s">
        <v>1</v>
      </c>
      <c r="F2782" s="163" t="s">
        <v>1264</v>
      </c>
      <c r="H2782" s="162" t="s">
        <v>1</v>
      </c>
      <c r="I2782" s="164"/>
      <c r="L2782" s="160"/>
      <c r="M2782" s="165"/>
      <c r="T2782" s="166"/>
      <c r="AT2782" s="162" t="s">
        <v>315</v>
      </c>
      <c r="AU2782" s="162" t="s">
        <v>89</v>
      </c>
      <c r="AV2782" s="12" t="s">
        <v>83</v>
      </c>
      <c r="AW2782" s="12" t="s">
        <v>31</v>
      </c>
      <c r="AX2782" s="12" t="s">
        <v>76</v>
      </c>
      <c r="AY2782" s="162" t="s">
        <v>307</v>
      </c>
    </row>
    <row r="2783" spans="2:65" s="13" customFormat="1">
      <c r="B2783" s="167"/>
      <c r="D2783" s="161" t="s">
        <v>315</v>
      </c>
      <c r="E2783" s="168" t="s">
        <v>1</v>
      </c>
      <c r="F2783" s="169" t="s">
        <v>2832</v>
      </c>
      <c r="H2783" s="170">
        <v>17.100000000000001</v>
      </c>
      <c r="I2783" s="171"/>
      <c r="L2783" s="167"/>
      <c r="M2783" s="172"/>
      <c r="T2783" s="173"/>
      <c r="AT2783" s="168" t="s">
        <v>315</v>
      </c>
      <c r="AU2783" s="168" t="s">
        <v>89</v>
      </c>
      <c r="AV2783" s="13" t="s">
        <v>89</v>
      </c>
      <c r="AW2783" s="13" t="s">
        <v>31</v>
      </c>
      <c r="AX2783" s="13" t="s">
        <v>76</v>
      </c>
      <c r="AY2783" s="168" t="s">
        <v>307</v>
      </c>
    </row>
    <row r="2784" spans="2:65" s="12" customFormat="1">
      <c r="B2784" s="160"/>
      <c r="D2784" s="161" t="s">
        <v>315</v>
      </c>
      <c r="E2784" s="162" t="s">
        <v>1</v>
      </c>
      <c r="F2784" s="163" t="s">
        <v>1268</v>
      </c>
      <c r="H2784" s="162" t="s">
        <v>1</v>
      </c>
      <c r="I2784" s="164"/>
      <c r="L2784" s="160"/>
      <c r="M2784" s="165"/>
      <c r="T2784" s="166"/>
      <c r="AT2784" s="162" t="s">
        <v>315</v>
      </c>
      <c r="AU2784" s="162" t="s">
        <v>89</v>
      </c>
      <c r="AV2784" s="12" t="s">
        <v>83</v>
      </c>
      <c r="AW2784" s="12" t="s">
        <v>31</v>
      </c>
      <c r="AX2784" s="12" t="s">
        <v>76</v>
      </c>
      <c r="AY2784" s="162" t="s">
        <v>307</v>
      </c>
    </row>
    <row r="2785" spans="2:51" s="13" customFormat="1">
      <c r="B2785" s="167"/>
      <c r="D2785" s="161" t="s">
        <v>315</v>
      </c>
      <c r="E2785" s="168" t="s">
        <v>1</v>
      </c>
      <c r="F2785" s="169" t="s">
        <v>2833</v>
      </c>
      <c r="H2785" s="170">
        <v>19</v>
      </c>
      <c r="I2785" s="171"/>
      <c r="L2785" s="167"/>
      <c r="M2785" s="172"/>
      <c r="T2785" s="173"/>
      <c r="AT2785" s="168" t="s">
        <v>315</v>
      </c>
      <c r="AU2785" s="168" t="s">
        <v>89</v>
      </c>
      <c r="AV2785" s="13" t="s">
        <v>89</v>
      </c>
      <c r="AW2785" s="13" t="s">
        <v>31</v>
      </c>
      <c r="AX2785" s="13" t="s">
        <v>76</v>
      </c>
      <c r="AY2785" s="168" t="s">
        <v>307</v>
      </c>
    </row>
    <row r="2786" spans="2:51" s="12" customFormat="1">
      <c r="B2786" s="160"/>
      <c r="D2786" s="161" t="s">
        <v>315</v>
      </c>
      <c r="E2786" s="162" t="s">
        <v>1</v>
      </c>
      <c r="F2786" s="163" t="s">
        <v>1270</v>
      </c>
      <c r="H2786" s="162" t="s">
        <v>1</v>
      </c>
      <c r="I2786" s="164"/>
      <c r="L2786" s="160"/>
      <c r="M2786" s="165"/>
      <c r="T2786" s="166"/>
      <c r="AT2786" s="162" t="s">
        <v>315</v>
      </c>
      <c r="AU2786" s="162" t="s">
        <v>89</v>
      </c>
      <c r="AV2786" s="12" t="s">
        <v>83</v>
      </c>
      <c r="AW2786" s="12" t="s">
        <v>31</v>
      </c>
      <c r="AX2786" s="12" t="s">
        <v>76</v>
      </c>
      <c r="AY2786" s="162" t="s">
        <v>307</v>
      </c>
    </row>
    <row r="2787" spans="2:51" s="13" customFormat="1">
      <c r="B2787" s="167"/>
      <c r="D2787" s="161" t="s">
        <v>315</v>
      </c>
      <c r="E2787" s="168" t="s">
        <v>1</v>
      </c>
      <c r="F2787" s="169" t="s">
        <v>2833</v>
      </c>
      <c r="H2787" s="170">
        <v>19</v>
      </c>
      <c r="I2787" s="171"/>
      <c r="L2787" s="167"/>
      <c r="M2787" s="172"/>
      <c r="T2787" s="173"/>
      <c r="AT2787" s="168" t="s">
        <v>315</v>
      </c>
      <c r="AU2787" s="168" t="s">
        <v>89</v>
      </c>
      <c r="AV2787" s="13" t="s">
        <v>89</v>
      </c>
      <c r="AW2787" s="13" t="s">
        <v>31</v>
      </c>
      <c r="AX2787" s="13" t="s">
        <v>76</v>
      </c>
      <c r="AY2787" s="168" t="s">
        <v>307</v>
      </c>
    </row>
    <row r="2788" spans="2:51" s="12" customFormat="1">
      <c r="B2788" s="160"/>
      <c r="D2788" s="161" t="s">
        <v>315</v>
      </c>
      <c r="E2788" s="162" t="s">
        <v>1</v>
      </c>
      <c r="F2788" s="163" t="s">
        <v>1272</v>
      </c>
      <c r="H2788" s="162" t="s">
        <v>1</v>
      </c>
      <c r="I2788" s="164"/>
      <c r="L2788" s="160"/>
      <c r="M2788" s="165"/>
      <c r="T2788" s="166"/>
      <c r="AT2788" s="162" t="s">
        <v>315</v>
      </c>
      <c r="AU2788" s="162" t="s">
        <v>89</v>
      </c>
      <c r="AV2788" s="12" t="s">
        <v>83</v>
      </c>
      <c r="AW2788" s="12" t="s">
        <v>31</v>
      </c>
      <c r="AX2788" s="12" t="s">
        <v>76</v>
      </c>
      <c r="AY2788" s="162" t="s">
        <v>307</v>
      </c>
    </row>
    <row r="2789" spans="2:51" s="13" customFormat="1">
      <c r="B2789" s="167"/>
      <c r="D2789" s="161" t="s">
        <v>315</v>
      </c>
      <c r="E2789" s="168" t="s">
        <v>1</v>
      </c>
      <c r="F2789" s="169" t="s">
        <v>2833</v>
      </c>
      <c r="H2789" s="170">
        <v>19</v>
      </c>
      <c r="I2789" s="171"/>
      <c r="L2789" s="167"/>
      <c r="M2789" s="172"/>
      <c r="T2789" s="173"/>
      <c r="AT2789" s="168" t="s">
        <v>315</v>
      </c>
      <c r="AU2789" s="168" t="s">
        <v>89</v>
      </c>
      <c r="AV2789" s="13" t="s">
        <v>89</v>
      </c>
      <c r="AW2789" s="13" t="s">
        <v>31</v>
      </c>
      <c r="AX2789" s="13" t="s">
        <v>76</v>
      </c>
      <c r="AY2789" s="168" t="s">
        <v>307</v>
      </c>
    </row>
    <row r="2790" spans="2:51" s="12" customFormat="1">
      <c r="B2790" s="160"/>
      <c r="D2790" s="161" t="s">
        <v>315</v>
      </c>
      <c r="E2790" s="162" t="s">
        <v>1</v>
      </c>
      <c r="F2790" s="163" t="s">
        <v>1274</v>
      </c>
      <c r="H2790" s="162" t="s">
        <v>1</v>
      </c>
      <c r="I2790" s="164"/>
      <c r="L2790" s="160"/>
      <c r="M2790" s="165"/>
      <c r="T2790" s="166"/>
      <c r="AT2790" s="162" t="s">
        <v>315</v>
      </c>
      <c r="AU2790" s="162" t="s">
        <v>89</v>
      </c>
      <c r="AV2790" s="12" t="s">
        <v>83</v>
      </c>
      <c r="AW2790" s="12" t="s">
        <v>31</v>
      </c>
      <c r="AX2790" s="12" t="s">
        <v>76</v>
      </c>
      <c r="AY2790" s="162" t="s">
        <v>307</v>
      </c>
    </row>
    <row r="2791" spans="2:51" s="13" customFormat="1">
      <c r="B2791" s="167"/>
      <c r="D2791" s="161" t="s">
        <v>315</v>
      </c>
      <c r="E2791" s="168" t="s">
        <v>1</v>
      </c>
      <c r="F2791" s="169" t="s">
        <v>2833</v>
      </c>
      <c r="H2791" s="170">
        <v>19</v>
      </c>
      <c r="I2791" s="171"/>
      <c r="L2791" s="167"/>
      <c r="M2791" s="172"/>
      <c r="T2791" s="173"/>
      <c r="AT2791" s="168" t="s">
        <v>315</v>
      </c>
      <c r="AU2791" s="168" t="s">
        <v>89</v>
      </c>
      <c r="AV2791" s="13" t="s">
        <v>89</v>
      </c>
      <c r="AW2791" s="13" t="s">
        <v>31</v>
      </c>
      <c r="AX2791" s="13" t="s">
        <v>76</v>
      </c>
      <c r="AY2791" s="168" t="s">
        <v>307</v>
      </c>
    </row>
    <row r="2792" spans="2:51" s="12" customFormat="1">
      <c r="B2792" s="160"/>
      <c r="D2792" s="161" t="s">
        <v>315</v>
      </c>
      <c r="E2792" s="162" t="s">
        <v>1</v>
      </c>
      <c r="F2792" s="163" t="s">
        <v>1276</v>
      </c>
      <c r="H2792" s="162" t="s">
        <v>1</v>
      </c>
      <c r="I2792" s="164"/>
      <c r="L2792" s="160"/>
      <c r="M2792" s="165"/>
      <c r="T2792" s="166"/>
      <c r="AT2792" s="162" t="s">
        <v>315</v>
      </c>
      <c r="AU2792" s="162" t="s">
        <v>89</v>
      </c>
      <c r="AV2792" s="12" t="s">
        <v>83</v>
      </c>
      <c r="AW2792" s="12" t="s">
        <v>31</v>
      </c>
      <c r="AX2792" s="12" t="s">
        <v>76</v>
      </c>
      <c r="AY2792" s="162" t="s">
        <v>307</v>
      </c>
    </row>
    <row r="2793" spans="2:51" s="13" customFormat="1">
      <c r="B2793" s="167"/>
      <c r="D2793" s="161" t="s">
        <v>315</v>
      </c>
      <c r="E2793" s="168" t="s">
        <v>1</v>
      </c>
      <c r="F2793" s="169" t="s">
        <v>2833</v>
      </c>
      <c r="H2793" s="170">
        <v>19</v>
      </c>
      <c r="I2793" s="171"/>
      <c r="L2793" s="167"/>
      <c r="M2793" s="172"/>
      <c r="T2793" s="173"/>
      <c r="AT2793" s="168" t="s">
        <v>315</v>
      </c>
      <c r="AU2793" s="168" t="s">
        <v>89</v>
      </c>
      <c r="AV2793" s="13" t="s">
        <v>89</v>
      </c>
      <c r="AW2793" s="13" t="s">
        <v>31</v>
      </c>
      <c r="AX2793" s="13" t="s">
        <v>76</v>
      </c>
      <c r="AY2793" s="168" t="s">
        <v>307</v>
      </c>
    </row>
    <row r="2794" spans="2:51" s="12" customFormat="1">
      <c r="B2794" s="160"/>
      <c r="D2794" s="161" t="s">
        <v>315</v>
      </c>
      <c r="E2794" s="162" t="s">
        <v>1</v>
      </c>
      <c r="F2794" s="163" t="s">
        <v>1278</v>
      </c>
      <c r="H2794" s="162" t="s">
        <v>1</v>
      </c>
      <c r="I2794" s="164"/>
      <c r="L2794" s="160"/>
      <c r="M2794" s="165"/>
      <c r="T2794" s="166"/>
      <c r="AT2794" s="162" t="s">
        <v>315</v>
      </c>
      <c r="AU2794" s="162" t="s">
        <v>89</v>
      </c>
      <c r="AV2794" s="12" t="s">
        <v>83</v>
      </c>
      <c r="AW2794" s="12" t="s">
        <v>31</v>
      </c>
      <c r="AX2794" s="12" t="s">
        <v>76</v>
      </c>
      <c r="AY2794" s="162" t="s">
        <v>307</v>
      </c>
    </row>
    <row r="2795" spans="2:51" s="13" customFormat="1">
      <c r="B2795" s="167"/>
      <c r="D2795" s="161" t="s">
        <v>315</v>
      </c>
      <c r="E2795" s="168" t="s">
        <v>1</v>
      </c>
      <c r="F2795" s="169" t="s">
        <v>2833</v>
      </c>
      <c r="H2795" s="170">
        <v>19</v>
      </c>
      <c r="I2795" s="171"/>
      <c r="L2795" s="167"/>
      <c r="M2795" s="172"/>
      <c r="T2795" s="173"/>
      <c r="AT2795" s="168" t="s">
        <v>315</v>
      </c>
      <c r="AU2795" s="168" t="s">
        <v>89</v>
      </c>
      <c r="AV2795" s="13" t="s">
        <v>89</v>
      </c>
      <c r="AW2795" s="13" t="s">
        <v>31</v>
      </c>
      <c r="AX2795" s="13" t="s">
        <v>76</v>
      </c>
      <c r="AY2795" s="168" t="s">
        <v>307</v>
      </c>
    </row>
    <row r="2796" spans="2:51" s="12" customFormat="1">
      <c r="B2796" s="160"/>
      <c r="D2796" s="161" t="s">
        <v>315</v>
      </c>
      <c r="E2796" s="162" t="s">
        <v>1</v>
      </c>
      <c r="F2796" s="163" t="s">
        <v>1166</v>
      </c>
      <c r="H2796" s="162" t="s">
        <v>1</v>
      </c>
      <c r="I2796" s="164"/>
      <c r="L2796" s="160"/>
      <c r="M2796" s="165"/>
      <c r="T2796" s="166"/>
      <c r="AT2796" s="162" t="s">
        <v>315</v>
      </c>
      <c r="AU2796" s="162" t="s">
        <v>89</v>
      </c>
      <c r="AV2796" s="12" t="s">
        <v>83</v>
      </c>
      <c r="AW2796" s="12" t="s">
        <v>31</v>
      </c>
      <c r="AX2796" s="12" t="s">
        <v>76</v>
      </c>
      <c r="AY2796" s="162" t="s">
        <v>307</v>
      </c>
    </row>
    <row r="2797" spans="2:51" s="13" customFormat="1">
      <c r="B2797" s="167"/>
      <c r="D2797" s="161" t="s">
        <v>315</v>
      </c>
      <c r="E2797" s="168" t="s">
        <v>1</v>
      </c>
      <c r="F2797" s="169" t="s">
        <v>2834</v>
      </c>
      <c r="H2797" s="170">
        <v>29.05</v>
      </c>
      <c r="I2797" s="171"/>
      <c r="L2797" s="167"/>
      <c r="M2797" s="172"/>
      <c r="T2797" s="173"/>
      <c r="AT2797" s="168" t="s">
        <v>315</v>
      </c>
      <c r="AU2797" s="168" t="s">
        <v>89</v>
      </c>
      <c r="AV2797" s="13" t="s">
        <v>89</v>
      </c>
      <c r="AW2797" s="13" t="s">
        <v>31</v>
      </c>
      <c r="AX2797" s="13" t="s">
        <v>76</v>
      </c>
      <c r="AY2797" s="168" t="s">
        <v>307</v>
      </c>
    </row>
    <row r="2798" spans="2:51" s="12" customFormat="1">
      <c r="B2798" s="160"/>
      <c r="D2798" s="161" t="s">
        <v>315</v>
      </c>
      <c r="E2798" s="162" t="s">
        <v>1</v>
      </c>
      <c r="F2798" s="163" t="s">
        <v>1297</v>
      </c>
      <c r="H2798" s="162" t="s">
        <v>1</v>
      </c>
      <c r="I2798" s="164"/>
      <c r="L2798" s="160"/>
      <c r="M2798" s="165"/>
      <c r="T2798" s="166"/>
      <c r="AT2798" s="162" t="s">
        <v>315</v>
      </c>
      <c r="AU2798" s="162" t="s">
        <v>89</v>
      </c>
      <c r="AV2798" s="12" t="s">
        <v>83</v>
      </c>
      <c r="AW2798" s="12" t="s">
        <v>31</v>
      </c>
      <c r="AX2798" s="12" t="s">
        <v>76</v>
      </c>
      <c r="AY2798" s="162" t="s">
        <v>307</v>
      </c>
    </row>
    <row r="2799" spans="2:51" s="13" customFormat="1">
      <c r="B2799" s="167"/>
      <c r="D2799" s="161" t="s">
        <v>315</v>
      </c>
      <c r="E2799" s="168" t="s">
        <v>1</v>
      </c>
      <c r="F2799" s="169" t="s">
        <v>2835</v>
      </c>
      <c r="H2799" s="170">
        <v>15.35</v>
      </c>
      <c r="I2799" s="171"/>
      <c r="L2799" s="167"/>
      <c r="M2799" s="172"/>
      <c r="T2799" s="173"/>
      <c r="AT2799" s="168" t="s">
        <v>315</v>
      </c>
      <c r="AU2799" s="168" t="s">
        <v>89</v>
      </c>
      <c r="AV2799" s="13" t="s">
        <v>89</v>
      </c>
      <c r="AW2799" s="13" t="s">
        <v>31</v>
      </c>
      <c r="AX2799" s="13" t="s">
        <v>76</v>
      </c>
      <c r="AY2799" s="168" t="s">
        <v>307</v>
      </c>
    </row>
    <row r="2800" spans="2:51" s="12" customFormat="1">
      <c r="B2800" s="160"/>
      <c r="D2800" s="161" t="s">
        <v>315</v>
      </c>
      <c r="E2800" s="162" t="s">
        <v>1</v>
      </c>
      <c r="F2800" s="163" t="s">
        <v>918</v>
      </c>
      <c r="H2800" s="162" t="s">
        <v>1</v>
      </c>
      <c r="I2800" s="164"/>
      <c r="L2800" s="160"/>
      <c r="M2800" s="165"/>
      <c r="T2800" s="166"/>
      <c r="AT2800" s="162" t="s">
        <v>315</v>
      </c>
      <c r="AU2800" s="162" t="s">
        <v>89</v>
      </c>
      <c r="AV2800" s="12" t="s">
        <v>83</v>
      </c>
      <c r="AW2800" s="12" t="s">
        <v>31</v>
      </c>
      <c r="AX2800" s="12" t="s">
        <v>76</v>
      </c>
      <c r="AY2800" s="162" t="s">
        <v>307</v>
      </c>
    </row>
    <row r="2801" spans="2:51" s="13" customFormat="1">
      <c r="B2801" s="167"/>
      <c r="D2801" s="161" t="s">
        <v>315</v>
      </c>
      <c r="E2801" s="168" t="s">
        <v>1</v>
      </c>
      <c r="F2801" s="169" t="s">
        <v>2836</v>
      </c>
      <c r="H2801" s="170">
        <v>44.1</v>
      </c>
      <c r="I2801" s="171"/>
      <c r="L2801" s="167"/>
      <c r="M2801" s="172"/>
      <c r="T2801" s="173"/>
      <c r="AT2801" s="168" t="s">
        <v>315</v>
      </c>
      <c r="AU2801" s="168" t="s">
        <v>89</v>
      </c>
      <c r="AV2801" s="13" t="s">
        <v>89</v>
      </c>
      <c r="AW2801" s="13" t="s">
        <v>31</v>
      </c>
      <c r="AX2801" s="13" t="s">
        <v>76</v>
      </c>
      <c r="AY2801" s="168" t="s">
        <v>307</v>
      </c>
    </row>
    <row r="2802" spans="2:51" s="12" customFormat="1">
      <c r="B2802" s="160"/>
      <c r="D2802" s="161" t="s">
        <v>315</v>
      </c>
      <c r="E2802" s="162" t="s">
        <v>1</v>
      </c>
      <c r="F2802" s="163" t="s">
        <v>920</v>
      </c>
      <c r="H2802" s="162" t="s">
        <v>1</v>
      </c>
      <c r="I2802" s="164"/>
      <c r="L2802" s="160"/>
      <c r="M2802" s="165"/>
      <c r="T2802" s="166"/>
      <c r="AT2802" s="162" t="s">
        <v>315</v>
      </c>
      <c r="AU2802" s="162" t="s">
        <v>89</v>
      </c>
      <c r="AV2802" s="12" t="s">
        <v>83</v>
      </c>
      <c r="AW2802" s="12" t="s">
        <v>31</v>
      </c>
      <c r="AX2802" s="12" t="s">
        <v>76</v>
      </c>
      <c r="AY2802" s="162" t="s">
        <v>307</v>
      </c>
    </row>
    <row r="2803" spans="2:51" s="13" customFormat="1">
      <c r="B2803" s="167"/>
      <c r="D2803" s="161" t="s">
        <v>315</v>
      </c>
      <c r="E2803" s="168" t="s">
        <v>1</v>
      </c>
      <c r="F2803" s="169" t="s">
        <v>2837</v>
      </c>
      <c r="H2803" s="170">
        <v>11.6</v>
      </c>
      <c r="I2803" s="171"/>
      <c r="L2803" s="167"/>
      <c r="M2803" s="172"/>
      <c r="T2803" s="173"/>
      <c r="AT2803" s="168" t="s">
        <v>315</v>
      </c>
      <c r="AU2803" s="168" t="s">
        <v>89</v>
      </c>
      <c r="AV2803" s="13" t="s">
        <v>89</v>
      </c>
      <c r="AW2803" s="13" t="s">
        <v>31</v>
      </c>
      <c r="AX2803" s="13" t="s">
        <v>76</v>
      </c>
      <c r="AY2803" s="168" t="s">
        <v>307</v>
      </c>
    </row>
    <row r="2804" spans="2:51" s="12" customFormat="1">
      <c r="B2804" s="160"/>
      <c r="D2804" s="161" t="s">
        <v>315</v>
      </c>
      <c r="E2804" s="162" t="s">
        <v>1</v>
      </c>
      <c r="F2804" s="163" t="s">
        <v>1243</v>
      </c>
      <c r="H2804" s="162" t="s">
        <v>1</v>
      </c>
      <c r="I2804" s="164"/>
      <c r="L2804" s="160"/>
      <c r="M2804" s="165"/>
      <c r="T2804" s="166"/>
      <c r="AT2804" s="162" t="s">
        <v>315</v>
      </c>
      <c r="AU2804" s="162" t="s">
        <v>89</v>
      </c>
      <c r="AV2804" s="12" t="s">
        <v>83</v>
      </c>
      <c r="AW2804" s="12" t="s">
        <v>31</v>
      </c>
      <c r="AX2804" s="12" t="s">
        <v>76</v>
      </c>
      <c r="AY2804" s="162" t="s">
        <v>307</v>
      </c>
    </row>
    <row r="2805" spans="2:51" s="13" customFormat="1">
      <c r="B2805" s="167"/>
      <c r="D2805" s="161" t="s">
        <v>315</v>
      </c>
      <c r="E2805" s="168" t="s">
        <v>1</v>
      </c>
      <c r="F2805" s="169" t="s">
        <v>2838</v>
      </c>
      <c r="H2805" s="170">
        <v>27.15</v>
      </c>
      <c r="I2805" s="171"/>
      <c r="L2805" s="167"/>
      <c r="M2805" s="172"/>
      <c r="T2805" s="173"/>
      <c r="AT2805" s="168" t="s">
        <v>315</v>
      </c>
      <c r="AU2805" s="168" t="s">
        <v>89</v>
      </c>
      <c r="AV2805" s="13" t="s">
        <v>89</v>
      </c>
      <c r="AW2805" s="13" t="s">
        <v>31</v>
      </c>
      <c r="AX2805" s="13" t="s">
        <v>76</v>
      </c>
      <c r="AY2805" s="168" t="s">
        <v>307</v>
      </c>
    </row>
    <row r="2806" spans="2:51" s="12" customFormat="1">
      <c r="B2806" s="160"/>
      <c r="D2806" s="161" t="s">
        <v>315</v>
      </c>
      <c r="E2806" s="162" t="s">
        <v>1</v>
      </c>
      <c r="F2806" s="163" t="s">
        <v>730</v>
      </c>
      <c r="H2806" s="162" t="s">
        <v>1</v>
      </c>
      <c r="I2806" s="164"/>
      <c r="L2806" s="160"/>
      <c r="M2806" s="165"/>
      <c r="T2806" s="166"/>
      <c r="AT2806" s="162" t="s">
        <v>315</v>
      </c>
      <c r="AU2806" s="162" t="s">
        <v>89</v>
      </c>
      <c r="AV2806" s="12" t="s">
        <v>83</v>
      </c>
      <c r="AW2806" s="12" t="s">
        <v>31</v>
      </c>
      <c r="AX2806" s="12" t="s">
        <v>76</v>
      </c>
      <c r="AY2806" s="162" t="s">
        <v>307</v>
      </c>
    </row>
    <row r="2807" spans="2:51" s="13" customFormat="1">
      <c r="B2807" s="167"/>
      <c r="D2807" s="161" t="s">
        <v>315</v>
      </c>
      <c r="E2807" s="168" t="s">
        <v>1</v>
      </c>
      <c r="F2807" s="169" t="s">
        <v>2839</v>
      </c>
      <c r="H2807" s="170">
        <v>13.9</v>
      </c>
      <c r="I2807" s="171"/>
      <c r="L2807" s="167"/>
      <c r="M2807" s="172"/>
      <c r="T2807" s="173"/>
      <c r="AT2807" s="168" t="s">
        <v>315</v>
      </c>
      <c r="AU2807" s="168" t="s">
        <v>89</v>
      </c>
      <c r="AV2807" s="13" t="s">
        <v>89</v>
      </c>
      <c r="AW2807" s="13" t="s">
        <v>31</v>
      </c>
      <c r="AX2807" s="13" t="s">
        <v>76</v>
      </c>
      <c r="AY2807" s="168" t="s">
        <v>307</v>
      </c>
    </row>
    <row r="2808" spans="2:51" s="12" customFormat="1">
      <c r="B2808" s="160"/>
      <c r="D2808" s="161" t="s">
        <v>315</v>
      </c>
      <c r="E2808" s="162" t="s">
        <v>1</v>
      </c>
      <c r="F2808" s="163" t="s">
        <v>1246</v>
      </c>
      <c r="H2808" s="162" t="s">
        <v>1</v>
      </c>
      <c r="I2808" s="164"/>
      <c r="L2808" s="160"/>
      <c r="M2808" s="165"/>
      <c r="T2808" s="166"/>
      <c r="AT2808" s="162" t="s">
        <v>315</v>
      </c>
      <c r="AU2808" s="162" t="s">
        <v>89</v>
      </c>
      <c r="AV2808" s="12" t="s">
        <v>83</v>
      </c>
      <c r="AW2808" s="12" t="s">
        <v>31</v>
      </c>
      <c r="AX2808" s="12" t="s">
        <v>76</v>
      </c>
      <c r="AY2808" s="162" t="s">
        <v>307</v>
      </c>
    </row>
    <row r="2809" spans="2:51" s="13" customFormat="1">
      <c r="B2809" s="167"/>
      <c r="D2809" s="161" t="s">
        <v>315</v>
      </c>
      <c r="E2809" s="168" t="s">
        <v>1</v>
      </c>
      <c r="F2809" s="169" t="s">
        <v>2839</v>
      </c>
      <c r="H2809" s="170">
        <v>13.9</v>
      </c>
      <c r="I2809" s="171"/>
      <c r="L2809" s="167"/>
      <c r="M2809" s="172"/>
      <c r="T2809" s="173"/>
      <c r="AT2809" s="168" t="s">
        <v>315</v>
      </c>
      <c r="AU2809" s="168" t="s">
        <v>89</v>
      </c>
      <c r="AV2809" s="13" t="s">
        <v>89</v>
      </c>
      <c r="AW2809" s="13" t="s">
        <v>31</v>
      </c>
      <c r="AX2809" s="13" t="s">
        <v>76</v>
      </c>
      <c r="AY2809" s="168" t="s">
        <v>307</v>
      </c>
    </row>
    <row r="2810" spans="2:51" s="12" customFormat="1">
      <c r="B2810" s="160"/>
      <c r="D2810" s="161" t="s">
        <v>315</v>
      </c>
      <c r="E2810" s="162" t="s">
        <v>1</v>
      </c>
      <c r="F2810" s="163" t="s">
        <v>1247</v>
      </c>
      <c r="H2810" s="162" t="s">
        <v>1</v>
      </c>
      <c r="I2810" s="164"/>
      <c r="L2810" s="160"/>
      <c r="M2810" s="165"/>
      <c r="T2810" s="166"/>
      <c r="AT2810" s="162" t="s">
        <v>315</v>
      </c>
      <c r="AU2810" s="162" t="s">
        <v>89</v>
      </c>
      <c r="AV2810" s="12" t="s">
        <v>83</v>
      </c>
      <c r="AW2810" s="12" t="s">
        <v>31</v>
      </c>
      <c r="AX2810" s="12" t="s">
        <v>76</v>
      </c>
      <c r="AY2810" s="162" t="s">
        <v>307</v>
      </c>
    </row>
    <row r="2811" spans="2:51" s="13" customFormat="1">
      <c r="B2811" s="167"/>
      <c r="D2811" s="161" t="s">
        <v>315</v>
      </c>
      <c r="E2811" s="168" t="s">
        <v>1</v>
      </c>
      <c r="F2811" s="169" t="s">
        <v>2840</v>
      </c>
      <c r="H2811" s="170">
        <v>13.7</v>
      </c>
      <c r="I2811" s="171"/>
      <c r="L2811" s="167"/>
      <c r="M2811" s="172"/>
      <c r="T2811" s="173"/>
      <c r="AT2811" s="168" t="s">
        <v>315</v>
      </c>
      <c r="AU2811" s="168" t="s">
        <v>89</v>
      </c>
      <c r="AV2811" s="13" t="s">
        <v>89</v>
      </c>
      <c r="AW2811" s="13" t="s">
        <v>31</v>
      </c>
      <c r="AX2811" s="13" t="s">
        <v>76</v>
      </c>
      <c r="AY2811" s="168" t="s">
        <v>307</v>
      </c>
    </row>
    <row r="2812" spans="2:51" s="12" customFormat="1">
      <c r="B2812" s="160"/>
      <c r="D2812" s="161" t="s">
        <v>315</v>
      </c>
      <c r="E2812" s="162" t="s">
        <v>1</v>
      </c>
      <c r="F2812" s="163" t="s">
        <v>1288</v>
      </c>
      <c r="H2812" s="162" t="s">
        <v>1</v>
      </c>
      <c r="I2812" s="164"/>
      <c r="L2812" s="160"/>
      <c r="M2812" s="165"/>
      <c r="T2812" s="166"/>
      <c r="AT2812" s="162" t="s">
        <v>315</v>
      </c>
      <c r="AU2812" s="162" t="s">
        <v>89</v>
      </c>
      <c r="AV2812" s="12" t="s">
        <v>83</v>
      </c>
      <c r="AW2812" s="12" t="s">
        <v>31</v>
      </c>
      <c r="AX2812" s="12" t="s">
        <v>76</v>
      </c>
      <c r="AY2812" s="162" t="s">
        <v>307</v>
      </c>
    </row>
    <row r="2813" spans="2:51" s="13" customFormat="1">
      <c r="B2813" s="167"/>
      <c r="D2813" s="161" t="s">
        <v>315</v>
      </c>
      <c r="E2813" s="168" t="s">
        <v>1</v>
      </c>
      <c r="F2813" s="169" t="s">
        <v>2841</v>
      </c>
      <c r="H2813" s="170">
        <v>16.600000000000001</v>
      </c>
      <c r="I2813" s="171"/>
      <c r="L2813" s="167"/>
      <c r="M2813" s="172"/>
      <c r="T2813" s="173"/>
      <c r="AT2813" s="168" t="s">
        <v>315</v>
      </c>
      <c r="AU2813" s="168" t="s">
        <v>89</v>
      </c>
      <c r="AV2813" s="13" t="s">
        <v>89</v>
      </c>
      <c r="AW2813" s="13" t="s">
        <v>31</v>
      </c>
      <c r="AX2813" s="13" t="s">
        <v>76</v>
      </c>
      <c r="AY2813" s="168" t="s">
        <v>307</v>
      </c>
    </row>
    <row r="2814" spans="2:51" s="12" customFormat="1">
      <c r="B2814" s="160"/>
      <c r="D2814" s="161" t="s">
        <v>315</v>
      </c>
      <c r="E2814" s="162" t="s">
        <v>1</v>
      </c>
      <c r="F2814" s="163" t="s">
        <v>1290</v>
      </c>
      <c r="H2814" s="162" t="s">
        <v>1</v>
      </c>
      <c r="I2814" s="164"/>
      <c r="L2814" s="160"/>
      <c r="M2814" s="165"/>
      <c r="T2814" s="166"/>
      <c r="AT2814" s="162" t="s">
        <v>315</v>
      </c>
      <c r="AU2814" s="162" t="s">
        <v>89</v>
      </c>
      <c r="AV2814" s="12" t="s">
        <v>83</v>
      </c>
      <c r="AW2814" s="12" t="s">
        <v>31</v>
      </c>
      <c r="AX2814" s="12" t="s">
        <v>76</v>
      </c>
      <c r="AY2814" s="162" t="s">
        <v>307</v>
      </c>
    </row>
    <row r="2815" spans="2:51" s="13" customFormat="1">
      <c r="B2815" s="167"/>
      <c r="D2815" s="161" t="s">
        <v>315</v>
      </c>
      <c r="E2815" s="168" t="s">
        <v>1</v>
      </c>
      <c r="F2815" s="169" t="s">
        <v>2842</v>
      </c>
      <c r="H2815" s="170">
        <v>13.4</v>
      </c>
      <c r="I2815" s="171"/>
      <c r="L2815" s="167"/>
      <c r="M2815" s="172"/>
      <c r="T2815" s="173"/>
      <c r="AT2815" s="168" t="s">
        <v>315</v>
      </c>
      <c r="AU2815" s="168" t="s">
        <v>89</v>
      </c>
      <c r="AV2815" s="13" t="s">
        <v>89</v>
      </c>
      <c r="AW2815" s="13" t="s">
        <v>31</v>
      </c>
      <c r="AX2815" s="13" t="s">
        <v>76</v>
      </c>
      <c r="AY2815" s="168" t="s">
        <v>307</v>
      </c>
    </row>
    <row r="2816" spans="2:51" s="14" customFormat="1">
      <c r="B2816" s="174"/>
      <c r="D2816" s="161" t="s">
        <v>315</v>
      </c>
      <c r="E2816" s="175" t="s">
        <v>1</v>
      </c>
      <c r="F2816" s="176" t="s">
        <v>415</v>
      </c>
      <c r="H2816" s="177">
        <v>364.79999999999995</v>
      </c>
      <c r="I2816" s="178"/>
      <c r="L2816" s="174"/>
      <c r="M2816" s="179"/>
      <c r="T2816" s="180"/>
      <c r="AT2816" s="175" t="s">
        <v>315</v>
      </c>
      <c r="AU2816" s="175" t="s">
        <v>89</v>
      </c>
      <c r="AV2816" s="14" t="s">
        <v>313</v>
      </c>
      <c r="AW2816" s="14" t="s">
        <v>31</v>
      </c>
      <c r="AX2816" s="14" t="s">
        <v>83</v>
      </c>
      <c r="AY2816" s="175" t="s">
        <v>307</v>
      </c>
    </row>
    <row r="2817" spans="2:65" s="1" customFormat="1" ht="24.2" customHeight="1">
      <c r="B2817" s="145"/>
      <c r="C2817" s="146" t="s">
        <v>2843</v>
      </c>
      <c r="D2817" s="146" t="s">
        <v>309</v>
      </c>
      <c r="E2817" s="147" t="s">
        <v>2844</v>
      </c>
      <c r="F2817" s="148" t="s">
        <v>2845</v>
      </c>
      <c r="G2817" s="149" t="s">
        <v>1849</v>
      </c>
      <c r="H2817" s="199"/>
      <c r="I2817" s="151"/>
      <c r="J2817" s="152">
        <f>ROUND(I2817*H2817,2)</f>
        <v>0</v>
      </c>
      <c r="K2817" s="153"/>
      <c r="L2817" s="32"/>
      <c r="M2817" s="154" t="s">
        <v>1</v>
      </c>
      <c r="N2817" s="155" t="s">
        <v>42</v>
      </c>
      <c r="P2817" s="156">
        <f>O2817*H2817</f>
        <v>0</v>
      </c>
      <c r="Q2817" s="156">
        <v>0</v>
      </c>
      <c r="R2817" s="156">
        <f>Q2817*H2817</f>
        <v>0</v>
      </c>
      <c r="S2817" s="156">
        <v>0</v>
      </c>
      <c r="T2817" s="157">
        <f>S2817*H2817</f>
        <v>0</v>
      </c>
      <c r="AR2817" s="158" t="s">
        <v>587</v>
      </c>
      <c r="AT2817" s="158" t="s">
        <v>309</v>
      </c>
      <c r="AU2817" s="158" t="s">
        <v>89</v>
      </c>
      <c r="AY2817" s="17" t="s">
        <v>307</v>
      </c>
      <c r="BE2817" s="159">
        <f>IF(N2817="základná",J2817,0)</f>
        <v>0</v>
      </c>
      <c r="BF2817" s="159">
        <f>IF(N2817="znížená",J2817,0)</f>
        <v>0</v>
      </c>
      <c r="BG2817" s="159">
        <f>IF(N2817="zákl. prenesená",J2817,0)</f>
        <v>0</v>
      </c>
      <c r="BH2817" s="159">
        <f>IF(N2817="zníž. prenesená",J2817,0)</f>
        <v>0</v>
      </c>
      <c r="BI2817" s="159">
        <f>IF(N2817="nulová",J2817,0)</f>
        <v>0</v>
      </c>
      <c r="BJ2817" s="17" t="s">
        <v>89</v>
      </c>
      <c r="BK2817" s="159">
        <f>ROUND(I2817*H2817,2)</f>
        <v>0</v>
      </c>
      <c r="BL2817" s="17" t="s">
        <v>587</v>
      </c>
      <c r="BM2817" s="158" t="s">
        <v>2846</v>
      </c>
    </row>
    <row r="2818" spans="2:65" s="11" customFormat="1" ht="22.9" customHeight="1">
      <c r="B2818" s="133"/>
      <c r="D2818" s="134" t="s">
        <v>75</v>
      </c>
      <c r="E2818" s="143" t="s">
        <v>2847</v>
      </c>
      <c r="F2818" s="143" t="s">
        <v>2848</v>
      </c>
      <c r="I2818" s="136"/>
      <c r="J2818" s="144">
        <f>BK2818</f>
        <v>0</v>
      </c>
      <c r="L2818" s="133"/>
      <c r="M2818" s="138"/>
      <c r="P2818" s="139">
        <f>SUM(P2819:P2893)</f>
        <v>0</v>
      </c>
      <c r="R2818" s="139">
        <f>SUM(R2819:R2893)</f>
        <v>0.36438730949999998</v>
      </c>
      <c r="T2818" s="140">
        <f>SUM(T2819:T2893)</f>
        <v>0</v>
      </c>
      <c r="AR2818" s="134" t="s">
        <v>89</v>
      </c>
      <c r="AT2818" s="141" t="s">
        <v>75</v>
      </c>
      <c r="AU2818" s="141" t="s">
        <v>83</v>
      </c>
      <c r="AY2818" s="134" t="s">
        <v>307</v>
      </c>
      <c r="BK2818" s="142">
        <f>SUM(BK2819:BK2893)</f>
        <v>0</v>
      </c>
    </row>
    <row r="2819" spans="2:65" s="1" customFormat="1" ht="24.2" customHeight="1">
      <c r="B2819" s="145"/>
      <c r="C2819" s="146" t="s">
        <v>2849</v>
      </c>
      <c r="D2819" s="146" t="s">
        <v>309</v>
      </c>
      <c r="E2819" s="147" t="s">
        <v>2850</v>
      </c>
      <c r="F2819" s="148" t="s">
        <v>2851</v>
      </c>
      <c r="G2819" s="149" t="s">
        <v>517</v>
      </c>
      <c r="H2819" s="150">
        <v>46.87</v>
      </c>
      <c r="I2819" s="151"/>
      <c r="J2819" s="152">
        <f>ROUND(I2819*H2819,2)</f>
        <v>0</v>
      </c>
      <c r="K2819" s="153"/>
      <c r="L2819" s="32"/>
      <c r="M2819" s="154" t="s">
        <v>1</v>
      </c>
      <c r="N2819" s="155" t="s">
        <v>42</v>
      </c>
      <c r="P2819" s="156">
        <f>O2819*H2819</f>
        <v>0</v>
      </c>
      <c r="Q2819" s="156">
        <v>5.4184999999999997E-4</v>
      </c>
      <c r="R2819" s="156">
        <f>Q2819*H2819</f>
        <v>2.5396509499999997E-2</v>
      </c>
      <c r="S2819" s="156">
        <v>0</v>
      </c>
      <c r="T2819" s="157">
        <f>S2819*H2819</f>
        <v>0</v>
      </c>
      <c r="AR2819" s="158" t="s">
        <v>587</v>
      </c>
      <c r="AT2819" s="158" t="s">
        <v>309</v>
      </c>
      <c r="AU2819" s="158" t="s">
        <v>89</v>
      </c>
      <c r="AY2819" s="17" t="s">
        <v>307</v>
      </c>
      <c r="BE2819" s="159">
        <f>IF(N2819="základná",J2819,0)</f>
        <v>0</v>
      </c>
      <c r="BF2819" s="159">
        <f>IF(N2819="znížená",J2819,0)</f>
        <v>0</v>
      </c>
      <c r="BG2819" s="159">
        <f>IF(N2819="zákl. prenesená",J2819,0)</f>
        <v>0</v>
      </c>
      <c r="BH2819" s="159">
        <f>IF(N2819="zníž. prenesená",J2819,0)</f>
        <v>0</v>
      </c>
      <c r="BI2819" s="159">
        <f>IF(N2819="nulová",J2819,0)</f>
        <v>0</v>
      </c>
      <c r="BJ2819" s="17" t="s">
        <v>89</v>
      </c>
      <c r="BK2819" s="159">
        <f>ROUND(I2819*H2819,2)</f>
        <v>0</v>
      </c>
      <c r="BL2819" s="17" t="s">
        <v>587</v>
      </c>
      <c r="BM2819" s="158" t="s">
        <v>2852</v>
      </c>
    </row>
    <row r="2820" spans="2:65" s="13" customFormat="1">
      <c r="B2820" s="167"/>
      <c r="D2820" s="161" t="s">
        <v>315</v>
      </c>
      <c r="E2820" s="168" t="s">
        <v>1</v>
      </c>
      <c r="F2820" s="169" t="s">
        <v>193</v>
      </c>
      <c r="H2820" s="170">
        <v>46.87</v>
      </c>
      <c r="I2820" s="171"/>
      <c r="L2820" s="167"/>
      <c r="M2820" s="172"/>
      <c r="T2820" s="173"/>
      <c r="AT2820" s="168" t="s">
        <v>315</v>
      </c>
      <c r="AU2820" s="168" t="s">
        <v>89</v>
      </c>
      <c r="AV2820" s="13" t="s">
        <v>89</v>
      </c>
      <c r="AW2820" s="13" t="s">
        <v>31</v>
      </c>
      <c r="AX2820" s="13" t="s">
        <v>76</v>
      </c>
      <c r="AY2820" s="168" t="s">
        <v>307</v>
      </c>
    </row>
    <row r="2821" spans="2:65" s="14" customFormat="1">
      <c r="B2821" s="174"/>
      <c r="D2821" s="161" t="s">
        <v>315</v>
      </c>
      <c r="E2821" s="175" t="s">
        <v>1</v>
      </c>
      <c r="F2821" s="176" t="s">
        <v>415</v>
      </c>
      <c r="H2821" s="177">
        <v>46.87</v>
      </c>
      <c r="I2821" s="178"/>
      <c r="L2821" s="174"/>
      <c r="M2821" s="179"/>
      <c r="T2821" s="180"/>
      <c r="AT2821" s="175" t="s">
        <v>315</v>
      </c>
      <c r="AU2821" s="175" t="s">
        <v>89</v>
      </c>
      <c r="AV2821" s="14" t="s">
        <v>313</v>
      </c>
      <c r="AW2821" s="14" t="s">
        <v>31</v>
      </c>
      <c r="AX2821" s="14" t="s">
        <v>83</v>
      </c>
      <c r="AY2821" s="175" t="s">
        <v>307</v>
      </c>
    </row>
    <row r="2822" spans="2:65" s="1" customFormat="1" ht="24.2" customHeight="1">
      <c r="B2822" s="145"/>
      <c r="C2822" s="146" t="s">
        <v>2853</v>
      </c>
      <c r="D2822" s="146" t="s">
        <v>309</v>
      </c>
      <c r="E2822" s="147" t="s">
        <v>2854</v>
      </c>
      <c r="F2822" s="148" t="s">
        <v>2855</v>
      </c>
      <c r="G2822" s="149" t="s">
        <v>517</v>
      </c>
      <c r="H2822" s="150">
        <v>46.87</v>
      </c>
      <c r="I2822" s="151"/>
      <c r="J2822" s="152">
        <f>ROUND(I2822*H2822,2)</f>
        <v>0</v>
      </c>
      <c r="K2822" s="153"/>
      <c r="L2822" s="32"/>
      <c r="M2822" s="154" t="s">
        <v>1</v>
      </c>
      <c r="N2822" s="155" t="s">
        <v>42</v>
      </c>
      <c r="P2822" s="156">
        <f>O2822*H2822</f>
        <v>0</v>
      </c>
      <c r="Q2822" s="156">
        <v>1.9000000000000001E-4</v>
      </c>
      <c r="R2822" s="156">
        <f>Q2822*H2822</f>
        <v>8.9052999999999997E-3</v>
      </c>
      <c r="S2822" s="156">
        <v>0</v>
      </c>
      <c r="T2822" s="157">
        <f>S2822*H2822</f>
        <v>0</v>
      </c>
      <c r="AR2822" s="158" t="s">
        <v>587</v>
      </c>
      <c r="AT2822" s="158" t="s">
        <v>309</v>
      </c>
      <c r="AU2822" s="158" t="s">
        <v>89</v>
      </c>
      <c r="AY2822" s="17" t="s">
        <v>307</v>
      </c>
      <c r="BE2822" s="159">
        <f>IF(N2822="základná",J2822,0)</f>
        <v>0</v>
      </c>
      <c r="BF2822" s="159">
        <f>IF(N2822="znížená",J2822,0)</f>
        <v>0</v>
      </c>
      <c r="BG2822" s="159">
        <f>IF(N2822="zákl. prenesená",J2822,0)</f>
        <v>0</v>
      </c>
      <c r="BH2822" s="159">
        <f>IF(N2822="zníž. prenesená",J2822,0)</f>
        <v>0</v>
      </c>
      <c r="BI2822" s="159">
        <f>IF(N2822="nulová",J2822,0)</f>
        <v>0</v>
      </c>
      <c r="BJ2822" s="17" t="s">
        <v>89</v>
      </c>
      <c r="BK2822" s="159">
        <f>ROUND(I2822*H2822,2)</f>
        <v>0</v>
      </c>
      <c r="BL2822" s="17" t="s">
        <v>587</v>
      </c>
      <c r="BM2822" s="158" t="s">
        <v>2856</v>
      </c>
    </row>
    <row r="2823" spans="2:65" s="12" customFormat="1">
      <c r="B2823" s="160"/>
      <c r="D2823" s="161" t="s">
        <v>315</v>
      </c>
      <c r="E2823" s="162" t="s">
        <v>1</v>
      </c>
      <c r="F2823" s="163" t="s">
        <v>2857</v>
      </c>
      <c r="H2823" s="162" t="s">
        <v>1</v>
      </c>
      <c r="I2823" s="164"/>
      <c r="L2823" s="160"/>
      <c r="M2823" s="165"/>
      <c r="T2823" s="166"/>
      <c r="AT2823" s="162" t="s">
        <v>315</v>
      </c>
      <c r="AU2823" s="162" t="s">
        <v>89</v>
      </c>
      <c r="AV2823" s="12" t="s">
        <v>83</v>
      </c>
      <c r="AW2823" s="12" t="s">
        <v>31</v>
      </c>
      <c r="AX2823" s="12" t="s">
        <v>76</v>
      </c>
      <c r="AY2823" s="162" t="s">
        <v>307</v>
      </c>
    </row>
    <row r="2824" spans="2:65" s="13" customFormat="1">
      <c r="B2824" s="167"/>
      <c r="D2824" s="161" t="s">
        <v>315</v>
      </c>
      <c r="E2824" s="168" t="s">
        <v>1</v>
      </c>
      <c r="F2824" s="169" t="s">
        <v>2858</v>
      </c>
      <c r="H2824" s="170">
        <v>2.016</v>
      </c>
      <c r="I2824" s="171"/>
      <c r="L2824" s="167"/>
      <c r="M2824" s="172"/>
      <c r="T2824" s="173"/>
      <c r="AT2824" s="168" t="s">
        <v>315</v>
      </c>
      <c r="AU2824" s="168" t="s">
        <v>89</v>
      </c>
      <c r="AV2824" s="13" t="s">
        <v>89</v>
      </c>
      <c r="AW2824" s="13" t="s">
        <v>31</v>
      </c>
      <c r="AX2824" s="13" t="s">
        <v>76</v>
      </c>
      <c r="AY2824" s="168" t="s">
        <v>307</v>
      </c>
    </row>
    <row r="2825" spans="2:65" s="13" customFormat="1">
      <c r="B2825" s="167"/>
      <c r="D2825" s="161" t="s">
        <v>315</v>
      </c>
      <c r="E2825" s="168" t="s">
        <v>1</v>
      </c>
      <c r="F2825" s="169" t="s">
        <v>2859</v>
      </c>
      <c r="H2825" s="170">
        <v>8.7119999999999997</v>
      </c>
      <c r="I2825" s="171"/>
      <c r="L2825" s="167"/>
      <c r="M2825" s="172"/>
      <c r="T2825" s="173"/>
      <c r="AT2825" s="168" t="s">
        <v>315</v>
      </c>
      <c r="AU2825" s="168" t="s">
        <v>89</v>
      </c>
      <c r="AV2825" s="13" t="s">
        <v>89</v>
      </c>
      <c r="AW2825" s="13" t="s">
        <v>31</v>
      </c>
      <c r="AX2825" s="13" t="s">
        <v>76</v>
      </c>
      <c r="AY2825" s="168" t="s">
        <v>307</v>
      </c>
    </row>
    <row r="2826" spans="2:65" s="13" customFormat="1">
      <c r="B2826" s="167"/>
      <c r="D2826" s="161" t="s">
        <v>315</v>
      </c>
      <c r="E2826" s="168" t="s">
        <v>1</v>
      </c>
      <c r="F2826" s="169" t="s">
        <v>2860</v>
      </c>
      <c r="H2826" s="170">
        <v>3.7919999999999998</v>
      </c>
      <c r="I2826" s="171"/>
      <c r="L2826" s="167"/>
      <c r="M2826" s="172"/>
      <c r="T2826" s="173"/>
      <c r="AT2826" s="168" t="s">
        <v>315</v>
      </c>
      <c r="AU2826" s="168" t="s">
        <v>89</v>
      </c>
      <c r="AV2826" s="13" t="s">
        <v>89</v>
      </c>
      <c r="AW2826" s="13" t="s">
        <v>31</v>
      </c>
      <c r="AX2826" s="13" t="s">
        <v>76</v>
      </c>
      <c r="AY2826" s="168" t="s">
        <v>307</v>
      </c>
    </row>
    <row r="2827" spans="2:65" s="13" customFormat="1">
      <c r="B2827" s="167"/>
      <c r="D2827" s="161" t="s">
        <v>315</v>
      </c>
      <c r="E2827" s="168" t="s">
        <v>1</v>
      </c>
      <c r="F2827" s="169" t="s">
        <v>2861</v>
      </c>
      <c r="H2827" s="170">
        <v>8.26</v>
      </c>
      <c r="I2827" s="171"/>
      <c r="L2827" s="167"/>
      <c r="M2827" s="172"/>
      <c r="T2827" s="173"/>
      <c r="AT2827" s="168" t="s">
        <v>315</v>
      </c>
      <c r="AU2827" s="168" t="s">
        <v>89</v>
      </c>
      <c r="AV2827" s="13" t="s">
        <v>89</v>
      </c>
      <c r="AW2827" s="13" t="s">
        <v>31</v>
      </c>
      <c r="AX2827" s="13" t="s">
        <v>76</v>
      </c>
      <c r="AY2827" s="168" t="s">
        <v>307</v>
      </c>
    </row>
    <row r="2828" spans="2:65" s="13" customFormat="1">
      <c r="B2828" s="167"/>
      <c r="D2828" s="161" t="s">
        <v>315</v>
      </c>
      <c r="E2828" s="168" t="s">
        <v>1</v>
      </c>
      <c r="F2828" s="169" t="s">
        <v>2862</v>
      </c>
      <c r="H2828" s="170">
        <v>13.552</v>
      </c>
      <c r="I2828" s="171"/>
      <c r="L2828" s="167"/>
      <c r="M2828" s="172"/>
      <c r="T2828" s="173"/>
      <c r="AT2828" s="168" t="s">
        <v>315</v>
      </c>
      <c r="AU2828" s="168" t="s">
        <v>89</v>
      </c>
      <c r="AV2828" s="13" t="s">
        <v>89</v>
      </c>
      <c r="AW2828" s="13" t="s">
        <v>31</v>
      </c>
      <c r="AX2828" s="13" t="s">
        <v>76</v>
      </c>
      <c r="AY2828" s="168" t="s">
        <v>307</v>
      </c>
    </row>
    <row r="2829" spans="2:65" s="13" customFormat="1">
      <c r="B2829" s="167"/>
      <c r="D2829" s="161" t="s">
        <v>315</v>
      </c>
      <c r="E2829" s="168" t="s">
        <v>1</v>
      </c>
      <c r="F2829" s="169" t="s">
        <v>2863</v>
      </c>
      <c r="H2829" s="170">
        <v>2.9039999999999999</v>
      </c>
      <c r="I2829" s="171"/>
      <c r="L2829" s="167"/>
      <c r="M2829" s="172"/>
      <c r="T2829" s="173"/>
      <c r="AT2829" s="168" t="s">
        <v>315</v>
      </c>
      <c r="AU2829" s="168" t="s">
        <v>89</v>
      </c>
      <c r="AV2829" s="13" t="s">
        <v>89</v>
      </c>
      <c r="AW2829" s="13" t="s">
        <v>31</v>
      </c>
      <c r="AX2829" s="13" t="s">
        <v>76</v>
      </c>
      <c r="AY2829" s="168" t="s">
        <v>307</v>
      </c>
    </row>
    <row r="2830" spans="2:65" s="13" customFormat="1">
      <c r="B2830" s="167"/>
      <c r="D2830" s="161" t="s">
        <v>315</v>
      </c>
      <c r="E2830" s="168" t="s">
        <v>1</v>
      </c>
      <c r="F2830" s="169" t="s">
        <v>2864</v>
      </c>
      <c r="H2830" s="170">
        <v>2.8439999999999999</v>
      </c>
      <c r="I2830" s="171"/>
      <c r="L2830" s="167"/>
      <c r="M2830" s="172"/>
      <c r="T2830" s="173"/>
      <c r="AT2830" s="168" t="s">
        <v>315</v>
      </c>
      <c r="AU2830" s="168" t="s">
        <v>89</v>
      </c>
      <c r="AV2830" s="13" t="s">
        <v>89</v>
      </c>
      <c r="AW2830" s="13" t="s">
        <v>31</v>
      </c>
      <c r="AX2830" s="13" t="s">
        <v>76</v>
      </c>
      <c r="AY2830" s="168" t="s">
        <v>307</v>
      </c>
    </row>
    <row r="2831" spans="2:65" s="13" customFormat="1">
      <c r="B2831" s="167"/>
      <c r="D2831" s="161" t="s">
        <v>315</v>
      </c>
      <c r="E2831" s="168" t="s">
        <v>1</v>
      </c>
      <c r="F2831" s="169" t="s">
        <v>2865</v>
      </c>
      <c r="H2831" s="170">
        <v>2.7839999999999998</v>
      </c>
      <c r="I2831" s="171"/>
      <c r="L2831" s="167"/>
      <c r="M2831" s="172"/>
      <c r="T2831" s="173"/>
      <c r="AT2831" s="168" t="s">
        <v>315</v>
      </c>
      <c r="AU2831" s="168" t="s">
        <v>89</v>
      </c>
      <c r="AV2831" s="13" t="s">
        <v>89</v>
      </c>
      <c r="AW2831" s="13" t="s">
        <v>31</v>
      </c>
      <c r="AX2831" s="13" t="s">
        <v>76</v>
      </c>
      <c r="AY2831" s="168" t="s">
        <v>307</v>
      </c>
    </row>
    <row r="2832" spans="2:65" s="13" customFormat="1">
      <c r="B2832" s="167"/>
      <c r="D2832" s="161" t="s">
        <v>315</v>
      </c>
      <c r="E2832" s="168" t="s">
        <v>1</v>
      </c>
      <c r="F2832" s="169" t="s">
        <v>2866</v>
      </c>
      <c r="H2832" s="170">
        <v>1.038</v>
      </c>
      <c r="I2832" s="171"/>
      <c r="L2832" s="167"/>
      <c r="M2832" s="172"/>
      <c r="T2832" s="173"/>
      <c r="AT2832" s="168" t="s">
        <v>315</v>
      </c>
      <c r="AU2832" s="168" t="s">
        <v>89</v>
      </c>
      <c r="AV2832" s="13" t="s">
        <v>89</v>
      </c>
      <c r="AW2832" s="13" t="s">
        <v>31</v>
      </c>
      <c r="AX2832" s="13" t="s">
        <v>76</v>
      </c>
      <c r="AY2832" s="168" t="s">
        <v>307</v>
      </c>
    </row>
    <row r="2833" spans="2:65" s="13" customFormat="1">
      <c r="B2833" s="167"/>
      <c r="D2833" s="161" t="s">
        <v>315</v>
      </c>
      <c r="E2833" s="168" t="s">
        <v>1</v>
      </c>
      <c r="F2833" s="169" t="s">
        <v>2867</v>
      </c>
      <c r="H2833" s="170">
        <v>0.96799999999999997</v>
      </c>
      <c r="I2833" s="171"/>
      <c r="L2833" s="167"/>
      <c r="M2833" s="172"/>
      <c r="T2833" s="173"/>
      <c r="AT2833" s="168" t="s">
        <v>315</v>
      </c>
      <c r="AU2833" s="168" t="s">
        <v>89</v>
      </c>
      <c r="AV2833" s="13" t="s">
        <v>89</v>
      </c>
      <c r="AW2833" s="13" t="s">
        <v>31</v>
      </c>
      <c r="AX2833" s="13" t="s">
        <v>76</v>
      </c>
      <c r="AY2833" s="168" t="s">
        <v>307</v>
      </c>
    </row>
    <row r="2834" spans="2:65" s="15" customFormat="1">
      <c r="B2834" s="181"/>
      <c r="D2834" s="161" t="s">
        <v>315</v>
      </c>
      <c r="E2834" s="182" t="s">
        <v>193</v>
      </c>
      <c r="F2834" s="183" t="s">
        <v>478</v>
      </c>
      <c r="H2834" s="184">
        <v>46.87</v>
      </c>
      <c r="I2834" s="185"/>
      <c r="L2834" s="181"/>
      <c r="M2834" s="186"/>
      <c r="T2834" s="187"/>
      <c r="AT2834" s="182" t="s">
        <v>315</v>
      </c>
      <c r="AU2834" s="182" t="s">
        <v>89</v>
      </c>
      <c r="AV2834" s="15" t="s">
        <v>107</v>
      </c>
      <c r="AW2834" s="15" t="s">
        <v>31</v>
      </c>
      <c r="AX2834" s="15" t="s">
        <v>76</v>
      </c>
      <c r="AY2834" s="182" t="s">
        <v>307</v>
      </c>
    </row>
    <row r="2835" spans="2:65" s="14" customFormat="1">
      <c r="B2835" s="174"/>
      <c r="D2835" s="161" t="s">
        <v>315</v>
      </c>
      <c r="E2835" s="175" t="s">
        <v>1</v>
      </c>
      <c r="F2835" s="176" t="s">
        <v>415</v>
      </c>
      <c r="H2835" s="177">
        <v>46.87</v>
      </c>
      <c r="I2835" s="178"/>
      <c r="L2835" s="174"/>
      <c r="M2835" s="179"/>
      <c r="T2835" s="180"/>
      <c r="AT2835" s="175" t="s">
        <v>315</v>
      </c>
      <c r="AU2835" s="175" t="s">
        <v>89</v>
      </c>
      <c r="AV2835" s="14" t="s">
        <v>313</v>
      </c>
      <c r="AW2835" s="14" t="s">
        <v>31</v>
      </c>
      <c r="AX2835" s="14" t="s">
        <v>83</v>
      </c>
      <c r="AY2835" s="175" t="s">
        <v>307</v>
      </c>
    </row>
    <row r="2836" spans="2:65" s="1" customFormat="1" ht="37.9" customHeight="1">
      <c r="B2836" s="145"/>
      <c r="C2836" s="146" t="s">
        <v>2868</v>
      </c>
      <c r="D2836" s="146" t="s">
        <v>309</v>
      </c>
      <c r="E2836" s="147" t="s">
        <v>2869</v>
      </c>
      <c r="F2836" s="148" t="s">
        <v>2870</v>
      </c>
      <c r="G2836" s="149" t="s">
        <v>517</v>
      </c>
      <c r="H2836" s="150">
        <v>1976.71</v>
      </c>
      <c r="I2836" s="151"/>
      <c r="J2836" s="152">
        <f>ROUND(I2836*H2836,2)</f>
        <v>0</v>
      </c>
      <c r="K2836" s="153"/>
      <c r="L2836" s="32"/>
      <c r="M2836" s="154" t="s">
        <v>1</v>
      </c>
      <c r="N2836" s="155" t="s">
        <v>42</v>
      </c>
      <c r="P2836" s="156">
        <f>O2836*H2836</f>
        <v>0</v>
      </c>
      <c r="Q2836" s="156">
        <v>2.0000000000000002E-5</v>
      </c>
      <c r="R2836" s="156">
        <f>Q2836*H2836</f>
        <v>3.9534200000000005E-2</v>
      </c>
      <c r="S2836" s="156">
        <v>0</v>
      </c>
      <c r="T2836" s="157">
        <f>S2836*H2836</f>
        <v>0</v>
      </c>
      <c r="AR2836" s="158" t="s">
        <v>587</v>
      </c>
      <c r="AT2836" s="158" t="s">
        <v>309</v>
      </c>
      <c r="AU2836" s="158" t="s">
        <v>89</v>
      </c>
      <c r="AY2836" s="17" t="s">
        <v>307</v>
      </c>
      <c r="BE2836" s="159">
        <f>IF(N2836="základná",J2836,0)</f>
        <v>0</v>
      </c>
      <c r="BF2836" s="159">
        <f>IF(N2836="znížená",J2836,0)</f>
        <v>0</v>
      </c>
      <c r="BG2836" s="159">
        <f>IF(N2836="zákl. prenesená",J2836,0)</f>
        <v>0</v>
      </c>
      <c r="BH2836" s="159">
        <f>IF(N2836="zníž. prenesená",J2836,0)</f>
        <v>0</v>
      </c>
      <c r="BI2836" s="159">
        <f>IF(N2836="nulová",J2836,0)</f>
        <v>0</v>
      </c>
      <c r="BJ2836" s="17" t="s">
        <v>89</v>
      </c>
      <c r="BK2836" s="159">
        <f>ROUND(I2836*H2836,2)</f>
        <v>0</v>
      </c>
      <c r="BL2836" s="17" t="s">
        <v>587</v>
      </c>
      <c r="BM2836" s="158" t="s">
        <v>2871</v>
      </c>
    </row>
    <row r="2837" spans="2:65" s="13" customFormat="1">
      <c r="B2837" s="167"/>
      <c r="D2837" s="161" t="s">
        <v>315</v>
      </c>
      <c r="E2837" s="168" t="s">
        <v>1</v>
      </c>
      <c r="F2837" s="169" t="s">
        <v>2872</v>
      </c>
      <c r="H2837" s="170">
        <v>184.64</v>
      </c>
      <c r="I2837" s="171"/>
      <c r="L2837" s="167"/>
      <c r="M2837" s="172"/>
      <c r="T2837" s="173"/>
      <c r="AT2837" s="168" t="s">
        <v>315</v>
      </c>
      <c r="AU2837" s="168" t="s">
        <v>89</v>
      </c>
      <c r="AV2837" s="13" t="s">
        <v>89</v>
      </c>
      <c r="AW2837" s="13" t="s">
        <v>31</v>
      </c>
      <c r="AX2837" s="13" t="s">
        <v>76</v>
      </c>
      <c r="AY2837" s="168" t="s">
        <v>307</v>
      </c>
    </row>
    <row r="2838" spans="2:65" s="13" customFormat="1">
      <c r="B2838" s="167"/>
      <c r="D2838" s="161" t="s">
        <v>315</v>
      </c>
      <c r="E2838" s="168" t="s">
        <v>1</v>
      </c>
      <c r="F2838" s="169" t="s">
        <v>2873</v>
      </c>
      <c r="H2838" s="170">
        <v>60.5</v>
      </c>
      <c r="I2838" s="171"/>
      <c r="L2838" s="167"/>
      <c r="M2838" s="172"/>
      <c r="T2838" s="173"/>
      <c r="AT2838" s="168" t="s">
        <v>315</v>
      </c>
      <c r="AU2838" s="168" t="s">
        <v>89</v>
      </c>
      <c r="AV2838" s="13" t="s">
        <v>89</v>
      </c>
      <c r="AW2838" s="13" t="s">
        <v>31</v>
      </c>
      <c r="AX2838" s="13" t="s">
        <v>76</v>
      </c>
      <c r="AY2838" s="168" t="s">
        <v>307</v>
      </c>
    </row>
    <row r="2839" spans="2:65" s="13" customFormat="1">
      <c r="B2839" s="167"/>
      <c r="D2839" s="161" t="s">
        <v>315</v>
      </c>
      <c r="E2839" s="168" t="s">
        <v>1</v>
      </c>
      <c r="F2839" s="169" t="s">
        <v>2874</v>
      </c>
      <c r="H2839" s="170">
        <v>73.92</v>
      </c>
      <c r="I2839" s="171"/>
      <c r="L2839" s="167"/>
      <c r="M2839" s="172"/>
      <c r="T2839" s="173"/>
      <c r="AT2839" s="168" t="s">
        <v>315</v>
      </c>
      <c r="AU2839" s="168" t="s">
        <v>89</v>
      </c>
      <c r="AV2839" s="13" t="s">
        <v>89</v>
      </c>
      <c r="AW2839" s="13" t="s">
        <v>31</v>
      </c>
      <c r="AX2839" s="13" t="s">
        <v>76</v>
      </c>
      <c r="AY2839" s="168" t="s">
        <v>307</v>
      </c>
    </row>
    <row r="2840" spans="2:65" s="13" customFormat="1">
      <c r="B2840" s="167"/>
      <c r="D2840" s="161" t="s">
        <v>315</v>
      </c>
      <c r="E2840" s="168" t="s">
        <v>1</v>
      </c>
      <c r="F2840" s="169" t="s">
        <v>2875</v>
      </c>
      <c r="H2840" s="170">
        <v>984.2</v>
      </c>
      <c r="I2840" s="171"/>
      <c r="L2840" s="167"/>
      <c r="M2840" s="172"/>
      <c r="T2840" s="173"/>
      <c r="AT2840" s="168" t="s">
        <v>315</v>
      </c>
      <c r="AU2840" s="168" t="s">
        <v>89</v>
      </c>
      <c r="AV2840" s="13" t="s">
        <v>89</v>
      </c>
      <c r="AW2840" s="13" t="s">
        <v>31</v>
      </c>
      <c r="AX2840" s="13" t="s">
        <v>76</v>
      </c>
      <c r="AY2840" s="168" t="s">
        <v>307</v>
      </c>
    </row>
    <row r="2841" spans="2:65" s="13" customFormat="1">
      <c r="B2841" s="167"/>
      <c r="D2841" s="161" t="s">
        <v>315</v>
      </c>
      <c r="E2841" s="168" t="s">
        <v>1</v>
      </c>
      <c r="F2841" s="169" t="s">
        <v>2876</v>
      </c>
      <c r="H2841" s="170">
        <v>124.5</v>
      </c>
      <c r="I2841" s="171"/>
      <c r="L2841" s="167"/>
      <c r="M2841" s="172"/>
      <c r="T2841" s="173"/>
      <c r="AT2841" s="168" t="s">
        <v>315</v>
      </c>
      <c r="AU2841" s="168" t="s">
        <v>89</v>
      </c>
      <c r="AV2841" s="13" t="s">
        <v>89</v>
      </c>
      <c r="AW2841" s="13" t="s">
        <v>31</v>
      </c>
      <c r="AX2841" s="13" t="s">
        <v>76</v>
      </c>
      <c r="AY2841" s="168" t="s">
        <v>307</v>
      </c>
    </row>
    <row r="2842" spans="2:65" s="13" customFormat="1">
      <c r="B2842" s="167"/>
      <c r="D2842" s="161" t="s">
        <v>315</v>
      </c>
      <c r="E2842" s="168" t="s">
        <v>1</v>
      </c>
      <c r="F2842" s="169" t="s">
        <v>2877</v>
      </c>
      <c r="H2842" s="170">
        <v>148.5</v>
      </c>
      <c r="I2842" s="171"/>
      <c r="L2842" s="167"/>
      <c r="M2842" s="172"/>
      <c r="T2842" s="173"/>
      <c r="AT2842" s="168" t="s">
        <v>315</v>
      </c>
      <c r="AU2842" s="168" t="s">
        <v>89</v>
      </c>
      <c r="AV2842" s="13" t="s">
        <v>89</v>
      </c>
      <c r="AW2842" s="13" t="s">
        <v>31</v>
      </c>
      <c r="AX2842" s="13" t="s">
        <v>76</v>
      </c>
      <c r="AY2842" s="168" t="s">
        <v>307</v>
      </c>
    </row>
    <row r="2843" spans="2:65" s="13" customFormat="1">
      <c r="B2843" s="167"/>
      <c r="D2843" s="161" t="s">
        <v>315</v>
      </c>
      <c r="E2843" s="168" t="s">
        <v>1</v>
      </c>
      <c r="F2843" s="169" t="s">
        <v>2878</v>
      </c>
      <c r="H2843" s="170">
        <v>216.15</v>
      </c>
      <c r="I2843" s="171"/>
      <c r="L2843" s="167"/>
      <c r="M2843" s="172"/>
      <c r="T2843" s="173"/>
      <c r="AT2843" s="168" t="s">
        <v>315</v>
      </c>
      <c r="AU2843" s="168" t="s">
        <v>89</v>
      </c>
      <c r="AV2843" s="13" t="s">
        <v>89</v>
      </c>
      <c r="AW2843" s="13" t="s">
        <v>31</v>
      </c>
      <c r="AX2843" s="13" t="s">
        <v>76</v>
      </c>
      <c r="AY2843" s="168" t="s">
        <v>307</v>
      </c>
    </row>
    <row r="2844" spans="2:65" s="13" customFormat="1">
      <c r="B2844" s="167"/>
      <c r="D2844" s="161" t="s">
        <v>315</v>
      </c>
      <c r="E2844" s="168" t="s">
        <v>1</v>
      </c>
      <c r="F2844" s="169" t="s">
        <v>2879</v>
      </c>
      <c r="H2844" s="170">
        <v>136.6</v>
      </c>
      <c r="I2844" s="171"/>
      <c r="L2844" s="167"/>
      <c r="M2844" s="172"/>
      <c r="T2844" s="173"/>
      <c r="AT2844" s="168" t="s">
        <v>315</v>
      </c>
      <c r="AU2844" s="168" t="s">
        <v>89</v>
      </c>
      <c r="AV2844" s="13" t="s">
        <v>89</v>
      </c>
      <c r="AW2844" s="13" t="s">
        <v>31</v>
      </c>
      <c r="AX2844" s="13" t="s">
        <v>76</v>
      </c>
      <c r="AY2844" s="168" t="s">
        <v>307</v>
      </c>
    </row>
    <row r="2845" spans="2:65" s="13" customFormat="1">
      <c r="B2845" s="167"/>
      <c r="D2845" s="161" t="s">
        <v>315</v>
      </c>
      <c r="E2845" s="168" t="s">
        <v>1</v>
      </c>
      <c r="F2845" s="169" t="s">
        <v>2880</v>
      </c>
      <c r="H2845" s="170">
        <v>11.2</v>
      </c>
      <c r="I2845" s="171"/>
      <c r="L2845" s="167"/>
      <c r="M2845" s="172"/>
      <c r="T2845" s="173"/>
      <c r="AT2845" s="168" t="s">
        <v>315</v>
      </c>
      <c r="AU2845" s="168" t="s">
        <v>89</v>
      </c>
      <c r="AV2845" s="13" t="s">
        <v>89</v>
      </c>
      <c r="AW2845" s="13" t="s">
        <v>31</v>
      </c>
      <c r="AX2845" s="13" t="s">
        <v>76</v>
      </c>
      <c r="AY2845" s="168" t="s">
        <v>307</v>
      </c>
    </row>
    <row r="2846" spans="2:65" s="13" customFormat="1">
      <c r="B2846" s="167"/>
      <c r="D2846" s="161" t="s">
        <v>315</v>
      </c>
      <c r="E2846" s="168" t="s">
        <v>1</v>
      </c>
      <c r="F2846" s="169" t="s">
        <v>2881</v>
      </c>
      <c r="H2846" s="170">
        <v>18.25</v>
      </c>
      <c r="I2846" s="171"/>
      <c r="L2846" s="167"/>
      <c r="M2846" s="172"/>
      <c r="T2846" s="173"/>
      <c r="AT2846" s="168" t="s">
        <v>315</v>
      </c>
      <c r="AU2846" s="168" t="s">
        <v>89</v>
      </c>
      <c r="AV2846" s="13" t="s">
        <v>89</v>
      </c>
      <c r="AW2846" s="13" t="s">
        <v>31</v>
      </c>
      <c r="AX2846" s="13" t="s">
        <v>76</v>
      </c>
      <c r="AY2846" s="168" t="s">
        <v>307</v>
      </c>
    </row>
    <row r="2847" spans="2:65" s="13" customFormat="1">
      <c r="B2847" s="167"/>
      <c r="D2847" s="161" t="s">
        <v>315</v>
      </c>
      <c r="E2847" s="168" t="s">
        <v>1</v>
      </c>
      <c r="F2847" s="169" t="s">
        <v>2882</v>
      </c>
      <c r="H2847" s="170">
        <v>18.25</v>
      </c>
      <c r="I2847" s="171"/>
      <c r="L2847" s="167"/>
      <c r="M2847" s="172"/>
      <c r="T2847" s="173"/>
      <c r="AT2847" s="168" t="s">
        <v>315</v>
      </c>
      <c r="AU2847" s="168" t="s">
        <v>89</v>
      </c>
      <c r="AV2847" s="13" t="s">
        <v>89</v>
      </c>
      <c r="AW2847" s="13" t="s">
        <v>31</v>
      </c>
      <c r="AX2847" s="13" t="s">
        <v>76</v>
      </c>
      <c r="AY2847" s="168" t="s">
        <v>307</v>
      </c>
    </row>
    <row r="2848" spans="2:65" s="14" customFormat="1">
      <c r="B2848" s="174"/>
      <c r="D2848" s="161" t="s">
        <v>315</v>
      </c>
      <c r="E2848" s="175" t="s">
        <v>1</v>
      </c>
      <c r="F2848" s="176" t="s">
        <v>415</v>
      </c>
      <c r="H2848" s="177">
        <v>1976.71</v>
      </c>
      <c r="I2848" s="178"/>
      <c r="L2848" s="174"/>
      <c r="M2848" s="179"/>
      <c r="T2848" s="180"/>
      <c r="AT2848" s="175" t="s">
        <v>315</v>
      </c>
      <c r="AU2848" s="175" t="s">
        <v>89</v>
      </c>
      <c r="AV2848" s="14" t="s">
        <v>313</v>
      </c>
      <c r="AW2848" s="14" t="s">
        <v>31</v>
      </c>
      <c r="AX2848" s="14" t="s">
        <v>83</v>
      </c>
      <c r="AY2848" s="175" t="s">
        <v>307</v>
      </c>
    </row>
    <row r="2849" spans="2:65" s="1" customFormat="1" ht="24.2" customHeight="1">
      <c r="B2849" s="145"/>
      <c r="C2849" s="146" t="s">
        <v>2883</v>
      </c>
      <c r="D2849" s="146" t="s">
        <v>309</v>
      </c>
      <c r="E2849" s="147" t="s">
        <v>2884</v>
      </c>
      <c r="F2849" s="148" t="s">
        <v>2885</v>
      </c>
      <c r="G2849" s="149" t="s">
        <v>517</v>
      </c>
      <c r="H2849" s="150">
        <v>258.892</v>
      </c>
      <c r="I2849" s="151"/>
      <c r="J2849" s="152">
        <f>ROUND(I2849*H2849,2)</f>
        <v>0</v>
      </c>
      <c r="K2849" s="153"/>
      <c r="L2849" s="32"/>
      <c r="M2849" s="154" t="s">
        <v>1</v>
      </c>
      <c r="N2849" s="155" t="s">
        <v>42</v>
      </c>
      <c r="P2849" s="156">
        <f>O2849*H2849</f>
        <v>0</v>
      </c>
      <c r="Q2849" s="156">
        <v>4.0000000000000002E-4</v>
      </c>
      <c r="R2849" s="156">
        <f>Q2849*H2849</f>
        <v>0.1035568</v>
      </c>
      <c r="S2849" s="156">
        <v>0</v>
      </c>
      <c r="T2849" s="157">
        <f>S2849*H2849</f>
        <v>0</v>
      </c>
      <c r="AR2849" s="158" t="s">
        <v>587</v>
      </c>
      <c r="AT2849" s="158" t="s">
        <v>309</v>
      </c>
      <c r="AU2849" s="158" t="s">
        <v>89</v>
      </c>
      <c r="AY2849" s="17" t="s">
        <v>307</v>
      </c>
      <c r="BE2849" s="159">
        <f>IF(N2849="základná",J2849,0)</f>
        <v>0</v>
      </c>
      <c r="BF2849" s="159">
        <f>IF(N2849="znížená",J2849,0)</f>
        <v>0</v>
      </c>
      <c r="BG2849" s="159">
        <f>IF(N2849="zákl. prenesená",J2849,0)</f>
        <v>0</v>
      </c>
      <c r="BH2849" s="159">
        <f>IF(N2849="zníž. prenesená",J2849,0)</f>
        <v>0</v>
      </c>
      <c r="BI2849" s="159">
        <f>IF(N2849="nulová",J2849,0)</f>
        <v>0</v>
      </c>
      <c r="BJ2849" s="17" t="s">
        <v>89</v>
      </c>
      <c r="BK2849" s="159">
        <f>ROUND(I2849*H2849,2)</f>
        <v>0</v>
      </c>
      <c r="BL2849" s="17" t="s">
        <v>587</v>
      </c>
      <c r="BM2849" s="158" t="s">
        <v>2886</v>
      </c>
    </row>
    <row r="2850" spans="2:65" s="12" customFormat="1">
      <c r="B2850" s="160"/>
      <c r="D2850" s="161" t="s">
        <v>315</v>
      </c>
      <c r="E2850" s="162" t="s">
        <v>1</v>
      </c>
      <c r="F2850" s="163" t="s">
        <v>2887</v>
      </c>
      <c r="H2850" s="162" t="s">
        <v>1</v>
      </c>
      <c r="I2850" s="164"/>
      <c r="L2850" s="160"/>
      <c r="M2850" s="165"/>
      <c r="T2850" s="166"/>
      <c r="AT2850" s="162" t="s">
        <v>315</v>
      </c>
      <c r="AU2850" s="162" t="s">
        <v>89</v>
      </c>
      <c r="AV2850" s="12" t="s">
        <v>83</v>
      </c>
      <c r="AW2850" s="12" t="s">
        <v>31</v>
      </c>
      <c r="AX2850" s="12" t="s">
        <v>76</v>
      </c>
      <c r="AY2850" s="162" t="s">
        <v>307</v>
      </c>
    </row>
    <row r="2851" spans="2:65" s="12" customFormat="1">
      <c r="B2851" s="160"/>
      <c r="D2851" s="161" t="s">
        <v>315</v>
      </c>
      <c r="E2851" s="162" t="s">
        <v>1</v>
      </c>
      <c r="F2851" s="163" t="s">
        <v>1189</v>
      </c>
      <c r="H2851" s="162" t="s">
        <v>1</v>
      </c>
      <c r="I2851" s="164"/>
      <c r="L2851" s="160"/>
      <c r="M2851" s="165"/>
      <c r="T2851" s="166"/>
      <c r="AT2851" s="162" t="s">
        <v>315</v>
      </c>
      <c r="AU2851" s="162" t="s">
        <v>89</v>
      </c>
      <c r="AV2851" s="12" t="s">
        <v>83</v>
      </c>
      <c r="AW2851" s="12" t="s">
        <v>31</v>
      </c>
      <c r="AX2851" s="12" t="s">
        <v>76</v>
      </c>
      <c r="AY2851" s="162" t="s">
        <v>307</v>
      </c>
    </row>
    <row r="2852" spans="2:65" s="13" customFormat="1">
      <c r="B2852" s="167"/>
      <c r="D2852" s="161" t="s">
        <v>315</v>
      </c>
      <c r="E2852" s="168" t="s">
        <v>1</v>
      </c>
      <c r="F2852" s="169" t="s">
        <v>2888</v>
      </c>
      <c r="H2852" s="170">
        <v>20.25</v>
      </c>
      <c r="I2852" s="171"/>
      <c r="L2852" s="167"/>
      <c r="M2852" s="172"/>
      <c r="T2852" s="173"/>
      <c r="AT2852" s="168" t="s">
        <v>315</v>
      </c>
      <c r="AU2852" s="168" t="s">
        <v>89</v>
      </c>
      <c r="AV2852" s="13" t="s">
        <v>89</v>
      </c>
      <c r="AW2852" s="13" t="s">
        <v>31</v>
      </c>
      <c r="AX2852" s="13" t="s">
        <v>76</v>
      </c>
      <c r="AY2852" s="168" t="s">
        <v>307</v>
      </c>
    </row>
    <row r="2853" spans="2:65" s="13" customFormat="1">
      <c r="B2853" s="167"/>
      <c r="D2853" s="161" t="s">
        <v>315</v>
      </c>
      <c r="E2853" s="168" t="s">
        <v>1</v>
      </c>
      <c r="F2853" s="169" t="s">
        <v>2889</v>
      </c>
      <c r="H2853" s="170">
        <v>-13.8</v>
      </c>
      <c r="I2853" s="171"/>
      <c r="L2853" s="167"/>
      <c r="M2853" s="172"/>
      <c r="T2853" s="173"/>
      <c r="AT2853" s="168" t="s">
        <v>315</v>
      </c>
      <c r="AU2853" s="168" t="s">
        <v>89</v>
      </c>
      <c r="AV2853" s="13" t="s">
        <v>89</v>
      </c>
      <c r="AW2853" s="13" t="s">
        <v>31</v>
      </c>
      <c r="AX2853" s="13" t="s">
        <v>76</v>
      </c>
      <c r="AY2853" s="168" t="s">
        <v>307</v>
      </c>
    </row>
    <row r="2854" spans="2:65" s="13" customFormat="1">
      <c r="B2854" s="167"/>
      <c r="D2854" s="161" t="s">
        <v>315</v>
      </c>
      <c r="E2854" s="168" t="s">
        <v>1</v>
      </c>
      <c r="F2854" s="169" t="s">
        <v>2890</v>
      </c>
      <c r="H2854" s="170">
        <v>3.6</v>
      </c>
      <c r="I2854" s="171"/>
      <c r="L2854" s="167"/>
      <c r="M2854" s="172"/>
      <c r="T2854" s="173"/>
      <c r="AT2854" s="168" t="s">
        <v>315</v>
      </c>
      <c r="AU2854" s="168" t="s">
        <v>89</v>
      </c>
      <c r="AV2854" s="13" t="s">
        <v>89</v>
      </c>
      <c r="AW2854" s="13" t="s">
        <v>31</v>
      </c>
      <c r="AX2854" s="13" t="s">
        <v>76</v>
      </c>
      <c r="AY2854" s="168" t="s">
        <v>307</v>
      </c>
    </row>
    <row r="2855" spans="2:65" s="12" customFormat="1">
      <c r="B2855" s="160"/>
      <c r="D2855" s="161" t="s">
        <v>315</v>
      </c>
      <c r="E2855" s="162" t="s">
        <v>1</v>
      </c>
      <c r="F2855" s="163" t="s">
        <v>1193</v>
      </c>
      <c r="H2855" s="162" t="s">
        <v>1</v>
      </c>
      <c r="I2855" s="164"/>
      <c r="L2855" s="160"/>
      <c r="M2855" s="165"/>
      <c r="T2855" s="166"/>
      <c r="AT2855" s="162" t="s">
        <v>315</v>
      </c>
      <c r="AU2855" s="162" t="s">
        <v>89</v>
      </c>
      <c r="AV2855" s="12" t="s">
        <v>83</v>
      </c>
      <c r="AW2855" s="12" t="s">
        <v>31</v>
      </c>
      <c r="AX2855" s="12" t="s">
        <v>76</v>
      </c>
      <c r="AY2855" s="162" t="s">
        <v>307</v>
      </c>
    </row>
    <row r="2856" spans="2:65" s="13" customFormat="1">
      <c r="B2856" s="167"/>
      <c r="D2856" s="161" t="s">
        <v>315</v>
      </c>
      <c r="E2856" s="168" t="s">
        <v>1</v>
      </c>
      <c r="F2856" s="169" t="s">
        <v>2891</v>
      </c>
      <c r="H2856" s="170">
        <v>62.1</v>
      </c>
      <c r="I2856" s="171"/>
      <c r="L2856" s="167"/>
      <c r="M2856" s="172"/>
      <c r="T2856" s="173"/>
      <c r="AT2856" s="168" t="s">
        <v>315</v>
      </c>
      <c r="AU2856" s="168" t="s">
        <v>89</v>
      </c>
      <c r="AV2856" s="13" t="s">
        <v>89</v>
      </c>
      <c r="AW2856" s="13" t="s">
        <v>31</v>
      </c>
      <c r="AX2856" s="13" t="s">
        <v>76</v>
      </c>
      <c r="AY2856" s="168" t="s">
        <v>307</v>
      </c>
    </row>
    <row r="2857" spans="2:65" s="13" customFormat="1">
      <c r="B2857" s="167"/>
      <c r="D2857" s="161" t="s">
        <v>315</v>
      </c>
      <c r="E2857" s="168" t="s">
        <v>1</v>
      </c>
      <c r="F2857" s="169" t="s">
        <v>2892</v>
      </c>
      <c r="H2857" s="170">
        <v>3.6</v>
      </c>
      <c r="I2857" s="171"/>
      <c r="L2857" s="167"/>
      <c r="M2857" s="172"/>
      <c r="T2857" s="173"/>
      <c r="AT2857" s="168" t="s">
        <v>315</v>
      </c>
      <c r="AU2857" s="168" t="s">
        <v>89</v>
      </c>
      <c r="AV2857" s="13" t="s">
        <v>89</v>
      </c>
      <c r="AW2857" s="13" t="s">
        <v>31</v>
      </c>
      <c r="AX2857" s="13" t="s">
        <v>76</v>
      </c>
      <c r="AY2857" s="168" t="s">
        <v>307</v>
      </c>
    </row>
    <row r="2858" spans="2:65" s="13" customFormat="1">
      <c r="B2858" s="167"/>
      <c r="D2858" s="161" t="s">
        <v>315</v>
      </c>
      <c r="E2858" s="168" t="s">
        <v>1</v>
      </c>
      <c r="F2858" s="169" t="s">
        <v>2893</v>
      </c>
      <c r="H2858" s="170">
        <v>-6.9</v>
      </c>
      <c r="I2858" s="171"/>
      <c r="L2858" s="167"/>
      <c r="M2858" s="172"/>
      <c r="T2858" s="173"/>
      <c r="AT2858" s="168" t="s">
        <v>315</v>
      </c>
      <c r="AU2858" s="168" t="s">
        <v>89</v>
      </c>
      <c r="AV2858" s="13" t="s">
        <v>89</v>
      </c>
      <c r="AW2858" s="13" t="s">
        <v>31</v>
      </c>
      <c r="AX2858" s="13" t="s">
        <v>76</v>
      </c>
      <c r="AY2858" s="168" t="s">
        <v>307</v>
      </c>
    </row>
    <row r="2859" spans="2:65" s="13" customFormat="1">
      <c r="B2859" s="167"/>
      <c r="D2859" s="161" t="s">
        <v>315</v>
      </c>
      <c r="E2859" s="168" t="s">
        <v>1</v>
      </c>
      <c r="F2859" s="169" t="s">
        <v>2894</v>
      </c>
      <c r="H2859" s="170">
        <v>-6.3</v>
      </c>
      <c r="I2859" s="171"/>
      <c r="L2859" s="167"/>
      <c r="M2859" s="172"/>
      <c r="T2859" s="173"/>
      <c r="AT2859" s="168" t="s">
        <v>315</v>
      </c>
      <c r="AU2859" s="168" t="s">
        <v>89</v>
      </c>
      <c r="AV2859" s="13" t="s">
        <v>89</v>
      </c>
      <c r="AW2859" s="13" t="s">
        <v>31</v>
      </c>
      <c r="AX2859" s="13" t="s">
        <v>76</v>
      </c>
      <c r="AY2859" s="168" t="s">
        <v>307</v>
      </c>
    </row>
    <row r="2860" spans="2:65" s="13" customFormat="1">
      <c r="B2860" s="167"/>
      <c r="D2860" s="161" t="s">
        <v>315</v>
      </c>
      <c r="E2860" s="168" t="s">
        <v>1</v>
      </c>
      <c r="F2860" s="169" t="s">
        <v>2895</v>
      </c>
      <c r="H2860" s="170">
        <v>-6</v>
      </c>
      <c r="I2860" s="171"/>
      <c r="L2860" s="167"/>
      <c r="M2860" s="172"/>
      <c r="T2860" s="173"/>
      <c r="AT2860" s="168" t="s">
        <v>315</v>
      </c>
      <c r="AU2860" s="168" t="s">
        <v>89</v>
      </c>
      <c r="AV2860" s="13" t="s">
        <v>89</v>
      </c>
      <c r="AW2860" s="13" t="s">
        <v>31</v>
      </c>
      <c r="AX2860" s="13" t="s">
        <v>76</v>
      </c>
      <c r="AY2860" s="168" t="s">
        <v>307</v>
      </c>
    </row>
    <row r="2861" spans="2:65" s="13" customFormat="1">
      <c r="B2861" s="167"/>
      <c r="D2861" s="161" t="s">
        <v>315</v>
      </c>
      <c r="E2861" s="168" t="s">
        <v>1</v>
      </c>
      <c r="F2861" s="169" t="s">
        <v>2896</v>
      </c>
      <c r="H2861" s="170">
        <v>-6</v>
      </c>
      <c r="I2861" s="171"/>
      <c r="L2861" s="167"/>
      <c r="M2861" s="172"/>
      <c r="T2861" s="173"/>
      <c r="AT2861" s="168" t="s">
        <v>315</v>
      </c>
      <c r="AU2861" s="168" t="s">
        <v>89</v>
      </c>
      <c r="AV2861" s="13" t="s">
        <v>89</v>
      </c>
      <c r="AW2861" s="13" t="s">
        <v>31</v>
      </c>
      <c r="AX2861" s="13" t="s">
        <v>76</v>
      </c>
      <c r="AY2861" s="168" t="s">
        <v>307</v>
      </c>
    </row>
    <row r="2862" spans="2:65" s="13" customFormat="1">
      <c r="B2862" s="167"/>
      <c r="D2862" s="161" t="s">
        <v>315</v>
      </c>
      <c r="E2862" s="168" t="s">
        <v>1</v>
      </c>
      <c r="F2862" s="169" t="s">
        <v>2897</v>
      </c>
      <c r="H2862" s="170">
        <v>-1.65</v>
      </c>
      <c r="I2862" s="171"/>
      <c r="L2862" s="167"/>
      <c r="M2862" s="172"/>
      <c r="T2862" s="173"/>
      <c r="AT2862" s="168" t="s">
        <v>315</v>
      </c>
      <c r="AU2862" s="168" t="s">
        <v>89</v>
      </c>
      <c r="AV2862" s="13" t="s">
        <v>89</v>
      </c>
      <c r="AW2862" s="13" t="s">
        <v>31</v>
      </c>
      <c r="AX2862" s="13" t="s">
        <v>76</v>
      </c>
      <c r="AY2862" s="168" t="s">
        <v>307</v>
      </c>
    </row>
    <row r="2863" spans="2:65" s="12" customFormat="1">
      <c r="B2863" s="160"/>
      <c r="D2863" s="161" t="s">
        <v>315</v>
      </c>
      <c r="E2863" s="162" t="s">
        <v>1</v>
      </c>
      <c r="F2863" s="163" t="s">
        <v>760</v>
      </c>
      <c r="H2863" s="162" t="s">
        <v>1</v>
      </c>
      <c r="I2863" s="164"/>
      <c r="L2863" s="160"/>
      <c r="M2863" s="165"/>
      <c r="T2863" s="166"/>
      <c r="AT2863" s="162" t="s">
        <v>315</v>
      </c>
      <c r="AU2863" s="162" t="s">
        <v>89</v>
      </c>
      <c r="AV2863" s="12" t="s">
        <v>83</v>
      </c>
      <c r="AW2863" s="12" t="s">
        <v>31</v>
      </c>
      <c r="AX2863" s="12" t="s">
        <v>76</v>
      </c>
      <c r="AY2863" s="162" t="s">
        <v>307</v>
      </c>
    </row>
    <row r="2864" spans="2:65" s="13" customFormat="1">
      <c r="B2864" s="167"/>
      <c r="D2864" s="161" t="s">
        <v>315</v>
      </c>
      <c r="E2864" s="168" t="s">
        <v>1</v>
      </c>
      <c r="F2864" s="169" t="s">
        <v>2898</v>
      </c>
      <c r="H2864" s="170">
        <v>29.475000000000001</v>
      </c>
      <c r="I2864" s="171"/>
      <c r="L2864" s="167"/>
      <c r="M2864" s="172"/>
      <c r="T2864" s="173"/>
      <c r="AT2864" s="168" t="s">
        <v>315</v>
      </c>
      <c r="AU2864" s="168" t="s">
        <v>89</v>
      </c>
      <c r="AV2864" s="13" t="s">
        <v>89</v>
      </c>
      <c r="AW2864" s="13" t="s">
        <v>31</v>
      </c>
      <c r="AX2864" s="13" t="s">
        <v>76</v>
      </c>
      <c r="AY2864" s="168" t="s">
        <v>307</v>
      </c>
    </row>
    <row r="2865" spans="2:51" s="13" customFormat="1">
      <c r="B2865" s="167"/>
      <c r="D2865" s="161" t="s">
        <v>315</v>
      </c>
      <c r="E2865" s="168" t="s">
        <v>1</v>
      </c>
      <c r="F2865" s="169" t="s">
        <v>2899</v>
      </c>
      <c r="H2865" s="170">
        <v>-3.15</v>
      </c>
      <c r="I2865" s="171"/>
      <c r="L2865" s="167"/>
      <c r="M2865" s="172"/>
      <c r="T2865" s="173"/>
      <c r="AT2865" s="168" t="s">
        <v>315</v>
      </c>
      <c r="AU2865" s="168" t="s">
        <v>89</v>
      </c>
      <c r="AV2865" s="13" t="s">
        <v>89</v>
      </c>
      <c r="AW2865" s="13" t="s">
        <v>31</v>
      </c>
      <c r="AX2865" s="13" t="s">
        <v>76</v>
      </c>
      <c r="AY2865" s="168" t="s">
        <v>307</v>
      </c>
    </row>
    <row r="2866" spans="2:51" s="13" customFormat="1">
      <c r="B2866" s="167"/>
      <c r="D2866" s="161" t="s">
        <v>315</v>
      </c>
      <c r="E2866" s="168" t="s">
        <v>1</v>
      </c>
      <c r="F2866" s="169" t="s">
        <v>2899</v>
      </c>
      <c r="H2866" s="170">
        <v>-3.15</v>
      </c>
      <c r="I2866" s="171"/>
      <c r="L2866" s="167"/>
      <c r="M2866" s="172"/>
      <c r="T2866" s="173"/>
      <c r="AT2866" s="168" t="s">
        <v>315</v>
      </c>
      <c r="AU2866" s="168" t="s">
        <v>89</v>
      </c>
      <c r="AV2866" s="13" t="s">
        <v>89</v>
      </c>
      <c r="AW2866" s="13" t="s">
        <v>31</v>
      </c>
      <c r="AX2866" s="13" t="s">
        <v>76</v>
      </c>
      <c r="AY2866" s="168" t="s">
        <v>307</v>
      </c>
    </row>
    <row r="2867" spans="2:51" s="13" customFormat="1">
      <c r="B2867" s="167"/>
      <c r="D2867" s="161" t="s">
        <v>315</v>
      </c>
      <c r="E2867" s="168" t="s">
        <v>1</v>
      </c>
      <c r="F2867" s="169" t="s">
        <v>2900</v>
      </c>
      <c r="H2867" s="170">
        <v>-4.5</v>
      </c>
      <c r="I2867" s="171"/>
      <c r="L2867" s="167"/>
      <c r="M2867" s="172"/>
      <c r="T2867" s="173"/>
      <c r="AT2867" s="168" t="s">
        <v>315</v>
      </c>
      <c r="AU2867" s="168" t="s">
        <v>89</v>
      </c>
      <c r="AV2867" s="13" t="s">
        <v>89</v>
      </c>
      <c r="AW2867" s="13" t="s">
        <v>31</v>
      </c>
      <c r="AX2867" s="13" t="s">
        <v>76</v>
      </c>
      <c r="AY2867" s="168" t="s">
        <v>307</v>
      </c>
    </row>
    <row r="2868" spans="2:51" s="13" customFormat="1">
      <c r="B2868" s="167"/>
      <c r="D2868" s="161" t="s">
        <v>315</v>
      </c>
      <c r="E2868" s="168" t="s">
        <v>1</v>
      </c>
      <c r="F2868" s="169" t="s">
        <v>2809</v>
      </c>
      <c r="H2868" s="170">
        <v>-1.35</v>
      </c>
      <c r="I2868" s="171"/>
      <c r="L2868" s="167"/>
      <c r="M2868" s="172"/>
      <c r="T2868" s="173"/>
      <c r="AT2868" s="168" t="s">
        <v>315</v>
      </c>
      <c r="AU2868" s="168" t="s">
        <v>89</v>
      </c>
      <c r="AV2868" s="13" t="s">
        <v>89</v>
      </c>
      <c r="AW2868" s="13" t="s">
        <v>31</v>
      </c>
      <c r="AX2868" s="13" t="s">
        <v>76</v>
      </c>
      <c r="AY2868" s="168" t="s">
        <v>307</v>
      </c>
    </row>
    <row r="2869" spans="2:51" s="13" customFormat="1">
      <c r="B2869" s="167"/>
      <c r="D2869" s="161" t="s">
        <v>315</v>
      </c>
      <c r="E2869" s="168" t="s">
        <v>1</v>
      </c>
      <c r="F2869" s="169" t="s">
        <v>2901</v>
      </c>
      <c r="H2869" s="170">
        <v>-1.913</v>
      </c>
      <c r="I2869" s="171"/>
      <c r="L2869" s="167"/>
      <c r="M2869" s="172"/>
      <c r="T2869" s="173"/>
      <c r="AT2869" s="168" t="s">
        <v>315</v>
      </c>
      <c r="AU2869" s="168" t="s">
        <v>89</v>
      </c>
      <c r="AV2869" s="13" t="s">
        <v>89</v>
      </c>
      <c r="AW2869" s="13" t="s">
        <v>31</v>
      </c>
      <c r="AX2869" s="13" t="s">
        <v>76</v>
      </c>
      <c r="AY2869" s="168" t="s">
        <v>307</v>
      </c>
    </row>
    <row r="2870" spans="2:51" s="13" customFormat="1">
      <c r="B2870" s="167"/>
      <c r="D2870" s="161" t="s">
        <v>315</v>
      </c>
      <c r="E2870" s="168" t="s">
        <v>1</v>
      </c>
      <c r="F2870" s="169" t="s">
        <v>2902</v>
      </c>
      <c r="H2870" s="170">
        <v>1.8</v>
      </c>
      <c r="I2870" s="171"/>
      <c r="L2870" s="167"/>
      <c r="M2870" s="172"/>
      <c r="T2870" s="173"/>
      <c r="AT2870" s="168" t="s">
        <v>315</v>
      </c>
      <c r="AU2870" s="168" t="s">
        <v>89</v>
      </c>
      <c r="AV2870" s="13" t="s">
        <v>89</v>
      </c>
      <c r="AW2870" s="13" t="s">
        <v>31</v>
      </c>
      <c r="AX2870" s="13" t="s">
        <v>76</v>
      </c>
      <c r="AY2870" s="168" t="s">
        <v>307</v>
      </c>
    </row>
    <row r="2871" spans="2:51" s="13" customFormat="1">
      <c r="B2871" s="167"/>
      <c r="D2871" s="161" t="s">
        <v>315</v>
      </c>
      <c r="E2871" s="168" t="s">
        <v>1</v>
      </c>
      <c r="F2871" s="169" t="s">
        <v>2903</v>
      </c>
      <c r="H2871" s="170">
        <v>0.6</v>
      </c>
      <c r="I2871" s="171"/>
      <c r="L2871" s="167"/>
      <c r="M2871" s="172"/>
      <c r="T2871" s="173"/>
      <c r="AT2871" s="168" t="s">
        <v>315</v>
      </c>
      <c r="AU2871" s="168" t="s">
        <v>89</v>
      </c>
      <c r="AV2871" s="13" t="s">
        <v>89</v>
      </c>
      <c r="AW2871" s="13" t="s">
        <v>31</v>
      </c>
      <c r="AX2871" s="13" t="s">
        <v>76</v>
      </c>
      <c r="AY2871" s="168" t="s">
        <v>307</v>
      </c>
    </row>
    <row r="2872" spans="2:51" s="12" customFormat="1">
      <c r="B2872" s="160"/>
      <c r="D2872" s="161" t="s">
        <v>315</v>
      </c>
      <c r="E2872" s="162" t="s">
        <v>1</v>
      </c>
      <c r="F2872" s="163" t="s">
        <v>762</v>
      </c>
      <c r="H2872" s="162" t="s">
        <v>1</v>
      </c>
      <c r="I2872" s="164"/>
      <c r="L2872" s="160"/>
      <c r="M2872" s="165"/>
      <c r="T2872" s="166"/>
      <c r="AT2872" s="162" t="s">
        <v>315</v>
      </c>
      <c r="AU2872" s="162" t="s">
        <v>89</v>
      </c>
      <c r="AV2872" s="12" t="s">
        <v>83</v>
      </c>
      <c r="AW2872" s="12" t="s">
        <v>31</v>
      </c>
      <c r="AX2872" s="12" t="s">
        <v>76</v>
      </c>
      <c r="AY2872" s="162" t="s">
        <v>307</v>
      </c>
    </row>
    <row r="2873" spans="2:51" s="13" customFormat="1">
      <c r="B2873" s="167"/>
      <c r="D2873" s="161" t="s">
        <v>315</v>
      </c>
      <c r="E2873" s="168" t="s">
        <v>1</v>
      </c>
      <c r="F2873" s="169" t="s">
        <v>2904</v>
      </c>
      <c r="H2873" s="170">
        <v>30.6</v>
      </c>
      <c r="I2873" s="171"/>
      <c r="L2873" s="167"/>
      <c r="M2873" s="172"/>
      <c r="T2873" s="173"/>
      <c r="AT2873" s="168" t="s">
        <v>315</v>
      </c>
      <c r="AU2873" s="168" t="s">
        <v>89</v>
      </c>
      <c r="AV2873" s="13" t="s">
        <v>89</v>
      </c>
      <c r="AW2873" s="13" t="s">
        <v>31</v>
      </c>
      <c r="AX2873" s="13" t="s">
        <v>76</v>
      </c>
      <c r="AY2873" s="168" t="s">
        <v>307</v>
      </c>
    </row>
    <row r="2874" spans="2:51" s="13" customFormat="1">
      <c r="B2874" s="167"/>
      <c r="D2874" s="161" t="s">
        <v>315</v>
      </c>
      <c r="E2874" s="168" t="s">
        <v>1</v>
      </c>
      <c r="F2874" s="169" t="s">
        <v>2905</v>
      </c>
      <c r="H2874" s="170">
        <v>-3</v>
      </c>
      <c r="I2874" s="171"/>
      <c r="L2874" s="167"/>
      <c r="M2874" s="172"/>
      <c r="T2874" s="173"/>
      <c r="AT2874" s="168" t="s">
        <v>315</v>
      </c>
      <c r="AU2874" s="168" t="s">
        <v>89</v>
      </c>
      <c r="AV2874" s="13" t="s">
        <v>89</v>
      </c>
      <c r="AW2874" s="13" t="s">
        <v>31</v>
      </c>
      <c r="AX2874" s="13" t="s">
        <v>76</v>
      </c>
      <c r="AY2874" s="168" t="s">
        <v>307</v>
      </c>
    </row>
    <row r="2875" spans="2:51" s="13" customFormat="1">
      <c r="B2875" s="167"/>
      <c r="D2875" s="161" t="s">
        <v>315</v>
      </c>
      <c r="E2875" s="168" t="s">
        <v>1</v>
      </c>
      <c r="F2875" s="169" t="s">
        <v>2906</v>
      </c>
      <c r="H2875" s="170">
        <v>0.9</v>
      </c>
      <c r="I2875" s="171"/>
      <c r="L2875" s="167"/>
      <c r="M2875" s="172"/>
      <c r="T2875" s="173"/>
      <c r="AT2875" s="168" t="s">
        <v>315</v>
      </c>
      <c r="AU2875" s="168" t="s">
        <v>89</v>
      </c>
      <c r="AV2875" s="13" t="s">
        <v>89</v>
      </c>
      <c r="AW2875" s="13" t="s">
        <v>31</v>
      </c>
      <c r="AX2875" s="13" t="s">
        <v>76</v>
      </c>
      <c r="AY2875" s="168" t="s">
        <v>307</v>
      </c>
    </row>
    <row r="2876" spans="2:51" s="12" customFormat="1">
      <c r="B2876" s="160"/>
      <c r="D2876" s="161" t="s">
        <v>315</v>
      </c>
      <c r="E2876" s="162" t="s">
        <v>1</v>
      </c>
      <c r="F2876" s="163" t="s">
        <v>1233</v>
      </c>
      <c r="H2876" s="162" t="s">
        <v>1</v>
      </c>
      <c r="I2876" s="164"/>
      <c r="L2876" s="160"/>
      <c r="M2876" s="165"/>
      <c r="T2876" s="166"/>
      <c r="AT2876" s="162" t="s">
        <v>315</v>
      </c>
      <c r="AU2876" s="162" t="s">
        <v>89</v>
      </c>
      <c r="AV2876" s="12" t="s">
        <v>83</v>
      </c>
      <c r="AW2876" s="12" t="s">
        <v>31</v>
      </c>
      <c r="AX2876" s="12" t="s">
        <v>76</v>
      </c>
      <c r="AY2876" s="162" t="s">
        <v>307</v>
      </c>
    </row>
    <row r="2877" spans="2:51" s="13" customFormat="1">
      <c r="B2877" s="167"/>
      <c r="D2877" s="161" t="s">
        <v>315</v>
      </c>
      <c r="E2877" s="168" t="s">
        <v>1</v>
      </c>
      <c r="F2877" s="169" t="s">
        <v>2907</v>
      </c>
      <c r="H2877" s="170">
        <v>27</v>
      </c>
      <c r="I2877" s="171"/>
      <c r="L2877" s="167"/>
      <c r="M2877" s="172"/>
      <c r="T2877" s="173"/>
      <c r="AT2877" s="168" t="s">
        <v>315</v>
      </c>
      <c r="AU2877" s="168" t="s">
        <v>89</v>
      </c>
      <c r="AV2877" s="13" t="s">
        <v>89</v>
      </c>
      <c r="AW2877" s="13" t="s">
        <v>31</v>
      </c>
      <c r="AX2877" s="13" t="s">
        <v>76</v>
      </c>
      <c r="AY2877" s="168" t="s">
        <v>307</v>
      </c>
    </row>
    <row r="2878" spans="2:51" s="13" customFormat="1">
      <c r="B2878" s="167"/>
      <c r="D2878" s="161" t="s">
        <v>315</v>
      </c>
      <c r="E2878" s="168" t="s">
        <v>1</v>
      </c>
      <c r="F2878" s="169" t="s">
        <v>2908</v>
      </c>
      <c r="H2878" s="170">
        <v>1.8</v>
      </c>
      <c r="I2878" s="171"/>
      <c r="L2878" s="167"/>
      <c r="M2878" s="172"/>
      <c r="T2878" s="173"/>
      <c r="AT2878" s="168" t="s">
        <v>315</v>
      </c>
      <c r="AU2878" s="168" t="s">
        <v>89</v>
      </c>
      <c r="AV2878" s="13" t="s">
        <v>89</v>
      </c>
      <c r="AW2878" s="13" t="s">
        <v>31</v>
      </c>
      <c r="AX2878" s="13" t="s">
        <v>76</v>
      </c>
      <c r="AY2878" s="168" t="s">
        <v>307</v>
      </c>
    </row>
    <row r="2879" spans="2:51" s="13" customFormat="1">
      <c r="B2879" s="167"/>
      <c r="D2879" s="161" t="s">
        <v>315</v>
      </c>
      <c r="E2879" s="168" t="s">
        <v>1</v>
      </c>
      <c r="F2879" s="169" t="s">
        <v>2905</v>
      </c>
      <c r="H2879" s="170">
        <v>-3</v>
      </c>
      <c r="I2879" s="171"/>
      <c r="L2879" s="167"/>
      <c r="M2879" s="172"/>
      <c r="T2879" s="173"/>
      <c r="AT2879" s="168" t="s">
        <v>315</v>
      </c>
      <c r="AU2879" s="168" t="s">
        <v>89</v>
      </c>
      <c r="AV2879" s="13" t="s">
        <v>89</v>
      </c>
      <c r="AW2879" s="13" t="s">
        <v>31</v>
      </c>
      <c r="AX2879" s="13" t="s">
        <v>76</v>
      </c>
      <c r="AY2879" s="168" t="s">
        <v>307</v>
      </c>
    </row>
    <row r="2880" spans="2:51" s="13" customFormat="1">
      <c r="B2880" s="167"/>
      <c r="D2880" s="161" t="s">
        <v>315</v>
      </c>
      <c r="E2880" s="168" t="s">
        <v>1</v>
      </c>
      <c r="F2880" s="169" t="s">
        <v>2906</v>
      </c>
      <c r="H2880" s="170">
        <v>0.9</v>
      </c>
      <c r="I2880" s="171"/>
      <c r="L2880" s="167"/>
      <c r="M2880" s="172"/>
      <c r="T2880" s="173"/>
      <c r="AT2880" s="168" t="s">
        <v>315</v>
      </c>
      <c r="AU2880" s="168" t="s">
        <v>89</v>
      </c>
      <c r="AV2880" s="13" t="s">
        <v>89</v>
      </c>
      <c r="AW2880" s="13" t="s">
        <v>31</v>
      </c>
      <c r="AX2880" s="13" t="s">
        <v>76</v>
      </c>
      <c r="AY2880" s="168" t="s">
        <v>307</v>
      </c>
    </row>
    <row r="2881" spans="2:65" s="12" customFormat="1">
      <c r="B2881" s="160"/>
      <c r="D2881" s="161" t="s">
        <v>315</v>
      </c>
      <c r="E2881" s="162" t="s">
        <v>1</v>
      </c>
      <c r="F2881" s="163" t="s">
        <v>708</v>
      </c>
      <c r="H2881" s="162" t="s">
        <v>1</v>
      </c>
      <c r="I2881" s="164"/>
      <c r="L2881" s="160"/>
      <c r="M2881" s="165"/>
      <c r="T2881" s="166"/>
      <c r="AT2881" s="162" t="s">
        <v>315</v>
      </c>
      <c r="AU2881" s="162" t="s">
        <v>89</v>
      </c>
      <c r="AV2881" s="12" t="s">
        <v>83</v>
      </c>
      <c r="AW2881" s="12" t="s">
        <v>31</v>
      </c>
      <c r="AX2881" s="12" t="s">
        <v>76</v>
      </c>
      <c r="AY2881" s="162" t="s">
        <v>307</v>
      </c>
    </row>
    <row r="2882" spans="2:65" s="13" customFormat="1">
      <c r="B2882" s="167"/>
      <c r="D2882" s="161" t="s">
        <v>315</v>
      </c>
      <c r="E2882" s="168" t="s">
        <v>1</v>
      </c>
      <c r="F2882" s="169" t="s">
        <v>2909</v>
      </c>
      <c r="H2882" s="170">
        <v>162.78</v>
      </c>
      <c r="I2882" s="171"/>
      <c r="L2882" s="167"/>
      <c r="M2882" s="172"/>
      <c r="T2882" s="173"/>
      <c r="AT2882" s="168" t="s">
        <v>315</v>
      </c>
      <c r="AU2882" s="168" t="s">
        <v>89</v>
      </c>
      <c r="AV2882" s="13" t="s">
        <v>89</v>
      </c>
      <c r="AW2882" s="13" t="s">
        <v>31</v>
      </c>
      <c r="AX2882" s="13" t="s">
        <v>76</v>
      </c>
      <c r="AY2882" s="168" t="s">
        <v>307</v>
      </c>
    </row>
    <row r="2883" spans="2:65" s="13" customFormat="1">
      <c r="B2883" s="167"/>
      <c r="D2883" s="161" t="s">
        <v>315</v>
      </c>
      <c r="E2883" s="168" t="s">
        <v>1</v>
      </c>
      <c r="F2883" s="169" t="s">
        <v>2910</v>
      </c>
      <c r="H2883" s="170">
        <v>-4.5</v>
      </c>
      <c r="I2883" s="171"/>
      <c r="L2883" s="167"/>
      <c r="M2883" s="172"/>
      <c r="T2883" s="173"/>
      <c r="AT2883" s="168" t="s">
        <v>315</v>
      </c>
      <c r="AU2883" s="168" t="s">
        <v>89</v>
      </c>
      <c r="AV2883" s="13" t="s">
        <v>89</v>
      </c>
      <c r="AW2883" s="13" t="s">
        <v>31</v>
      </c>
      <c r="AX2883" s="13" t="s">
        <v>76</v>
      </c>
      <c r="AY2883" s="168" t="s">
        <v>307</v>
      </c>
    </row>
    <row r="2884" spans="2:65" s="13" customFormat="1">
      <c r="B2884" s="167"/>
      <c r="D2884" s="161" t="s">
        <v>315</v>
      </c>
      <c r="E2884" s="168" t="s">
        <v>1</v>
      </c>
      <c r="F2884" s="169" t="s">
        <v>2894</v>
      </c>
      <c r="H2884" s="170">
        <v>-6.3</v>
      </c>
      <c r="I2884" s="171"/>
      <c r="L2884" s="167"/>
      <c r="M2884" s="172"/>
      <c r="T2884" s="173"/>
      <c r="AT2884" s="168" t="s">
        <v>315</v>
      </c>
      <c r="AU2884" s="168" t="s">
        <v>89</v>
      </c>
      <c r="AV2884" s="13" t="s">
        <v>89</v>
      </c>
      <c r="AW2884" s="13" t="s">
        <v>31</v>
      </c>
      <c r="AX2884" s="13" t="s">
        <v>76</v>
      </c>
      <c r="AY2884" s="168" t="s">
        <v>307</v>
      </c>
    </row>
    <row r="2885" spans="2:65" s="13" customFormat="1">
      <c r="B2885" s="167"/>
      <c r="D2885" s="161" t="s">
        <v>315</v>
      </c>
      <c r="E2885" s="168" t="s">
        <v>1</v>
      </c>
      <c r="F2885" s="169" t="s">
        <v>2899</v>
      </c>
      <c r="H2885" s="170">
        <v>-3.15</v>
      </c>
      <c r="I2885" s="171"/>
      <c r="L2885" s="167"/>
      <c r="M2885" s="172"/>
      <c r="T2885" s="173"/>
      <c r="AT2885" s="168" t="s">
        <v>315</v>
      </c>
      <c r="AU2885" s="168" t="s">
        <v>89</v>
      </c>
      <c r="AV2885" s="13" t="s">
        <v>89</v>
      </c>
      <c r="AW2885" s="13" t="s">
        <v>31</v>
      </c>
      <c r="AX2885" s="13" t="s">
        <v>76</v>
      </c>
      <c r="AY2885" s="168" t="s">
        <v>307</v>
      </c>
    </row>
    <row r="2886" spans="2:65" s="13" customFormat="1">
      <c r="B2886" s="167"/>
      <c r="D2886" s="161" t="s">
        <v>315</v>
      </c>
      <c r="E2886" s="168" t="s">
        <v>1</v>
      </c>
      <c r="F2886" s="169" t="s">
        <v>2911</v>
      </c>
      <c r="H2886" s="170">
        <v>-13.2</v>
      </c>
      <c r="I2886" s="171"/>
      <c r="L2886" s="167"/>
      <c r="M2886" s="172"/>
      <c r="T2886" s="173"/>
      <c r="AT2886" s="168" t="s">
        <v>315</v>
      </c>
      <c r="AU2886" s="168" t="s">
        <v>89</v>
      </c>
      <c r="AV2886" s="13" t="s">
        <v>89</v>
      </c>
      <c r="AW2886" s="13" t="s">
        <v>31</v>
      </c>
      <c r="AX2886" s="13" t="s">
        <v>76</v>
      </c>
      <c r="AY2886" s="168" t="s">
        <v>307</v>
      </c>
    </row>
    <row r="2887" spans="2:65" s="13" customFormat="1">
      <c r="B2887" s="167"/>
      <c r="D2887" s="161" t="s">
        <v>315</v>
      </c>
      <c r="E2887" s="168" t="s">
        <v>1</v>
      </c>
      <c r="F2887" s="169" t="s">
        <v>2912</v>
      </c>
      <c r="H2887" s="170">
        <v>-9</v>
      </c>
      <c r="I2887" s="171"/>
      <c r="L2887" s="167"/>
      <c r="M2887" s="172"/>
      <c r="T2887" s="173"/>
      <c r="AT2887" s="168" t="s">
        <v>315</v>
      </c>
      <c r="AU2887" s="168" t="s">
        <v>89</v>
      </c>
      <c r="AV2887" s="13" t="s">
        <v>89</v>
      </c>
      <c r="AW2887" s="13" t="s">
        <v>31</v>
      </c>
      <c r="AX2887" s="13" t="s">
        <v>76</v>
      </c>
      <c r="AY2887" s="168" t="s">
        <v>307</v>
      </c>
    </row>
    <row r="2888" spans="2:65" s="13" customFormat="1">
      <c r="B2888" s="167"/>
      <c r="D2888" s="161" t="s">
        <v>315</v>
      </c>
      <c r="E2888" s="168" t="s">
        <v>1</v>
      </c>
      <c r="F2888" s="169" t="s">
        <v>2913</v>
      </c>
      <c r="H2888" s="170">
        <v>-4.05</v>
      </c>
      <c r="I2888" s="171"/>
      <c r="L2888" s="167"/>
      <c r="M2888" s="172"/>
      <c r="T2888" s="173"/>
      <c r="AT2888" s="168" t="s">
        <v>315</v>
      </c>
      <c r="AU2888" s="168" t="s">
        <v>89</v>
      </c>
      <c r="AV2888" s="13" t="s">
        <v>89</v>
      </c>
      <c r="AW2888" s="13" t="s">
        <v>31</v>
      </c>
      <c r="AX2888" s="13" t="s">
        <v>76</v>
      </c>
      <c r="AY2888" s="168" t="s">
        <v>307</v>
      </c>
    </row>
    <row r="2889" spans="2:65" s="13" customFormat="1">
      <c r="B2889" s="167"/>
      <c r="D2889" s="161" t="s">
        <v>315</v>
      </c>
      <c r="E2889" s="168" t="s">
        <v>1</v>
      </c>
      <c r="F2889" s="169" t="s">
        <v>2914</v>
      </c>
      <c r="H2889" s="170">
        <v>-1.8</v>
      </c>
      <c r="I2889" s="171"/>
      <c r="L2889" s="167"/>
      <c r="M2889" s="172"/>
      <c r="T2889" s="173"/>
      <c r="AT2889" s="168" t="s">
        <v>315</v>
      </c>
      <c r="AU2889" s="168" t="s">
        <v>89</v>
      </c>
      <c r="AV2889" s="13" t="s">
        <v>89</v>
      </c>
      <c r="AW2889" s="13" t="s">
        <v>31</v>
      </c>
      <c r="AX2889" s="13" t="s">
        <v>76</v>
      </c>
      <c r="AY2889" s="168" t="s">
        <v>307</v>
      </c>
    </row>
    <row r="2890" spans="2:65" s="13" customFormat="1">
      <c r="B2890" s="167"/>
      <c r="D2890" s="161" t="s">
        <v>315</v>
      </c>
      <c r="E2890" s="168" t="s">
        <v>1</v>
      </c>
      <c r="F2890" s="169" t="s">
        <v>2915</v>
      </c>
      <c r="H2890" s="170">
        <v>16.2</v>
      </c>
      <c r="I2890" s="171"/>
      <c r="L2890" s="167"/>
      <c r="M2890" s="172"/>
      <c r="T2890" s="173"/>
      <c r="AT2890" s="168" t="s">
        <v>315</v>
      </c>
      <c r="AU2890" s="168" t="s">
        <v>89</v>
      </c>
      <c r="AV2890" s="13" t="s">
        <v>89</v>
      </c>
      <c r="AW2890" s="13" t="s">
        <v>31</v>
      </c>
      <c r="AX2890" s="13" t="s">
        <v>76</v>
      </c>
      <c r="AY2890" s="168" t="s">
        <v>307</v>
      </c>
    </row>
    <row r="2891" spans="2:65" s="14" customFormat="1">
      <c r="B2891" s="174"/>
      <c r="D2891" s="161" t="s">
        <v>315</v>
      </c>
      <c r="E2891" s="175" t="s">
        <v>164</v>
      </c>
      <c r="F2891" s="176" t="s">
        <v>415</v>
      </c>
      <c r="H2891" s="177">
        <v>258.892</v>
      </c>
      <c r="I2891" s="178"/>
      <c r="L2891" s="174"/>
      <c r="M2891" s="179"/>
      <c r="T2891" s="180"/>
      <c r="AT2891" s="175" t="s">
        <v>315</v>
      </c>
      <c r="AU2891" s="175" t="s">
        <v>89</v>
      </c>
      <c r="AV2891" s="14" t="s">
        <v>313</v>
      </c>
      <c r="AW2891" s="14" t="s">
        <v>31</v>
      </c>
      <c r="AX2891" s="14" t="s">
        <v>83</v>
      </c>
      <c r="AY2891" s="175" t="s">
        <v>307</v>
      </c>
    </row>
    <row r="2892" spans="2:65" s="1" customFormat="1" ht="33" customHeight="1">
      <c r="B2892" s="145"/>
      <c r="C2892" s="146" t="s">
        <v>2916</v>
      </c>
      <c r="D2892" s="146" t="s">
        <v>309</v>
      </c>
      <c r="E2892" s="147" t="s">
        <v>2917</v>
      </c>
      <c r="F2892" s="148" t="s">
        <v>2918</v>
      </c>
      <c r="G2892" s="149" t="s">
        <v>517</v>
      </c>
      <c r="H2892" s="150">
        <v>566.65</v>
      </c>
      <c r="I2892" s="151"/>
      <c r="J2892" s="152">
        <f>ROUND(I2892*H2892,2)</f>
        <v>0</v>
      </c>
      <c r="K2892" s="153"/>
      <c r="L2892" s="32"/>
      <c r="M2892" s="154" t="s">
        <v>1</v>
      </c>
      <c r="N2892" s="155" t="s">
        <v>42</v>
      </c>
      <c r="P2892" s="156">
        <f>O2892*H2892</f>
        <v>0</v>
      </c>
      <c r="Q2892" s="156">
        <v>3.3E-4</v>
      </c>
      <c r="R2892" s="156">
        <f>Q2892*H2892</f>
        <v>0.18699449999999998</v>
      </c>
      <c r="S2892" s="156">
        <v>0</v>
      </c>
      <c r="T2892" s="157">
        <f>S2892*H2892</f>
        <v>0</v>
      </c>
      <c r="AR2892" s="158" t="s">
        <v>587</v>
      </c>
      <c r="AT2892" s="158" t="s">
        <v>309</v>
      </c>
      <c r="AU2892" s="158" t="s">
        <v>89</v>
      </c>
      <c r="AY2892" s="17" t="s">
        <v>307</v>
      </c>
      <c r="BE2892" s="159">
        <f>IF(N2892="základná",J2892,0)</f>
        <v>0</v>
      </c>
      <c r="BF2892" s="159">
        <f>IF(N2892="znížená",J2892,0)</f>
        <v>0</v>
      </c>
      <c r="BG2892" s="159">
        <f>IF(N2892="zákl. prenesená",J2892,0)</f>
        <v>0</v>
      </c>
      <c r="BH2892" s="159">
        <f>IF(N2892="zníž. prenesená",J2892,0)</f>
        <v>0</v>
      </c>
      <c r="BI2892" s="159">
        <f>IF(N2892="nulová",J2892,0)</f>
        <v>0</v>
      </c>
      <c r="BJ2892" s="17" t="s">
        <v>89</v>
      </c>
      <c r="BK2892" s="159">
        <f>ROUND(I2892*H2892,2)</f>
        <v>0</v>
      </c>
      <c r="BL2892" s="17" t="s">
        <v>587</v>
      </c>
      <c r="BM2892" s="158" t="s">
        <v>2919</v>
      </c>
    </row>
    <row r="2893" spans="2:65" s="13" customFormat="1">
      <c r="B2893" s="167"/>
      <c r="D2893" s="161" t="s">
        <v>315</v>
      </c>
      <c r="E2893" s="168" t="s">
        <v>1</v>
      </c>
      <c r="F2893" s="169" t="s">
        <v>2920</v>
      </c>
      <c r="H2893" s="170">
        <v>566.65</v>
      </c>
      <c r="I2893" s="171"/>
      <c r="L2893" s="167"/>
      <c r="M2893" s="172"/>
      <c r="T2893" s="173"/>
      <c r="AT2893" s="168" t="s">
        <v>315</v>
      </c>
      <c r="AU2893" s="168" t="s">
        <v>89</v>
      </c>
      <c r="AV2893" s="13" t="s">
        <v>89</v>
      </c>
      <c r="AW2893" s="13" t="s">
        <v>31</v>
      </c>
      <c r="AX2893" s="13" t="s">
        <v>83</v>
      </c>
      <c r="AY2893" s="168" t="s">
        <v>307</v>
      </c>
    </row>
    <row r="2894" spans="2:65" s="11" customFormat="1" ht="22.9" customHeight="1">
      <c r="B2894" s="133"/>
      <c r="D2894" s="134" t="s">
        <v>75</v>
      </c>
      <c r="E2894" s="143" t="s">
        <v>2921</v>
      </c>
      <c r="F2894" s="143" t="s">
        <v>2922</v>
      </c>
      <c r="I2894" s="136"/>
      <c r="J2894" s="144">
        <f>BK2894</f>
        <v>0</v>
      </c>
      <c r="L2894" s="133"/>
      <c r="M2894" s="138"/>
      <c r="P2894" s="139">
        <f>SUM(P2895:P2905)</f>
        <v>0</v>
      </c>
      <c r="R2894" s="139">
        <f>SUM(R2895:R2905)</f>
        <v>1.0270313600000001</v>
      </c>
      <c r="T2894" s="140">
        <f>SUM(T2895:T2905)</f>
        <v>0</v>
      </c>
      <c r="AR2894" s="134" t="s">
        <v>89</v>
      </c>
      <c r="AT2894" s="141" t="s">
        <v>75</v>
      </c>
      <c r="AU2894" s="141" t="s">
        <v>83</v>
      </c>
      <c r="AY2894" s="134" t="s">
        <v>307</v>
      </c>
      <c r="BK2894" s="142">
        <f>SUM(BK2895:BK2905)</f>
        <v>0</v>
      </c>
    </row>
    <row r="2895" spans="2:65" s="1" customFormat="1" ht="37.9" customHeight="1">
      <c r="B2895" s="145"/>
      <c r="C2895" s="146" t="s">
        <v>2923</v>
      </c>
      <c r="D2895" s="146" t="s">
        <v>309</v>
      </c>
      <c r="E2895" s="147" t="s">
        <v>2924</v>
      </c>
      <c r="F2895" s="148" t="s">
        <v>2925</v>
      </c>
      <c r="G2895" s="149" t="s">
        <v>517</v>
      </c>
      <c r="H2895" s="150">
        <v>2319.8020000000001</v>
      </c>
      <c r="I2895" s="151"/>
      <c r="J2895" s="152">
        <f>ROUND(I2895*H2895,2)</f>
        <v>0</v>
      </c>
      <c r="K2895" s="153"/>
      <c r="L2895" s="32"/>
      <c r="M2895" s="154" t="s">
        <v>1</v>
      </c>
      <c r="N2895" s="155" t="s">
        <v>42</v>
      </c>
      <c r="P2895" s="156">
        <f>O2895*H2895</f>
        <v>0</v>
      </c>
      <c r="Q2895" s="156">
        <v>2.9999999999999997E-4</v>
      </c>
      <c r="R2895" s="156">
        <f>Q2895*H2895</f>
        <v>0.69594060000000002</v>
      </c>
      <c r="S2895" s="156">
        <v>0</v>
      </c>
      <c r="T2895" s="157">
        <f>S2895*H2895</f>
        <v>0</v>
      </c>
      <c r="AR2895" s="158" t="s">
        <v>587</v>
      </c>
      <c r="AT2895" s="158" t="s">
        <v>309</v>
      </c>
      <c r="AU2895" s="158" t="s">
        <v>89</v>
      </c>
      <c r="AY2895" s="17" t="s">
        <v>307</v>
      </c>
      <c r="BE2895" s="159">
        <f>IF(N2895="základná",J2895,0)</f>
        <v>0</v>
      </c>
      <c r="BF2895" s="159">
        <f>IF(N2895="znížená",J2895,0)</f>
        <v>0</v>
      </c>
      <c r="BG2895" s="159">
        <f>IF(N2895="zákl. prenesená",J2895,0)</f>
        <v>0</v>
      </c>
      <c r="BH2895" s="159">
        <f>IF(N2895="zníž. prenesená",J2895,0)</f>
        <v>0</v>
      </c>
      <c r="BI2895" s="159">
        <f>IF(N2895="nulová",J2895,0)</f>
        <v>0</v>
      </c>
      <c r="BJ2895" s="17" t="s">
        <v>89</v>
      </c>
      <c r="BK2895" s="159">
        <f>ROUND(I2895*H2895,2)</f>
        <v>0</v>
      </c>
      <c r="BL2895" s="17" t="s">
        <v>587</v>
      </c>
      <c r="BM2895" s="158" t="s">
        <v>2926</v>
      </c>
    </row>
    <row r="2896" spans="2:65" s="13" customFormat="1">
      <c r="B2896" s="167"/>
      <c r="D2896" s="161" t="s">
        <v>315</v>
      </c>
      <c r="E2896" s="168" t="s">
        <v>1</v>
      </c>
      <c r="F2896" s="169" t="s">
        <v>2927</v>
      </c>
      <c r="H2896" s="170">
        <v>360.2</v>
      </c>
      <c r="I2896" s="171"/>
      <c r="L2896" s="167"/>
      <c r="M2896" s="172"/>
      <c r="T2896" s="173"/>
      <c r="AT2896" s="168" t="s">
        <v>315</v>
      </c>
      <c r="AU2896" s="168" t="s">
        <v>89</v>
      </c>
      <c r="AV2896" s="13" t="s">
        <v>89</v>
      </c>
      <c r="AW2896" s="13" t="s">
        <v>31</v>
      </c>
      <c r="AX2896" s="13" t="s">
        <v>76</v>
      </c>
      <c r="AY2896" s="168" t="s">
        <v>307</v>
      </c>
    </row>
    <row r="2897" spans="2:65" s="13" customFormat="1">
      <c r="B2897" s="167"/>
      <c r="D2897" s="161" t="s">
        <v>315</v>
      </c>
      <c r="E2897" s="168" t="s">
        <v>1</v>
      </c>
      <c r="F2897" s="169" t="s">
        <v>2928</v>
      </c>
      <c r="H2897" s="170">
        <v>1959.6020000000001</v>
      </c>
      <c r="I2897" s="171"/>
      <c r="L2897" s="167"/>
      <c r="M2897" s="172"/>
      <c r="T2897" s="173"/>
      <c r="AT2897" s="168" t="s">
        <v>315</v>
      </c>
      <c r="AU2897" s="168" t="s">
        <v>89</v>
      </c>
      <c r="AV2897" s="13" t="s">
        <v>89</v>
      </c>
      <c r="AW2897" s="13" t="s">
        <v>31</v>
      </c>
      <c r="AX2897" s="13" t="s">
        <v>76</v>
      </c>
      <c r="AY2897" s="168" t="s">
        <v>307</v>
      </c>
    </row>
    <row r="2898" spans="2:65" s="14" customFormat="1">
      <c r="B2898" s="174"/>
      <c r="D2898" s="161" t="s">
        <v>315</v>
      </c>
      <c r="E2898" s="175" t="s">
        <v>1</v>
      </c>
      <c r="F2898" s="176" t="s">
        <v>415</v>
      </c>
      <c r="H2898" s="177">
        <v>2319.8020000000001</v>
      </c>
      <c r="I2898" s="178"/>
      <c r="L2898" s="174"/>
      <c r="M2898" s="179"/>
      <c r="T2898" s="180"/>
      <c r="AT2898" s="175" t="s">
        <v>315</v>
      </c>
      <c r="AU2898" s="175" t="s">
        <v>89</v>
      </c>
      <c r="AV2898" s="14" t="s">
        <v>313</v>
      </c>
      <c r="AW2898" s="14" t="s">
        <v>31</v>
      </c>
      <c r="AX2898" s="14" t="s">
        <v>83</v>
      </c>
      <c r="AY2898" s="175" t="s">
        <v>307</v>
      </c>
    </row>
    <row r="2899" spans="2:65" s="1" customFormat="1" ht="24.2" customHeight="1">
      <c r="B2899" s="145"/>
      <c r="C2899" s="146" t="s">
        <v>2929</v>
      </c>
      <c r="D2899" s="146" t="s">
        <v>309</v>
      </c>
      <c r="E2899" s="147" t="s">
        <v>2930</v>
      </c>
      <c r="F2899" s="148" t="s">
        <v>2931</v>
      </c>
      <c r="G2899" s="149" t="s">
        <v>517</v>
      </c>
      <c r="H2899" s="150">
        <v>2546.8519999999999</v>
      </c>
      <c r="I2899" s="151"/>
      <c r="J2899" s="152">
        <f>ROUND(I2899*H2899,2)</f>
        <v>0</v>
      </c>
      <c r="K2899" s="153"/>
      <c r="L2899" s="32"/>
      <c r="M2899" s="154" t="s">
        <v>1</v>
      </c>
      <c r="N2899" s="155" t="s">
        <v>42</v>
      </c>
      <c r="P2899" s="156">
        <f>O2899*H2899</f>
        <v>0</v>
      </c>
      <c r="Q2899" s="156">
        <v>1.2999999999999999E-4</v>
      </c>
      <c r="R2899" s="156">
        <f>Q2899*H2899</f>
        <v>0.33109075999999993</v>
      </c>
      <c r="S2899" s="156">
        <v>0</v>
      </c>
      <c r="T2899" s="157">
        <f>S2899*H2899</f>
        <v>0</v>
      </c>
      <c r="AR2899" s="158" t="s">
        <v>587</v>
      </c>
      <c r="AT2899" s="158" t="s">
        <v>309</v>
      </c>
      <c r="AU2899" s="158" t="s">
        <v>89</v>
      </c>
      <c r="AY2899" s="17" t="s">
        <v>307</v>
      </c>
      <c r="BE2899" s="159">
        <f>IF(N2899="základná",J2899,0)</f>
        <v>0</v>
      </c>
      <c r="BF2899" s="159">
        <f>IF(N2899="znížená",J2899,0)</f>
        <v>0</v>
      </c>
      <c r="BG2899" s="159">
        <f>IF(N2899="zákl. prenesená",J2899,0)</f>
        <v>0</v>
      </c>
      <c r="BH2899" s="159">
        <f>IF(N2899="zníž. prenesená",J2899,0)</f>
        <v>0</v>
      </c>
      <c r="BI2899" s="159">
        <f>IF(N2899="nulová",J2899,0)</f>
        <v>0</v>
      </c>
      <c r="BJ2899" s="17" t="s">
        <v>89</v>
      </c>
      <c r="BK2899" s="159">
        <f>ROUND(I2899*H2899,2)</f>
        <v>0</v>
      </c>
      <c r="BL2899" s="17" t="s">
        <v>587</v>
      </c>
      <c r="BM2899" s="158" t="s">
        <v>2932</v>
      </c>
    </row>
    <row r="2900" spans="2:65" s="12" customFormat="1">
      <c r="B2900" s="160"/>
      <c r="D2900" s="161" t="s">
        <v>315</v>
      </c>
      <c r="E2900" s="162" t="s">
        <v>1</v>
      </c>
      <c r="F2900" s="163" t="s">
        <v>2933</v>
      </c>
      <c r="H2900" s="162" t="s">
        <v>1</v>
      </c>
      <c r="I2900" s="164"/>
      <c r="L2900" s="160"/>
      <c r="M2900" s="165"/>
      <c r="T2900" s="166"/>
      <c r="AT2900" s="162" t="s">
        <v>315</v>
      </c>
      <c r="AU2900" s="162" t="s">
        <v>89</v>
      </c>
      <c r="AV2900" s="12" t="s">
        <v>83</v>
      </c>
      <c r="AW2900" s="12" t="s">
        <v>31</v>
      </c>
      <c r="AX2900" s="12" t="s">
        <v>76</v>
      </c>
      <c r="AY2900" s="162" t="s">
        <v>307</v>
      </c>
    </row>
    <row r="2901" spans="2:65" s="13" customFormat="1">
      <c r="B2901" s="167"/>
      <c r="D2901" s="161" t="s">
        <v>315</v>
      </c>
      <c r="E2901" s="168" t="s">
        <v>1</v>
      </c>
      <c r="F2901" s="169" t="s">
        <v>2934</v>
      </c>
      <c r="H2901" s="170">
        <v>227.05</v>
      </c>
      <c r="I2901" s="171"/>
      <c r="L2901" s="167"/>
      <c r="M2901" s="172"/>
      <c r="T2901" s="173"/>
      <c r="AT2901" s="168" t="s">
        <v>315</v>
      </c>
      <c r="AU2901" s="168" t="s">
        <v>89</v>
      </c>
      <c r="AV2901" s="13" t="s">
        <v>89</v>
      </c>
      <c r="AW2901" s="13" t="s">
        <v>31</v>
      </c>
      <c r="AX2901" s="13" t="s">
        <v>76</v>
      </c>
      <c r="AY2901" s="168" t="s">
        <v>307</v>
      </c>
    </row>
    <row r="2902" spans="2:65" s="13" customFormat="1">
      <c r="B2902" s="167"/>
      <c r="D2902" s="161" t="s">
        <v>315</v>
      </c>
      <c r="E2902" s="168" t="s">
        <v>1</v>
      </c>
      <c r="F2902" s="169" t="s">
        <v>179</v>
      </c>
      <c r="H2902" s="170">
        <v>360.2</v>
      </c>
      <c r="I2902" s="171"/>
      <c r="L2902" s="167"/>
      <c r="M2902" s="172"/>
      <c r="T2902" s="173"/>
      <c r="AT2902" s="168" t="s">
        <v>315</v>
      </c>
      <c r="AU2902" s="168" t="s">
        <v>89</v>
      </c>
      <c r="AV2902" s="13" t="s">
        <v>89</v>
      </c>
      <c r="AW2902" s="13" t="s">
        <v>31</v>
      </c>
      <c r="AX2902" s="13" t="s">
        <v>76</v>
      </c>
      <c r="AY2902" s="168" t="s">
        <v>307</v>
      </c>
    </row>
    <row r="2903" spans="2:65" s="12" customFormat="1">
      <c r="B2903" s="160"/>
      <c r="D2903" s="161" t="s">
        <v>315</v>
      </c>
      <c r="E2903" s="162" t="s">
        <v>1</v>
      </c>
      <c r="F2903" s="163" t="s">
        <v>2935</v>
      </c>
      <c r="H2903" s="162" t="s">
        <v>1</v>
      </c>
      <c r="I2903" s="164"/>
      <c r="L2903" s="160"/>
      <c r="M2903" s="165"/>
      <c r="T2903" s="166"/>
      <c r="AT2903" s="162" t="s">
        <v>315</v>
      </c>
      <c r="AU2903" s="162" t="s">
        <v>89</v>
      </c>
      <c r="AV2903" s="12" t="s">
        <v>83</v>
      </c>
      <c r="AW2903" s="12" t="s">
        <v>31</v>
      </c>
      <c r="AX2903" s="12" t="s">
        <v>76</v>
      </c>
      <c r="AY2903" s="162" t="s">
        <v>307</v>
      </c>
    </row>
    <row r="2904" spans="2:65" s="13" customFormat="1">
      <c r="B2904" s="167"/>
      <c r="D2904" s="161" t="s">
        <v>315</v>
      </c>
      <c r="E2904" s="168" t="s">
        <v>1</v>
      </c>
      <c r="F2904" s="169" t="s">
        <v>2936</v>
      </c>
      <c r="H2904" s="170">
        <v>1959.6020000000001</v>
      </c>
      <c r="I2904" s="171"/>
      <c r="L2904" s="167"/>
      <c r="M2904" s="172"/>
      <c r="T2904" s="173"/>
      <c r="AT2904" s="168" t="s">
        <v>315</v>
      </c>
      <c r="AU2904" s="168" t="s">
        <v>89</v>
      </c>
      <c r="AV2904" s="13" t="s">
        <v>89</v>
      </c>
      <c r="AW2904" s="13" t="s">
        <v>31</v>
      </c>
      <c r="AX2904" s="13" t="s">
        <v>76</v>
      </c>
      <c r="AY2904" s="168" t="s">
        <v>307</v>
      </c>
    </row>
    <row r="2905" spans="2:65" s="14" customFormat="1">
      <c r="B2905" s="174"/>
      <c r="D2905" s="161" t="s">
        <v>315</v>
      </c>
      <c r="E2905" s="175" t="s">
        <v>1</v>
      </c>
      <c r="F2905" s="176" t="s">
        <v>415</v>
      </c>
      <c r="H2905" s="177">
        <v>2546.8519999999999</v>
      </c>
      <c r="I2905" s="178"/>
      <c r="L2905" s="174"/>
      <c r="M2905" s="179"/>
      <c r="T2905" s="180"/>
      <c r="AT2905" s="175" t="s">
        <v>315</v>
      </c>
      <c r="AU2905" s="175" t="s">
        <v>89</v>
      </c>
      <c r="AV2905" s="14" t="s">
        <v>313</v>
      </c>
      <c r="AW2905" s="14" t="s">
        <v>31</v>
      </c>
      <c r="AX2905" s="14" t="s">
        <v>83</v>
      </c>
      <c r="AY2905" s="175" t="s">
        <v>307</v>
      </c>
    </row>
    <row r="2906" spans="2:65" s="11" customFormat="1" ht="22.9" customHeight="1">
      <c r="B2906" s="133"/>
      <c r="D2906" s="134" t="s">
        <v>75</v>
      </c>
      <c r="E2906" s="143" t="s">
        <v>2937</v>
      </c>
      <c r="F2906" s="143" t="s">
        <v>2938</v>
      </c>
      <c r="I2906" s="136"/>
      <c r="J2906" s="144">
        <f>BK2906</f>
        <v>0</v>
      </c>
      <c r="L2906" s="133"/>
      <c r="M2906" s="138"/>
      <c r="P2906" s="139">
        <f>SUM(P2907:P2912)</f>
        <v>0</v>
      </c>
      <c r="R2906" s="139">
        <f>SUM(R2907:R2912)</f>
        <v>1.1403000000000001</v>
      </c>
      <c r="T2906" s="140">
        <f>SUM(T2907:T2912)</f>
        <v>0</v>
      </c>
      <c r="AR2906" s="134" t="s">
        <v>89</v>
      </c>
      <c r="AT2906" s="141" t="s">
        <v>75</v>
      </c>
      <c r="AU2906" s="141" t="s">
        <v>83</v>
      </c>
      <c r="AY2906" s="134" t="s">
        <v>307</v>
      </c>
      <c r="BK2906" s="142">
        <f>SUM(BK2907:BK2912)</f>
        <v>0</v>
      </c>
    </row>
    <row r="2907" spans="2:65" s="1" customFormat="1" ht="37.9" customHeight="1">
      <c r="B2907" s="145"/>
      <c r="C2907" s="146" t="s">
        <v>2939</v>
      </c>
      <c r="D2907" s="146" t="s">
        <v>309</v>
      </c>
      <c r="E2907" s="147" t="s">
        <v>2940</v>
      </c>
      <c r="F2907" s="148" t="s">
        <v>2941</v>
      </c>
      <c r="G2907" s="149" t="s">
        <v>517</v>
      </c>
      <c r="H2907" s="150">
        <v>95.025000000000006</v>
      </c>
      <c r="I2907" s="151"/>
      <c r="J2907" s="152">
        <f>ROUND(I2907*H2907,2)</f>
        <v>0</v>
      </c>
      <c r="K2907" s="153"/>
      <c r="L2907" s="32"/>
      <c r="M2907" s="154" t="s">
        <v>1</v>
      </c>
      <c r="N2907" s="155" t="s">
        <v>42</v>
      </c>
      <c r="P2907" s="156">
        <f>O2907*H2907</f>
        <v>0</v>
      </c>
      <c r="Q2907" s="156">
        <v>1.2E-2</v>
      </c>
      <c r="R2907" s="156">
        <f>Q2907*H2907</f>
        <v>1.1403000000000001</v>
      </c>
      <c r="S2907" s="156">
        <v>0</v>
      </c>
      <c r="T2907" s="157">
        <f>S2907*H2907</f>
        <v>0</v>
      </c>
      <c r="AR2907" s="158" t="s">
        <v>587</v>
      </c>
      <c r="AT2907" s="158" t="s">
        <v>309</v>
      </c>
      <c r="AU2907" s="158" t="s">
        <v>89</v>
      </c>
      <c r="AY2907" s="17" t="s">
        <v>307</v>
      </c>
      <c r="BE2907" s="159">
        <f>IF(N2907="základná",J2907,0)</f>
        <v>0</v>
      </c>
      <c r="BF2907" s="159">
        <f>IF(N2907="znížená",J2907,0)</f>
        <v>0</v>
      </c>
      <c r="BG2907" s="159">
        <f>IF(N2907="zákl. prenesená",J2907,0)</f>
        <v>0</v>
      </c>
      <c r="BH2907" s="159">
        <f>IF(N2907="zníž. prenesená",J2907,0)</f>
        <v>0</v>
      </c>
      <c r="BI2907" s="159">
        <f>IF(N2907="nulová",J2907,0)</f>
        <v>0</v>
      </c>
      <c r="BJ2907" s="17" t="s">
        <v>89</v>
      </c>
      <c r="BK2907" s="159">
        <f>ROUND(I2907*H2907,2)</f>
        <v>0</v>
      </c>
      <c r="BL2907" s="17" t="s">
        <v>587</v>
      </c>
      <c r="BM2907" s="158" t="s">
        <v>2942</v>
      </c>
    </row>
    <row r="2908" spans="2:65" s="13" customFormat="1">
      <c r="B2908" s="167"/>
      <c r="D2908" s="161" t="s">
        <v>315</v>
      </c>
      <c r="E2908" s="168" t="s">
        <v>1</v>
      </c>
      <c r="F2908" s="169" t="s">
        <v>2943</v>
      </c>
      <c r="H2908" s="170">
        <v>83.025000000000006</v>
      </c>
      <c r="I2908" s="171"/>
      <c r="L2908" s="167"/>
      <c r="M2908" s="172"/>
      <c r="T2908" s="173"/>
      <c r="AT2908" s="168" t="s">
        <v>315</v>
      </c>
      <c r="AU2908" s="168" t="s">
        <v>89</v>
      </c>
      <c r="AV2908" s="13" t="s">
        <v>89</v>
      </c>
      <c r="AW2908" s="13" t="s">
        <v>31</v>
      </c>
      <c r="AX2908" s="13" t="s">
        <v>76</v>
      </c>
      <c r="AY2908" s="168" t="s">
        <v>307</v>
      </c>
    </row>
    <row r="2909" spans="2:65" s="13" customFormat="1">
      <c r="B2909" s="167"/>
      <c r="D2909" s="161" t="s">
        <v>315</v>
      </c>
      <c r="E2909" s="168" t="s">
        <v>1</v>
      </c>
      <c r="F2909" s="169" t="s">
        <v>2944</v>
      </c>
      <c r="H2909" s="170">
        <v>7.5</v>
      </c>
      <c r="I2909" s="171"/>
      <c r="L2909" s="167"/>
      <c r="M2909" s="172"/>
      <c r="T2909" s="173"/>
      <c r="AT2909" s="168" t="s">
        <v>315</v>
      </c>
      <c r="AU2909" s="168" t="s">
        <v>89</v>
      </c>
      <c r="AV2909" s="13" t="s">
        <v>89</v>
      </c>
      <c r="AW2909" s="13" t="s">
        <v>31</v>
      </c>
      <c r="AX2909" s="13" t="s">
        <v>76</v>
      </c>
      <c r="AY2909" s="168" t="s">
        <v>307</v>
      </c>
    </row>
    <row r="2910" spans="2:65" s="13" customFormat="1">
      <c r="B2910" s="167"/>
      <c r="D2910" s="161" t="s">
        <v>315</v>
      </c>
      <c r="E2910" s="168" t="s">
        <v>1</v>
      </c>
      <c r="F2910" s="169" t="s">
        <v>2945</v>
      </c>
      <c r="H2910" s="170">
        <v>4.5</v>
      </c>
      <c r="I2910" s="171"/>
      <c r="L2910" s="167"/>
      <c r="M2910" s="172"/>
      <c r="T2910" s="173"/>
      <c r="AT2910" s="168" t="s">
        <v>315</v>
      </c>
      <c r="AU2910" s="168" t="s">
        <v>89</v>
      </c>
      <c r="AV2910" s="13" t="s">
        <v>89</v>
      </c>
      <c r="AW2910" s="13" t="s">
        <v>31</v>
      </c>
      <c r="AX2910" s="13" t="s">
        <v>76</v>
      </c>
      <c r="AY2910" s="168" t="s">
        <v>307</v>
      </c>
    </row>
    <row r="2911" spans="2:65" s="14" customFormat="1">
      <c r="B2911" s="174"/>
      <c r="D2911" s="161" t="s">
        <v>315</v>
      </c>
      <c r="E2911" s="175" t="s">
        <v>1</v>
      </c>
      <c r="F2911" s="176" t="s">
        <v>415</v>
      </c>
      <c r="H2911" s="177">
        <v>95.025000000000006</v>
      </c>
      <c r="I2911" s="178"/>
      <c r="L2911" s="174"/>
      <c r="M2911" s="179"/>
      <c r="T2911" s="180"/>
      <c r="AT2911" s="175" t="s">
        <v>315</v>
      </c>
      <c r="AU2911" s="175" t="s">
        <v>89</v>
      </c>
      <c r="AV2911" s="14" t="s">
        <v>313</v>
      </c>
      <c r="AW2911" s="14" t="s">
        <v>31</v>
      </c>
      <c r="AX2911" s="14" t="s">
        <v>83</v>
      </c>
      <c r="AY2911" s="175" t="s">
        <v>307</v>
      </c>
    </row>
    <row r="2912" spans="2:65" s="1" customFormat="1" ht="24.2" customHeight="1">
      <c r="B2912" s="145"/>
      <c r="C2912" s="146" t="s">
        <v>2946</v>
      </c>
      <c r="D2912" s="146" t="s">
        <v>309</v>
      </c>
      <c r="E2912" s="147" t="s">
        <v>2947</v>
      </c>
      <c r="F2912" s="148" t="s">
        <v>2948</v>
      </c>
      <c r="G2912" s="149" t="s">
        <v>1849</v>
      </c>
      <c r="H2912" s="199"/>
      <c r="I2912" s="151"/>
      <c r="J2912" s="152">
        <f>ROUND(I2912*H2912,2)</f>
        <v>0</v>
      </c>
      <c r="K2912" s="153"/>
      <c r="L2912" s="32"/>
      <c r="M2912" s="154" t="s">
        <v>1</v>
      </c>
      <c r="N2912" s="155" t="s">
        <v>42</v>
      </c>
      <c r="P2912" s="156">
        <f>O2912*H2912</f>
        <v>0</v>
      </c>
      <c r="Q2912" s="156">
        <v>0</v>
      </c>
      <c r="R2912" s="156">
        <f>Q2912*H2912</f>
        <v>0</v>
      </c>
      <c r="S2912" s="156">
        <v>0</v>
      </c>
      <c r="T2912" s="157">
        <f>S2912*H2912</f>
        <v>0</v>
      </c>
      <c r="AR2912" s="158" t="s">
        <v>587</v>
      </c>
      <c r="AT2912" s="158" t="s">
        <v>309</v>
      </c>
      <c r="AU2912" s="158" t="s">
        <v>89</v>
      </c>
      <c r="AY2912" s="17" t="s">
        <v>307</v>
      </c>
      <c r="BE2912" s="159">
        <f>IF(N2912="základná",J2912,0)</f>
        <v>0</v>
      </c>
      <c r="BF2912" s="159">
        <f>IF(N2912="znížená",J2912,0)</f>
        <v>0</v>
      </c>
      <c r="BG2912" s="159">
        <f>IF(N2912="zákl. prenesená",J2912,0)</f>
        <v>0</v>
      </c>
      <c r="BH2912" s="159">
        <f>IF(N2912="zníž. prenesená",J2912,0)</f>
        <v>0</v>
      </c>
      <c r="BI2912" s="159">
        <f>IF(N2912="nulová",J2912,0)</f>
        <v>0</v>
      </c>
      <c r="BJ2912" s="17" t="s">
        <v>89</v>
      </c>
      <c r="BK2912" s="159">
        <f>ROUND(I2912*H2912,2)</f>
        <v>0</v>
      </c>
      <c r="BL2912" s="17" t="s">
        <v>587</v>
      </c>
      <c r="BM2912" s="158" t="s">
        <v>2949</v>
      </c>
    </row>
    <row r="2913" spans="2:65" s="11" customFormat="1" ht="22.9" customHeight="1">
      <c r="B2913" s="133"/>
      <c r="D2913" s="134" t="s">
        <v>75</v>
      </c>
      <c r="E2913" s="143" t="s">
        <v>2950</v>
      </c>
      <c r="F2913" s="143" t="s">
        <v>2951</v>
      </c>
      <c r="I2913" s="136"/>
      <c r="J2913" s="144">
        <f>BK2913</f>
        <v>0</v>
      </c>
      <c r="L2913" s="133"/>
      <c r="M2913" s="138"/>
      <c r="P2913" s="139">
        <f>SUM(P2914:P2945)</f>
        <v>0</v>
      </c>
      <c r="R2913" s="139">
        <f>SUM(R2914:R2945)</f>
        <v>0</v>
      </c>
      <c r="T2913" s="140">
        <f>SUM(T2914:T2945)</f>
        <v>0</v>
      </c>
      <c r="AR2913" s="134" t="s">
        <v>89</v>
      </c>
      <c r="AT2913" s="141" t="s">
        <v>75</v>
      </c>
      <c r="AU2913" s="141" t="s">
        <v>83</v>
      </c>
      <c r="AY2913" s="134" t="s">
        <v>307</v>
      </c>
      <c r="BK2913" s="142">
        <f>SUM(BK2914:BK2945)</f>
        <v>0</v>
      </c>
    </row>
    <row r="2914" spans="2:65" s="1" customFormat="1" ht="16.5" customHeight="1">
      <c r="B2914" s="145"/>
      <c r="C2914" s="146" t="s">
        <v>2952</v>
      </c>
      <c r="D2914" s="146" t="s">
        <v>309</v>
      </c>
      <c r="E2914" s="147" t="s">
        <v>2953</v>
      </c>
      <c r="F2914" s="148" t="s">
        <v>2954</v>
      </c>
      <c r="G2914" s="149" t="s">
        <v>2955</v>
      </c>
      <c r="H2914" s="150">
        <v>1</v>
      </c>
      <c r="I2914" s="151"/>
      <c r="J2914" s="152">
        <f t="shared" ref="J2914:J2945" si="30">ROUND(I2914*H2914,2)</f>
        <v>0</v>
      </c>
      <c r="K2914" s="153"/>
      <c r="L2914" s="32"/>
      <c r="M2914" s="154" t="s">
        <v>1</v>
      </c>
      <c r="N2914" s="155" t="s">
        <v>42</v>
      </c>
      <c r="P2914" s="156">
        <f t="shared" ref="P2914:P2945" si="31">O2914*H2914</f>
        <v>0</v>
      </c>
      <c r="Q2914" s="156">
        <v>0</v>
      </c>
      <c r="R2914" s="156">
        <f t="shared" ref="R2914:R2945" si="32">Q2914*H2914</f>
        <v>0</v>
      </c>
      <c r="S2914" s="156">
        <v>0</v>
      </c>
      <c r="T2914" s="157">
        <f t="shared" ref="T2914:T2945" si="33">S2914*H2914</f>
        <v>0</v>
      </c>
      <c r="AR2914" s="158" t="s">
        <v>587</v>
      </c>
      <c r="AT2914" s="158" t="s">
        <v>309</v>
      </c>
      <c r="AU2914" s="158" t="s">
        <v>89</v>
      </c>
      <c r="AY2914" s="17" t="s">
        <v>307</v>
      </c>
      <c r="BE2914" s="159">
        <f t="shared" ref="BE2914:BE2945" si="34">IF(N2914="základná",J2914,0)</f>
        <v>0</v>
      </c>
      <c r="BF2914" s="159">
        <f t="shared" ref="BF2914:BF2945" si="35">IF(N2914="znížená",J2914,0)</f>
        <v>0</v>
      </c>
      <c r="BG2914" s="159">
        <f t="shared" ref="BG2914:BG2945" si="36">IF(N2914="zákl. prenesená",J2914,0)</f>
        <v>0</v>
      </c>
      <c r="BH2914" s="159">
        <f t="shared" ref="BH2914:BH2945" si="37">IF(N2914="zníž. prenesená",J2914,0)</f>
        <v>0</v>
      </c>
      <c r="BI2914" s="159">
        <f t="shared" ref="BI2914:BI2945" si="38">IF(N2914="nulová",J2914,0)</f>
        <v>0</v>
      </c>
      <c r="BJ2914" s="17" t="s">
        <v>89</v>
      </c>
      <c r="BK2914" s="159">
        <f t="shared" ref="BK2914:BK2945" si="39">ROUND(I2914*H2914,2)</f>
        <v>0</v>
      </c>
      <c r="BL2914" s="17" t="s">
        <v>587</v>
      </c>
      <c r="BM2914" s="158" t="s">
        <v>2956</v>
      </c>
    </row>
    <row r="2915" spans="2:65" s="1" customFormat="1" ht="21.75" customHeight="1">
      <c r="B2915" s="145"/>
      <c r="C2915" s="188" t="s">
        <v>2957</v>
      </c>
      <c r="D2915" s="188" t="s">
        <v>507</v>
      </c>
      <c r="E2915" s="189" t="s">
        <v>2958</v>
      </c>
      <c r="F2915" s="190" t="s">
        <v>2959</v>
      </c>
      <c r="G2915" s="191" t="s">
        <v>1979</v>
      </c>
      <c r="H2915" s="192">
        <v>1</v>
      </c>
      <c r="I2915" s="193"/>
      <c r="J2915" s="194">
        <f t="shared" si="30"/>
        <v>0</v>
      </c>
      <c r="K2915" s="195"/>
      <c r="L2915" s="196"/>
      <c r="M2915" s="197" t="s">
        <v>1</v>
      </c>
      <c r="N2915" s="198" t="s">
        <v>42</v>
      </c>
      <c r="P2915" s="156">
        <f t="shared" si="31"/>
        <v>0</v>
      </c>
      <c r="Q2915" s="156">
        <v>0</v>
      </c>
      <c r="R2915" s="156">
        <f t="shared" si="32"/>
        <v>0</v>
      </c>
      <c r="S2915" s="156">
        <v>0</v>
      </c>
      <c r="T2915" s="157">
        <f t="shared" si="33"/>
        <v>0</v>
      </c>
      <c r="AR2915" s="158" t="s">
        <v>732</v>
      </c>
      <c r="AT2915" s="158" t="s">
        <v>507</v>
      </c>
      <c r="AU2915" s="158" t="s">
        <v>89</v>
      </c>
      <c r="AY2915" s="17" t="s">
        <v>307</v>
      </c>
      <c r="BE2915" s="159">
        <f t="shared" si="34"/>
        <v>0</v>
      </c>
      <c r="BF2915" s="159">
        <f t="shared" si="35"/>
        <v>0</v>
      </c>
      <c r="BG2915" s="159">
        <f t="shared" si="36"/>
        <v>0</v>
      </c>
      <c r="BH2915" s="159">
        <f t="shared" si="37"/>
        <v>0</v>
      </c>
      <c r="BI2915" s="159">
        <f t="shared" si="38"/>
        <v>0</v>
      </c>
      <c r="BJ2915" s="17" t="s">
        <v>89</v>
      </c>
      <c r="BK2915" s="159">
        <f t="shared" si="39"/>
        <v>0</v>
      </c>
      <c r="BL2915" s="17" t="s">
        <v>587</v>
      </c>
      <c r="BM2915" s="158" t="s">
        <v>2960</v>
      </c>
    </row>
    <row r="2916" spans="2:65" s="1" customFormat="1" ht="24.2" customHeight="1">
      <c r="B2916" s="145"/>
      <c r="C2916" s="188" t="s">
        <v>2961</v>
      </c>
      <c r="D2916" s="188" t="s">
        <v>507</v>
      </c>
      <c r="E2916" s="189" t="s">
        <v>2962</v>
      </c>
      <c r="F2916" s="190" t="s">
        <v>2963</v>
      </c>
      <c r="G2916" s="191" t="s">
        <v>1979</v>
      </c>
      <c r="H2916" s="192">
        <v>1</v>
      </c>
      <c r="I2916" s="193"/>
      <c r="J2916" s="194">
        <f t="shared" si="30"/>
        <v>0</v>
      </c>
      <c r="K2916" s="195"/>
      <c r="L2916" s="196"/>
      <c r="M2916" s="197" t="s">
        <v>1</v>
      </c>
      <c r="N2916" s="198" t="s">
        <v>42</v>
      </c>
      <c r="P2916" s="156">
        <f t="shared" si="31"/>
        <v>0</v>
      </c>
      <c r="Q2916" s="156">
        <v>0</v>
      </c>
      <c r="R2916" s="156">
        <f t="shared" si="32"/>
        <v>0</v>
      </c>
      <c r="S2916" s="156">
        <v>0</v>
      </c>
      <c r="T2916" s="157">
        <f t="shared" si="33"/>
        <v>0</v>
      </c>
      <c r="AR2916" s="158" t="s">
        <v>732</v>
      </c>
      <c r="AT2916" s="158" t="s">
        <v>507</v>
      </c>
      <c r="AU2916" s="158" t="s">
        <v>89</v>
      </c>
      <c r="AY2916" s="17" t="s">
        <v>307</v>
      </c>
      <c r="BE2916" s="159">
        <f t="shared" si="34"/>
        <v>0</v>
      </c>
      <c r="BF2916" s="159">
        <f t="shared" si="35"/>
        <v>0</v>
      </c>
      <c r="BG2916" s="159">
        <f t="shared" si="36"/>
        <v>0</v>
      </c>
      <c r="BH2916" s="159">
        <f t="shared" si="37"/>
        <v>0</v>
      </c>
      <c r="BI2916" s="159">
        <f t="shared" si="38"/>
        <v>0</v>
      </c>
      <c r="BJ2916" s="17" t="s">
        <v>89</v>
      </c>
      <c r="BK2916" s="159">
        <f t="shared" si="39"/>
        <v>0</v>
      </c>
      <c r="BL2916" s="17" t="s">
        <v>587</v>
      </c>
      <c r="BM2916" s="158" t="s">
        <v>2964</v>
      </c>
    </row>
    <row r="2917" spans="2:65" s="1" customFormat="1" ht="24.2" customHeight="1">
      <c r="B2917" s="145"/>
      <c r="C2917" s="188" t="s">
        <v>2965</v>
      </c>
      <c r="D2917" s="188" t="s">
        <v>507</v>
      </c>
      <c r="E2917" s="189" t="s">
        <v>2966</v>
      </c>
      <c r="F2917" s="190" t="s">
        <v>2967</v>
      </c>
      <c r="G2917" s="191" t="s">
        <v>1979</v>
      </c>
      <c r="H2917" s="192">
        <v>1</v>
      </c>
      <c r="I2917" s="193"/>
      <c r="J2917" s="194">
        <f t="shared" si="30"/>
        <v>0</v>
      </c>
      <c r="K2917" s="195"/>
      <c r="L2917" s="196"/>
      <c r="M2917" s="197" t="s">
        <v>1</v>
      </c>
      <c r="N2917" s="198" t="s">
        <v>42</v>
      </c>
      <c r="P2917" s="156">
        <f t="shared" si="31"/>
        <v>0</v>
      </c>
      <c r="Q2917" s="156">
        <v>0</v>
      </c>
      <c r="R2917" s="156">
        <f t="shared" si="32"/>
        <v>0</v>
      </c>
      <c r="S2917" s="156">
        <v>0</v>
      </c>
      <c r="T2917" s="157">
        <f t="shared" si="33"/>
        <v>0</v>
      </c>
      <c r="AR2917" s="158" t="s">
        <v>732</v>
      </c>
      <c r="AT2917" s="158" t="s">
        <v>507</v>
      </c>
      <c r="AU2917" s="158" t="s">
        <v>89</v>
      </c>
      <c r="AY2917" s="17" t="s">
        <v>307</v>
      </c>
      <c r="BE2917" s="159">
        <f t="shared" si="34"/>
        <v>0</v>
      </c>
      <c r="BF2917" s="159">
        <f t="shared" si="35"/>
        <v>0</v>
      </c>
      <c r="BG2917" s="159">
        <f t="shared" si="36"/>
        <v>0</v>
      </c>
      <c r="BH2917" s="159">
        <f t="shared" si="37"/>
        <v>0</v>
      </c>
      <c r="BI2917" s="159">
        <f t="shared" si="38"/>
        <v>0</v>
      </c>
      <c r="BJ2917" s="17" t="s">
        <v>89</v>
      </c>
      <c r="BK2917" s="159">
        <f t="shared" si="39"/>
        <v>0</v>
      </c>
      <c r="BL2917" s="17" t="s">
        <v>587</v>
      </c>
      <c r="BM2917" s="158" t="s">
        <v>2968</v>
      </c>
    </row>
    <row r="2918" spans="2:65" s="1" customFormat="1" ht="16.5" customHeight="1">
      <c r="B2918" s="145"/>
      <c r="C2918" s="188" t="s">
        <v>2969</v>
      </c>
      <c r="D2918" s="188" t="s">
        <v>507</v>
      </c>
      <c r="E2918" s="189" t="s">
        <v>2970</v>
      </c>
      <c r="F2918" s="190" t="s">
        <v>2971</v>
      </c>
      <c r="G2918" s="191" t="s">
        <v>1979</v>
      </c>
      <c r="H2918" s="192">
        <v>1</v>
      </c>
      <c r="I2918" s="193"/>
      <c r="J2918" s="194">
        <f t="shared" si="30"/>
        <v>0</v>
      </c>
      <c r="K2918" s="195"/>
      <c r="L2918" s="196"/>
      <c r="M2918" s="197" t="s">
        <v>1</v>
      </c>
      <c r="N2918" s="198" t="s">
        <v>42</v>
      </c>
      <c r="P2918" s="156">
        <f t="shared" si="31"/>
        <v>0</v>
      </c>
      <c r="Q2918" s="156">
        <v>0</v>
      </c>
      <c r="R2918" s="156">
        <f t="shared" si="32"/>
        <v>0</v>
      </c>
      <c r="S2918" s="156">
        <v>0</v>
      </c>
      <c r="T2918" s="157">
        <f t="shared" si="33"/>
        <v>0</v>
      </c>
      <c r="AR2918" s="158" t="s">
        <v>732</v>
      </c>
      <c r="AT2918" s="158" t="s">
        <v>507</v>
      </c>
      <c r="AU2918" s="158" t="s">
        <v>89</v>
      </c>
      <c r="AY2918" s="17" t="s">
        <v>307</v>
      </c>
      <c r="BE2918" s="159">
        <f t="shared" si="34"/>
        <v>0</v>
      </c>
      <c r="BF2918" s="159">
        <f t="shared" si="35"/>
        <v>0</v>
      </c>
      <c r="BG2918" s="159">
        <f t="shared" si="36"/>
        <v>0</v>
      </c>
      <c r="BH2918" s="159">
        <f t="shared" si="37"/>
        <v>0</v>
      </c>
      <c r="BI2918" s="159">
        <f t="shared" si="38"/>
        <v>0</v>
      </c>
      <c r="BJ2918" s="17" t="s">
        <v>89</v>
      </c>
      <c r="BK2918" s="159">
        <f t="shared" si="39"/>
        <v>0</v>
      </c>
      <c r="BL2918" s="17" t="s">
        <v>587</v>
      </c>
      <c r="BM2918" s="158" t="s">
        <v>2972</v>
      </c>
    </row>
    <row r="2919" spans="2:65" s="1" customFormat="1" ht="33" customHeight="1">
      <c r="B2919" s="145"/>
      <c r="C2919" s="188" t="s">
        <v>2973</v>
      </c>
      <c r="D2919" s="188" t="s">
        <v>507</v>
      </c>
      <c r="E2919" s="189" t="s">
        <v>2974</v>
      </c>
      <c r="F2919" s="190" t="s">
        <v>2975</v>
      </c>
      <c r="G2919" s="191" t="s">
        <v>1979</v>
      </c>
      <c r="H2919" s="192">
        <v>1</v>
      </c>
      <c r="I2919" s="193"/>
      <c r="J2919" s="194">
        <f t="shared" si="30"/>
        <v>0</v>
      </c>
      <c r="K2919" s="195"/>
      <c r="L2919" s="196"/>
      <c r="M2919" s="197" t="s">
        <v>1</v>
      </c>
      <c r="N2919" s="198" t="s">
        <v>42</v>
      </c>
      <c r="P2919" s="156">
        <f t="shared" si="31"/>
        <v>0</v>
      </c>
      <c r="Q2919" s="156">
        <v>0</v>
      </c>
      <c r="R2919" s="156">
        <f t="shared" si="32"/>
        <v>0</v>
      </c>
      <c r="S2919" s="156">
        <v>0</v>
      </c>
      <c r="T2919" s="157">
        <f t="shared" si="33"/>
        <v>0</v>
      </c>
      <c r="AR2919" s="158" t="s">
        <v>732</v>
      </c>
      <c r="AT2919" s="158" t="s">
        <v>507</v>
      </c>
      <c r="AU2919" s="158" t="s">
        <v>89</v>
      </c>
      <c r="AY2919" s="17" t="s">
        <v>307</v>
      </c>
      <c r="BE2919" s="159">
        <f t="shared" si="34"/>
        <v>0</v>
      </c>
      <c r="BF2919" s="159">
        <f t="shared" si="35"/>
        <v>0</v>
      </c>
      <c r="BG2919" s="159">
        <f t="shared" si="36"/>
        <v>0</v>
      </c>
      <c r="BH2919" s="159">
        <f t="shared" si="37"/>
        <v>0</v>
      </c>
      <c r="BI2919" s="159">
        <f t="shared" si="38"/>
        <v>0</v>
      </c>
      <c r="BJ2919" s="17" t="s">
        <v>89</v>
      </c>
      <c r="BK2919" s="159">
        <f t="shared" si="39"/>
        <v>0</v>
      </c>
      <c r="BL2919" s="17" t="s">
        <v>587</v>
      </c>
      <c r="BM2919" s="158" t="s">
        <v>2976</v>
      </c>
    </row>
    <row r="2920" spans="2:65" s="1" customFormat="1" ht="24.2" customHeight="1">
      <c r="B2920" s="145"/>
      <c r="C2920" s="188" t="s">
        <v>2977</v>
      </c>
      <c r="D2920" s="188" t="s">
        <v>507</v>
      </c>
      <c r="E2920" s="189" t="s">
        <v>2978</v>
      </c>
      <c r="F2920" s="190" t="s">
        <v>2979</v>
      </c>
      <c r="G2920" s="191" t="s">
        <v>1979</v>
      </c>
      <c r="H2920" s="192">
        <v>1</v>
      </c>
      <c r="I2920" s="193"/>
      <c r="J2920" s="194">
        <f t="shared" si="30"/>
        <v>0</v>
      </c>
      <c r="K2920" s="195"/>
      <c r="L2920" s="196"/>
      <c r="M2920" s="197" t="s">
        <v>1</v>
      </c>
      <c r="N2920" s="198" t="s">
        <v>42</v>
      </c>
      <c r="P2920" s="156">
        <f t="shared" si="31"/>
        <v>0</v>
      </c>
      <c r="Q2920" s="156">
        <v>0</v>
      </c>
      <c r="R2920" s="156">
        <f t="shared" si="32"/>
        <v>0</v>
      </c>
      <c r="S2920" s="156">
        <v>0</v>
      </c>
      <c r="T2920" s="157">
        <f t="shared" si="33"/>
        <v>0</v>
      </c>
      <c r="AR2920" s="158" t="s">
        <v>732</v>
      </c>
      <c r="AT2920" s="158" t="s">
        <v>507</v>
      </c>
      <c r="AU2920" s="158" t="s">
        <v>89</v>
      </c>
      <c r="AY2920" s="17" t="s">
        <v>307</v>
      </c>
      <c r="BE2920" s="159">
        <f t="shared" si="34"/>
        <v>0</v>
      </c>
      <c r="BF2920" s="159">
        <f t="shared" si="35"/>
        <v>0</v>
      </c>
      <c r="BG2920" s="159">
        <f t="shared" si="36"/>
        <v>0</v>
      </c>
      <c r="BH2920" s="159">
        <f t="shared" si="37"/>
        <v>0</v>
      </c>
      <c r="BI2920" s="159">
        <f t="shared" si="38"/>
        <v>0</v>
      </c>
      <c r="BJ2920" s="17" t="s">
        <v>89</v>
      </c>
      <c r="BK2920" s="159">
        <f t="shared" si="39"/>
        <v>0</v>
      </c>
      <c r="BL2920" s="17" t="s">
        <v>587</v>
      </c>
      <c r="BM2920" s="158" t="s">
        <v>2980</v>
      </c>
    </row>
    <row r="2921" spans="2:65" s="1" customFormat="1" ht="24.2" customHeight="1">
      <c r="B2921" s="145"/>
      <c r="C2921" s="188" t="s">
        <v>2981</v>
      </c>
      <c r="D2921" s="188" t="s">
        <v>507</v>
      </c>
      <c r="E2921" s="189" t="s">
        <v>2982</v>
      </c>
      <c r="F2921" s="190" t="s">
        <v>2983</v>
      </c>
      <c r="G2921" s="191" t="s">
        <v>1979</v>
      </c>
      <c r="H2921" s="192">
        <v>1</v>
      </c>
      <c r="I2921" s="193"/>
      <c r="J2921" s="194">
        <f t="shared" si="30"/>
        <v>0</v>
      </c>
      <c r="K2921" s="195"/>
      <c r="L2921" s="196"/>
      <c r="M2921" s="197" t="s">
        <v>1</v>
      </c>
      <c r="N2921" s="198" t="s">
        <v>42</v>
      </c>
      <c r="P2921" s="156">
        <f t="shared" si="31"/>
        <v>0</v>
      </c>
      <c r="Q2921" s="156">
        <v>0</v>
      </c>
      <c r="R2921" s="156">
        <f t="shared" si="32"/>
        <v>0</v>
      </c>
      <c r="S2921" s="156">
        <v>0</v>
      </c>
      <c r="T2921" s="157">
        <f t="shared" si="33"/>
        <v>0</v>
      </c>
      <c r="AR2921" s="158" t="s">
        <v>732</v>
      </c>
      <c r="AT2921" s="158" t="s">
        <v>507</v>
      </c>
      <c r="AU2921" s="158" t="s">
        <v>89</v>
      </c>
      <c r="AY2921" s="17" t="s">
        <v>307</v>
      </c>
      <c r="BE2921" s="159">
        <f t="shared" si="34"/>
        <v>0</v>
      </c>
      <c r="BF2921" s="159">
        <f t="shared" si="35"/>
        <v>0</v>
      </c>
      <c r="BG2921" s="159">
        <f t="shared" si="36"/>
        <v>0</v>
      </c>
      <c r="BH2921" s="159">
        <f t="shared" si="37"/>
        <v>0</v>
      </c>
      <c r="BI2921" s="159">
        <f t="shared" si="38"/>
        <v>0</v>
      </c>
      <c r="BJ2921" s="17" t="s">
        <v>89</v>
      </c>
      <c r="BK2921" s="159">
        <f t="shared" si="39"/>
        <v>0</v>
      </c>
      <c r="BL2921" s="17" t="s">
        <v>587</v>
      </c>
      <c r="BM2921" s="158" t="s">
        <v>2984</v>
      </c>
    </row>
    <row r="2922" spans="2:65" s="1" customFormat="1" ht="24.2" customHeight="1">
      <c r="B2922" s="145"/>
      <c r="C2922" s="188" t="s">
        <v>2985</v>
      </c>
      <c r="D2922" s="188" t="s">
        <v>507</v>
      </c>
      <c r="E2922" s="189" t="s">
        <v>2986</v>
      </c>
      <c r="F2922" s="190" t="s">
        <v>2987</v>
      </c>
      <c r="G2922" s="191" t="s">
        <v>1979</v>
      </c>
      <c r="H2922" s="192">
        <v>1</v>
      </c>
      <c r="I2922" s="193"/>
      <c r="J2922" s="194">
        <f t="shared" si="30"/>
        <v>0</v>
      </c>
      <c r="K2922" s="195"/>
      <c r="L2922" s="196"/>
      <c r="M2922" s="197" t="s">
        <v>1</v>
      </c>
      <c r="N2922" s="198" t="s">
        <v>42</v>
      </c>
      <c r="P2922" s="156">
        <f t="shared" si="31"/>
        <v>0</v>
      </c>
      <c r="Q2922" s="156">
        <v>0</v>
      </c>
      <c r="R2922" s="156">
        <f t="shared" si="32"/>
        <v>0</v>
      </c>
      <c r="S2922" s="156">
        <v>0</v>
      </c>
      <c r="T2922" s="157">
        <f t="shared" si="33"/>
        <v>0</v>
      </c>
      <c r="AR2922" s="158" t="s">
        <v>732</v>
      </c>
      <c r="AT2922" s="158" t="s">
        <v>507</v>
      </c>
      <c r="AU2922" s="158" t="s">
        <v>89</v>
      </c>
      <c r="AY2922" s="17" t="s">
        <v>307</v>
      </c>
      <c r="BE2922" s="159">
        <f t="shared" si="34"/>
        <v>0</v>
      </c>
      <c r="BF2922" s="159">
        <f t="shared" si="35"/>
        <v>0</v>
      </c>
      <c r="BG2922" s="159">
        <f t="shared" si="36"/>
        <v>0</v>
      </c>
      <c r="BH2922" s="159">
        <f t="shared" si="37"/>
        <v>0</v>
      </c>
      <c r="BI2922" s="159">
        <f t="shared" si="38"/>
        <v>0</v>
      </c>
      <c r="BJ2922" s="17" t="s">
        <v>89</v>
      </c>
      <c r="BK2922" s="159">
        <f t="shared" si="39"/>
        <v>0</v>
      </c>
      <c r="BL2922" s="17" t="s">
        <v>587</v>
      </c>
      <c r="BM2922" s="158" t="s">
        <v>2988</v>
      </c>
    </row>
    <row r="2923" spans="2:65" s="1" customFormat="1" ht="16.5" customHeight="1">
      <c r="B2923" s="145"/>
      <c r="C2923" s="188" t="s">
        <v>2989</v>
      </c>
      <c r="D2923" s="188" t="s">
        <v>507</v>
      </c>
      <c r="E2923" s="189" t="s">
        <v>2990</v>
      </c>
      <c r="F2923" s="190" t="s">
        <v>2991</v>
      </c>
      <c r="G2923" s="191" t="s">
        <v>1979</v>
      </c>
      <c r="H2923" s="192">
        <v>1</v>
      </c>
      <c r="I2923" s="193"/>
      <c r="J2923" s="194">
        <f t="shared" si="30"/>
        <v>0</v>
      </c>
      <c r="K2923" s="195"/>
      <c r="L2923" s="196"/>
      <c r="M2923" s="197" t="s">
        <v>1</v>
      </c>
      <c r="N2923" s="198" t="s">
        <v>42</v>
      </c>
      <c r="P2923" s="156">
        <f t="shared" si="31"/>
        <v>0</v>
      </c>
      <c r="Q2923" s="156">
        <v>0</v>
      </c>
      <c r="R2923" s="156">
        <f t="shared" si="32"/>
        <v>0</v>
      </c>
      <c r="S2923" s="156">
        <v>0</v>
      </c>
      <c r="T2923" s="157">
        <f t="shared" si="33"/>
        <v>0</v>
      </c>
      <c r="AR2923" s="158" t="s">
        <v>732</v>
      </c>
      <c r="AT2923" s="158" t="s">
        <v>507</v>
      </c>
      <c r="AU2923" s="158" t="s">
        <v>89</v>
      </c>
      <c r="AY2923" s="17" t="s">
        <v>307</v>
      </c>
      <c r="BE2923" s="159">
        <f t="shared" si="34"/>
        <v>0</v>
      </c>
      <c r="BF2923" s="159">
        <f t="shared" si="35"/>
        <v>0</v>
      </c>
      <c r="BG2923" s="159">
        <f t="shared" si="36"/>
        <v>0</v>
      </c>
      <c r="BH2923" s="159">
        <f t="shared" si="37"/>
        <v>0</v>
      </c>
      <c r="BI2923" s="159">
        <f t="shared" si="38"/>
        <v>0</v>
      </c>
      <c r="BJ2923" s="17" t="s">
        <v>89</v>
      </c>
      <c r="BK2923" s="159">
        <f t="shared" si="39"/>
        <v>0</v>
      </c>
      <c r="BL2923" s="17" t="s">
        <v>587</v>
      </c>
      <c r="BM2923" s="158" t="s">
        <v>2992</v>
      </c>
    </row>
    <row r="2924" spans="2:65" s="1" customFormat="1" ht="24.2" customHeight="1">
      <c r="B2924" s="145"/>
      <c r="C2924" s="188" t="s">
        <v>2993</v>
      </c>
      <c r="D2924" s="188" t="s">
        <v>507</v>
      </c>
      <c r="E2924" s="189" t="s">
        <v>2994</v>
      </c>
      <c r="F2924" s="190" t="s">
        <v>2995</v>
      </c>
      <c r="G2924" s="191" t="s">
        <v>1979</v>
      </c>
      <c r="H2924" s="192">
        <v>1</v>
      </c>
      <c r="I2924" s="193"/>
      <c r="J2924" s="194">
        <f t="shared" si="30"/>
        <v>0</v>
      </c>
      <c r="K2924" s="195"/>
      <c r="L2924" s="196"/>
      <c r="M2924" s="197" t="s">
        <v>1</v>
      </c>
      <c r="N2924" s="198" t="s">
        <v>42</v>
      </c>
      <c r="P2924" s="156">
        <f t="shared" si="31"/>
        <v>0</v>
      </c>
      <c r="Q2924" s="156">
        <v>0</v>
      </c>
      <c r="R2924" s="156">
        <f t="shared" si="32"/>
        <v>0</v>
      </c>
      <c r="S2924" s="156">
        <v>0</v>
      </c>
      <c r="T2924" s="157">
        <f t="shared" si="33"/>
        <v>0</v>
      </c>
      <c r="AR2924" s="158" t="s">
        <v>732</v>
      </c>
      <c r="AT2924" s="158" t="s">
        <v>507</v>
      </c>
      <c r="AU2924" s="158" t="s">
        <v>89</v>
      </c>
      <c r="AY2924" s="17" t="s">
        <v>307</v>
      </c>
      <c r="BE2924" s="159">
        <f t="shared" si="34"/>
        <v>0</v>
      </c>
      <c r="BF2924" s="159">
        <f t="shared" si="35"/>
        <v>0</v>
      </c>
      <c r="BG2924" s="159">
        <f t="shared" si="36"/>
        <v>0</v>
      </c>
      <c r="BH2924" s="159">
        <f t="shared" si="37"/>
        <v>0</v>
      </c>
      <c r="BI2924" s="159">
        <f t="shared" si="38"/>
        <v>0</v>
      </c>
      <c r="BJ2924" s="17" t="s">
        <v>89</v>
      </c>
      <c r="BK2924" s="159">
        <f t="shared" si="39"/>
        <v>0</v>
      </c>
      <c r="BL2924" s="17" t="s">
        <v>587</v>
      </c>
      <c r="BM2924" s="158" t="s">
        <v>2996</v>
      </c>
    </row>
    <row r="2925" spans="2:65" s="1" customFormat="1" ht="16.5" customHeight="1">
      <c r="B2925" s="145"/>
      <c r="C2925" s="188" t="s">
        <v>2997</v>
      </c>
      <c r="D2925" s="188" t="s">
        <v>507</v>
      </c>
      <c r="E2925" s="189" t="s">
        <v>2998</v>
      </c>
      <c r="F2925" s="190" t="s">
        <v>2999</v>
      </c>
      <c r="G2925" s="191" t="s">
        <v>1979</v>
      </c>
      <c r="H2925" s="192">
        <v>1</v>
      </c>
      <c r="I2925" s="193"/>
      <c r="J2925" s="194">
        <f t="shared" si="30"/>
        <v>0</v>
      </c>
      <c r="K2925" s="195"/>
      <c r="L2925" s="196"/>
      <c r="M2925" s="197" t="s">
        <v>1</v>
      </c>
      <c r="N2925" s="198" t="s">
        <v>42</v>
      </c>
      <c r="P2925" s="156">
        <f t="shared" si="31"/>
        <v>0</v>
      </c>
      <c r="Q2925" s="156">
        <v>0</v>
      </c>
      <c r="R2925" s="156">
        <f t="shared" si="32"/>
        <v>0</v>
      </c>
      <c r="S2925" s="156">
        <v>0</v>
      </c>
      <c r="T2925" s="157">
        <f t="shared" si="33"/>
        <v>0</v>
      </c>
      <c r="AR2925" s="158" t="s">
        <v>732</v>
      </c>
      <c r="AT2925" s="158" t="s">
        <v>507</v>
      </c>
      <c r="AU2925" s="158" t="s">
        <v>89</v>
      </c>
      <c r="AY2925" s="17" t="s">
        <v>307</v>
      </c>
      <c r="BE2925" s="159">
        <f t="shared" si="34"/>
        <v>0</v>
      </c>
      <c r="BF2925" s="159">
        <f t="shared" si="35"/>
        <v>0</v>
      </c>
      <c r="BG2925" s="159">
        <f t="shared" si="36"/>
        <v>0</v>
      </c>
      <c r="BH2925" s="159">
        <f t="shared" si="37"/>
        <v>0</v>
      </c>
      <c r="BI2925" s="159">
        <f t="shared" si="38"/>
        <v>0</v>
      </c>
      <c r="BJ2925" s="17" t="s">
        <v>89</v>
      </c>
      <c r="BK2925" s="159">
        <f t="shared" si="39"/>
        <v>0</v>
      </c>
      <c r="BL2925" s="17" t="s">
        <v>587</v>
      </c>
      <c r="BM2925" s="158" t="s">
        <v>3000</v>
      </c>
    </row>
    <row r="2926" spans="2:65" s="1" customFormat="1" ht="21.75" customHeight="1">
      <c r="B2926" s="145"/>
      <c r="C2926" s="188" t="s">
        <v>3001</v>
      </c>
      <c r="D2926" s="188" t="s">
        <v>507</v>
      </c>
      <c r="E2926" s="189" t="s">
        <v>3002</v>
      </c>
      <c r="F2926" s="190" t="s">
        <v>3003</v>
      </c>
      <c r="G2926" s="191" t="s">
        <v>1979</v>
      </c>
      <c r="H2926" s="192">
        <v>1</v>
      </c>
      <c r="I2926" s="193"/>
      <c r="J2926" s="194">
        <f t="shared" si="30"/>
        <v>0</v>
      </c>
      <c r="K2926" s="195"/>
      <c r="L2926" s="196"/>
      <c r="M2926" s="197" t="s">
        <v>1</v>
      </c>
      <c r="N2926" s="198" t="s">
        <v>42</v>
      </c>
      <c r="P2926" s="156">
        <f t="shared" si="31"/>
        <v>0</v>
      </c>
      <c r="Q2926" s="156">
        <v>0</v>
      </c>
      <c r="R2926" s="156">
        <f t="shared" si="32"/>
        <v>0</v>
      </c>
      <c r="S2926" s="156">
        <v>0</v>
      </c>
      <c r="T2926" s="157">
        <f t="shared" si="33"/>
        <v>0</v>
      </c>
      <c r="AR2926" s="158" t="s">
        <v>732</v>
      </c>
      <c r="AT2926" s="158" t="s">
        <v>507</v>
      </c>
      <c r="AU2926" s="158" t="s">
        <v>89</v>
      </c>
      <c r="AY2926" s="17" t="s">
        <v>307</v>
      </c>
      <c r="BE2926" s="159">
        <f t="shared" si="34"/>
        <v>0</v>
      </c>
      <c r="BF2926" s="159">
        <f t="shared" si="35"/>
        <v>0</v>
      </c>
      <c r="BG2926" s="159">
        <f t="shared" si="36"/>
        <v>0</v>
      </c>
      <c r="BH2926" s="159">
        <f t="shared" si="37"/>
        <v>0</v>
      </c>
      <c r="BI2926" s="159">
        <f t="shared" si="38"/>
        <v>0</v>
      </c>
      <c r="BJ2926" s="17" t="s">
        <v>89</v>
      </c>
      <c r="BK2926" s="159">
        <f t="shared" si="39"/>
        <v>0</v>
      </c>
      <c r="BL2926" s="17" t="s">
        <v>587</v>
      </c>
      <c r="BM2926" s="158" t="s">
        <v>3004</v>
      </c>
    </row>
    <row r="2927" spans="2:65" s="1" customFormat="1" ht="16.5" customHeight="1">
      <c r="B2927" s="145"/>
      <c r="C2927" s="188" t="s">
        <v>3005</v>
      </c>
      <c r="D2927" s="188" t="s">
        <v>507</v>
      </c>
      <c r="E2927" s="189" t="s">
        <v>3006</v>
      </c>
      <c r="F2927" s="190" t="s">
        <v>3007</v>
      </c>
      <c r="G2927" s="191" t="s">
        <v>1979</v>
      </c>
      <c r="H2927" s="192">
        <v>1</v>
      </c>
      <c r="I2927" s="193"/>
      <c r="J2927" s="194">
        <f t="shared" si="30"/>
        <v>0</v>
      </c>
      <c r="K2927" s="195"/>
      <c r="L2927" s="196"/>
      <c r="M2927" s="197" t="s">
        <v>1</v>
      </c>
      <c r="N2927" s="198" t="s">
        <v>42</v>
      </c>
      <c r="P2927" s="156">
        <f t="shared" si="31"/>
        <v>0</v>
      </c>
      <c r="Q2927" s="156">
        <v>0</v>
      </c>
      <c r="R2927" s="156">
        <f t="shared" si="32"/>
        <v>0</v>
      </c>
      <c r="S2927" s="156">
        <v>0</v>
      </c>
      <c r="T2927" s="157">
        <f t="shared" si="33"/>
        <v>0</v>
      </c>
      <c r="AR2927" s="158" t="s">
        <v>732</v>
      </c>
      <c r="AT2927" s="158" t="s">
        <v>507</v>
      </c>
      <c r="AU2927" s="158" t="s">
        <v>89</v>
      </c>
      <c r="AY2927" s="17" t="s">
        <v>307</v>
      </c>
      <c r="BE2927" s="159">
        <f t="shared" si="34"/>
        <v>0</v>
      </c>
      <c r="BF2927" s="159">
        <f t="shared" si="35"/>
        <v>0</v>
      </c>
      <c r="BG2927" s="159">
        <f t="shared" si="36"/>
        <v>0</v>
      </c>
      <c r="BH2927" s="159">
        <f t="shared" si="37"/>
        <v>0</v>
      </c>
      <c r="BI2927" s="159">
        <f t="shared" si="38"/>
        <v>0</v>
      </c>
      <c r="BJ2927" s="17" t="s">
        <v>89</v>
      </c>
      <c r="BK2927" s="159">
        <f t="shared" si="39"/>
        <v>0</v>
      </c>
      <c r="BL2927" s="17" t="s">
        <v>587</v>
      </c>
      <c r="BM2927" s="158" t="s">
        <v>3008</v>
      </c>
    </row>
    <row r="2928" spans="2:65" s="1" customFormat="1" ht="24.2" customHeight="1">
      <c r="B2928" s="145"/>
      <c r="C2928" s="188" t="s">
        <v>3009</v>
      </c>
      <c r="D2928" s="188" t="s">
        <v>507</v>
      </c>
      <c r="E2928" s="189" t="s">
        <v>3010</v>
      </c>
      <c r="F2928" s="190" t="s">
        <v>3011</v>
      </c>
      <c r="G2928" s="191" t="s">
        <v>1979</v>
      </c>
      <c r="H2928" s="192">
        <v>1</v>
      </c>
      <c r="I2928" s="193"/>
      <c r="J2928" s="194">
        <f t="shared" si="30"/>
        <v>0</v>
      </c>
      <c r="K2928" s="195"/>
      <c r="L2928" s="196"/>
      <c r="M2928" s="197" t="s">
        <v>1</v>
      </c>
      <c r="N2928" s="198" t="s">
        <v>42</v>
      </c>
      <c r="P2928" s="156">
        <f t="shared" si="31"/>
        <v>0</v>
      </c>
      <c r="Q2928" s="156">
        <v>0</v>
      </c>
      <c r="R2928" s="156">
        <f t="shared" si="32"/>
        <v>0</v>
      </c>
      <c r="S2928" s="156">
        <v>0</v>
      </c>
      <c r="T2928" s="157">
        <f t="shared" si="33"/>
        <v>0</v>
      </c>
      <c r="AR2928" s="158" t="s">
        <v>732</v>
      </c>
      <c r="AT2928" s="158" t="s">
        <v>507</v>
      </c>
      <c r="AU2928" s="158" t="s">
        <v>89</v>
      </c>
      <c r="AY2928" s="17" t="s">
        <v>307</v>
      </c>
      <c r="BE2928" s="159">
        <f t="shared" si="34"/>
        <v>0</v>
      </c>
      <c r="BF2928" s="159">
        <f t="shared" si="35"/>
        <v>0</v>
      </c>
      <c r="BG2928" s="159">
        <f t="shared" si="36"/>
        <v>0</v>
      </c>
      <c r="BH2928" s="159">
        <f t="shared" si="37"/>
        <v>0</v>
      </c>
      <c r="BI2928" s="159">
        <f t="shared" si="38"/>
        <v>0</v>
      </c>
      <c r="BJ2928" s="17" t="s">
        <v>89</v>
      </c>
      <c r="BK2928" s="159">
        <f t="shared" si="39"/>
        <v>0</v>
      </c>
      <c r="BL2928" s="17" t="s">
        <v>587</v>
      </c>
      <c r="BM2928" s="158" t="s">
        <v>3012</v>
      </c>
    </row>
    <row r="2929" spans="2:65" s="1" customFormat="1" ht="24.2" customHeight="1">
      <c r="B2929" s="145"/>
      <c r="C2929" s="188" t="s">
        <v>3013</v>
      </c>
      <c r="D2929" s="188" t="s">
        <v>507</v>
      </c>
      <c r="E2929" s="189" t="s">
        <v>3014</v>
      </c>
      <c r="F2929" s="190" t="s">
        <v>3015</v>
      </c>
      <c r="G2929" s="191" t="s">
        <v>1979</v>
      </c>
      <c r="H2929" s="192">
        <v>1</v>
      </c>
      <c r="I2929" s="193"/>
      <c r="J2929" s="194">
        <f t="shared" si="30"/>
        <v>0</v>
      </c>
      <c r="K2929" s="195"/>
      <c r="L2929" s="196"/>
      <c r="M2929" s="197" t="s">
        <v>1</v>
      </c>
      <c r="N2929" s="198" t="s">
        <v>42</v>
      </c>
      <c r="P2929" s="156">
        <f t="shared" si="31"/>
        <v>0</v>
      </c>
      <c r="Q2929" s="156">
        <v>0</v>
      </c>
      <c r="R2929" s="156">
        <f t="shared" si="32"/>
        <v>0</v>
      </c>
      <c r="S2929" s="156">
        <v>0</v>
      </c>
      <c r="T2929" s="157">
        <f t="shared" si="33"/>
        <v>0</v>
      </c>
      <c r="AR2929" s="158" t="s">
        <v>732</v>
      </c>
      <c r="AT2929" s="158" t="s">
        <v>507</v>
      </c>
      <c r="AU2929" s="158" t="s">
        <v>89</v>
      </c>
      <c r="AY2929" s="17" t="s">
        <v>307</v>
      </c>
      <c r="BE2929" s="159">
        <f t="shared" si="34"/>
        <v>0</v>
      </c>
      <c r="BF2929" s="159">
        <f t="shared" si="35"/>
        <v>0</v>
      </c>
      <c r="BG2929" s="159">
        <f t="shared" si="36"/>
        <v>0</v>
      </c>
      <c r="BH2929" s="159">
        <f t="shared" si="37"/>
        <v>0</v>
      </c>
      <c r="BI2929" s="159">
        <f t="shared" si="38"/>
        <v>0</v>
      </c>
      <c r="BJ2929" s="17" t="s">
        <v>89</v>
      </c>
      <c r="BK2929" s="159">
        <f t="shared" si="39"/>
        <v>0</v>
      </c>
      <c r="BL2929" s="17" t="s">
        <v>587</v>
      </c>
      <c r="BM2929" s="158" t="s">
        <v>3016</v>
      </c>
    </row>
    <row r="2930" spans="2:65" s="1" customFormat="1" ht="24.2" customHeight="1">
      <c r="B2930" s="145"/>
      <c r="C2930" s="188" t="s">
        <v>3017</v>
      </c>
      <c r="D2930" s="188" t="s">
        <v>507</v>
      </c>
      <c r="E2930" s="189" t="s">
        <v>3018</v>
      </c>
      <c r="F2930" s="190" t="s">
        <v>3019</v>
      </c>
      <c r="G2930" s="191" t="s">
        <v>1979</v>
      </c>
      <c r="H2930" s="192">
        <v>1</v>
      </c>
      <c r="I2930" s="193"/>
      <c r="J2930" s="194">
        <f t="shared" si="30"/>
        <v>0</v>
      </c>
      <c r="K2930" s="195"/>
      <c r="L2930" s="196"/>
      <c r="M2930" s="197" t="s">
        <v>1</v>
      </c>
      <c r="N2930" s="198" t="s">
        <v>42</v>
      </c>
      <c r="P2930" s="156">
        <f t="shared" si="31"/>
        <v>0</v>
      </c>
      <c r="Q2930" s="156">
        <v>0</v>
      </c>
      <c r="R2930" s="156">
        <f t="shared" si="32"/>
        <v>0</v>
      </c>
      <c r="S2930" s="156">
        <v>0</v>
      </c>
      <c r="T2930" s="157">
        <f t="shared" si="33"/>
        <v>0</v>
      </c>
      <c r="AR2930" s="158" t="s">
        <v>732</v>
      </c>
      <c r="AT2930" s="158" t="s">
        <v>507</v>
      </c>
      <c r="AU2930" s="158" t="s">
        <v>89</v>
      </c>
      <c r="AY2930" s="17" t="s">
        <v>307</v>
      </c>
      <c r="BE2930" s="159">
        <f t="shared" si="34"/>
        <v>0</v>
      </c>
      <c r="BF2930" s="159">
        <f t="shared" si="35"/>
        <v>0</v>
      </c>
      <c r="BG2930" s="159">
        <f t="shared" si="36"/>
        <v>0</v>
      </c>
      <c r="BH2930" s="159">
        <f t="shared" si="37"/>
        <v>0</v>
      </c>
      <c r="BI2930" s="159">
        <f t="shared" si="38"/>
        <v>0</v>
      </c>
      <c r="BJ2930" s="17" t="s">
        <v>89</v>
      </c>
      <c r="BK2930" s="159">
        <f t="shared" si="39"/>
        <v>0</v>
      </c>
      <c r="BL2930" s="17" t="s">
        <v>587</v>
      </c>
      <c r="BM2930" s="158" t="s">
        <v>3020</v>
      </c>
    </row>
    <row r="2931" spans="2:65" s="1" customFormat="1" ht="16.5" customHeight="1">
      <c r="B2931" s="145"/>
      <c r="C2931" s="188" t="s">
        <v>3021</v>
      </c>
      <c r="D2931" s="188" t="s">
        <v>507</v>
      </c>
      <c r="E2931" s="189" t="s">
        <v>3022</v>
      </c>
      <c r="F2931" s="190" t="s">
        <v>3023</v>
      </c>
      <c r="G2931" s="191" t="s">
        <v>1979</v>
      </c>
      <c r="H2931" s="192">
        <v>1</v>
      </c>
      <c r="I2931" s="193"/>
      <c r="J2931" s="194">
        <f t="shared" si="30"/>
        <v>0</v>
      </c>
      <c r="K2931" s="195"/>
      <c r="L2931" s="196"/>
      <c r="M2931" s="197" t="s">
        <v>1</v>
      </c>
      <c r="N2931" s="198" t="s">
        <v>42</v>
      </c>
      <c r="P2931" s="156">
        <f t="shared" si="31"/>
        <v>0</v>
      </c>
      <c r="Q2931" s="156">
        <v>0</v>
      </c>
      <c r="R2931" s="156">
        <f t="shared" si="32"/>
        <v>0</v>
      </c>
      <c r="S2931" s="156">
        <v>0</v>
      </c>
      <c r="T2931" s="157">
        <f t="shared" si="33"/>
        <v>0</v>
      </c>
      <c r="AR2931" s="158" t="s">
        <v>732</v>
      </c>
      <c r="AT2931" s="158" t="s">
        <v>507</v>
      </c>
      <c r="AU2931" s="158" t="s">
        <v>89</v>
      </c>
      <c r="AY2931" s="17" t="s">
        <v>307</v>
      </c>
      <c r="BE2931" s="159">
        <f t="shared" si="34"/>
        <v>0</v>
      </c>
      <c r="BF2931" s="159">
        <f t="shared" si="35"/>
        <v>0</v>
      </c>
      <c r="BG2931" s="159">
        <f t="shared" si="36"/>
        <v>0</v>
      </c>
      <c r="BH2931" s="159">
        <f t="shared" si="37"/>
        <v>0</v>
      </c>
      <c r="BI2931" s="159">
        <f t="shared" si="38"/>
        <v>0</v>
      </c>
      <c r="BJ2931" s="17" t="s">
        <v>89</v>
      </c>
      <c r="BK2931" s="159">
        <f t="shared" si="39"/>
        <v>0</v>
      </c>
      <c r="BL2931" s="17" t="s">
        <v>587</v>
      </c>
      <c r="BM2931" s="158" t="s">
        <v>3024</v>
      </c>
    </row>
    <row r="2932" spans="2:65" s="1" customFormat="1" ht="16.5" customHeight="1">
      <c r="B2932" s="145"/>
      <c r="C2932" s="188" t="s">
        <v>3025</v>
      </c>
      <c r="D2932" s="188" t="s">
        <v>507</v>
      </c>
      <c r="E2932" s="189" t="s">
        <v>3026</v>
      </c>
      <c r="F2932" s="190" t="s">
        <v>3027</v>
      </c>
      <c r="G2932" s="191" t="s">
        <v>1979</v>
      </c>
      <c r="H2932" s="192">
        <v>1</v>
      </c>
      <c r="I2932" s="193"/>
      <c r="J2932" s="194">
        <f t="shared" si="30"/>
        <v>0</v>
      </c>
      <c r="K2932" s="195"/>
      <c r="L2932" s="196"/>
      <c r="M2932" s="197" t="s">
        <v>1</v>
      </c>
      <c r="N2932" s="198" t="s">
        <v>42</v>
      </c>
      <c r="P2932" s="156">
        <f t="shared" si="31"/>
        <v>0</v>
      </c>
      <c r="Q2932" s="156">
        <v>0</v>
      </c>
      <c r="R2932" s="156">
        <f t="shared" si="32"/>
        <v>0</v>
      </c>
      <c r="S2932" s="156">
        <v>0</v>
      </c>
      <c r="T2932" s="157">
        <f t="shared" si="33"/>
        <v>0</v>
      </c>
      <c r="AR2932" s="158" t="s">
        <v>732</v>
      </c>
      <c r="AT2932" s="158" t="s">
        <v>507</v>
      </c>
      <c r="AU2932" s="158" t="s">
        <v>89</v>
      </c>
      <c r="AY2932" s="17" t="s">
        <v>307</v>
      </c>
      <c r="BE2932" s="159">
        <f t="shared" si="34"/>
        <v>0</v>
      </c>
      <c r="BF2932" s="159">
        <f t="shared" si="35"/>
        <v>0</v>
      </c>
      <c r="BG2932" s="159">
        <f t="shared" si="36"/>
        <v>0</v>
      </c>
      <c r="BH2932" s="159">
        <f t="shared" si="37"/>
        <v>0</v>
      </c>
      <c r="BI2932" s="159">
        <f t="shared" si="38"/>
        <v>0</v>
      </c>
      <c r="BJ2932" s="17" t="s">
        <v>89</v>
      </c>
      <c r="BK2932" s="159">
        <f t="shared" si="39"/>
        <v>0</v>
      </c>
      <c r="BL2932" s="17" t="s">
        <v>587</v>
      </c>
      <c r="BM2932" s="158" t="s">
        <v>3028</v>
      </c>
    </row>
    <row r="2933" spans="2:65" s="1" customFormat="1" ht="24.2" customHeight="1">
      <c r="B2933" s="145"/>
      <c r="C2933" s="188" t="s">
        <v>3029</v>
      </c>
      <c r="D2933" s="188" t="s">
        <v>507</v>
      </c>
      <c r="E2933" s="189" t="s">
        <v>3030</v>
      </c>
      <c r="F2933" s="190" t="s">
        <v>3031</v>
      </c>
      <c r="G2933" s="191" t="s">
        <v>1979</v>
      </c>
      <c r="H2933" s="192">
        <v>1</v>
      </c>
      <c r="I2933" s="193"/>
      <c r="J2933" s="194">
        <f t="shared" si="30"/>
        <v>0</v>
      </c>
      <c r="K2933" s="195"/>
      <c r="L2933" s="196"/>
      <c r="M2933" s="197" t="s">
        <v>1</v>
      </c>
      <c r="N2933" s="198" t="s">
        <v>42</v>
      </c>
      <c r="P2933" s="156">
        <f t="shared" si="31"/>
        <v>0</v>
      </c>
      <c r="Q2933" s="156">
        <v>0</v>
      </c>
      <c r="R2933" s="156">
        <f t="shared" si="32"/>
        <v>0</v>
      </c>
      <c r="S2933" s="156">
        <v>0</v>
      </c>
      <c r="T2933" s="157">
        <f t="shared" si="33"/>
        <v>0</v>
      </c>
      <c r="AR2933" s="158" t="s">
        <v>732</v>
      </c>
      <c r="AT2933" s="158" t="s">
        <v>507</v>
      </c>
      <c r="AU2933" s="158" t="s">
        <v>89</v>
      </c>
      <c r="AY2933" s="17" t="s">
        <v>307</v>
      </c>
      <c r="BE2933" s="159">
        <f t="shared" si="34"/>
        <v>0</v>
      </c>
      <c r="BF2933" s="159">
        <f t="shared" si="35"/>
        <v>0</v>
      </c>
      <c r="BG2933" s="159">
        <f t="shared" si="36"/>
        <v>0</v>
      </c>
      <c r="BH2933" s="159">
        <f t="shared" si="37"/>
        <v>0</v>
      </c>
      <c r="BI2933" s="159">
        <f t="shared" si="38"/>
        <v>0</v>
      </c>
      <c r="BJ2933" s="17" t="s">
        <v>89</v>
      </c>
      <c r="BK2933" s="159">
        <f t="shared" si="39"/>
        <v>0</v>
      </c>
      <c r="BL2933" s="17" t="s">
        <v>587</v>
      </c>
      <c r="BM2933" s="158" t="s">
        <v>3032</v>
      </c>
    </row>
    <row r="2934" spans="2:65" s="1" customFormat="1" ht="24.2" customHeight="1">
      <c r="B2934" s="145"/>
      <c r="C2934" s="188" t="s">
        <v>3033</v>
      </c>
      <c r="D2934" s="188" t="s">
        <v>507</v>
      </c>
      <c r="E2934" s="189" t="s">
        <v>3034</v>
      </c>
      <c r="F2934" s="190" t="s">
        <v>3035</v>
      </c>
      <c r="G2934" s="191" t="s">
        <v>1979</v>
      </c>
      <c r="H2934" s="192">
        <v>1</v>
      </c>
      <c r="I2934" s="193"/>
      <c r="J2934" s="194">
        <f t="shared" si="30"/>
        <v>0</v>
      </c>
      <c r="K2934" s="195"/>
      <c r="L2934" s="196"/>
      <c r="M2934" s="197" t="s">
        <v>1</v>
      </c>
      <c r="N2934" s="198" t="s">
        <v>42</v>
      </c>
      <c r="P2934" s="156">
        <f t="shared" si="31"/>
        <v>0</v>
      </c>
      <c r="Q2934" s="156">
        <v>0</v>
      </c>
      <c r="R2934" s="156">
        <f t="shared" si="32"/>
        <v>0</v>
      </c>
      <c r="S2934" s="156">
        <v>0</v>
      </c>
      <c r="T2934" s="157">
        <f t="shared" si="33"/>
        <v>0</v>
      </c>
      <c r="AR2934" s="158" t="s">
        <v>732</v>
      </c>
      <c r="AT2934" s="158" t="s">
        <v>507</v>
      </c>
      <c r="AU2934" s="158" t="s">
        <v>89</v>
      </c>
      <c r="AY2934" s="17" t="s">
        <v>307</v>
      </c>
      <c r="BE2934" s="159">
        <f t="shared" si="34"/>
        <v>0</v>
      </c>
      <c r="BF2934" s="159">
        <f t="shared" si="35"/>
        <v>0</v>
      </c>
      <c r="BG2934" s="159">
        <f t="shared" si="36"/>
        <v>0</v>
      </c>
      <c r="BH2934" s="159">
        <f t="shared" si="37"/>
        <v>0</v>
      </c>
      <c r="BI2934" s="159">
        <f t="shared" si="38"/>
        <v>0</v>
      </c>
      <c r="BJ2934" s="17" t="s">
        <v>89</v>
      </c>
      <c r="BK2934" s="159">
        <f t="shared" si="39"/>
        <v>0</v>
      </c>
      <c r="BL2934" s="17" t="s">
        <v>587</v>
      </c>
      <c r="BM2934" s="158" t="s">
        <v>3036</v>
      </c>
    </row>
    <row r="2935" spans="2:65" s="1" customFormat="1" ht="16.5" customHeight="1">
      <c r="B2935" s="145"/>
      <c r="C2935" s="188" t="s">
        <v>3037</v>
      </c>
      <c r="D2935" s="188" t="s">
        <v>507</v>
      </c>
      <c r="E2935" s="189" t="s">
        <v>3038</v>
      </c>
      <c r="F2935" s="190" t="s">
        <v>3039</v>
      </c>
      <c r="G2935" s="191" t="s">
        <v>1979</v>
      </c>
      <c r="H2935" s="192">
        <v>1</v>
      </c>
      <c r="I2935" s="193"/>
      <c r="J2935" s="194">
        <f t="shared" si="30"/>
        <v>0</v>
      </c>
      <c r="K2935" s="195"/>
      <c r="L2935" s="196"/>
      <c r="M2935" s="197" t="s">
        <v>1</v>
      </c>
      <c r="N2935" s="198" t="s">
        <v>42</v>
      </c>
      <c r="P2935" s="156">
        <f t="shared" si="31"/>
        <v>0</v>
      </c>
      <c r="Q2935" s="156">
        <v>0</v>
      </c>
      <c r="R2935" s="156">
        <f t="shared" si="32"/>
        <v>0</v>
      </c>
      <c r="S2935" s="156">
        <v>0</v>
      </c>
      <c r="T2935" s="157">
        <f t="shared" si="33"/>
        <v>0</v>
      </c>
      <c r="AR2935" s="158" t="s">
        <v>732</v>
      </c>
      <c r="AT2935" s="158" t="s">
        <v>507</v>
      </c>
      <c r="AU2935" s="158" t="s">
        <v>89</v>
      </c>
      <c r="AY2935" s="17" t="s">
        <v>307</v>
      </c>
      <c r="BE2935" s="159">
        <f t="shared" si="34"/>
        <v>0</v>
      </c>
      <c r="BF2935" s="159">
        <f t="shared" si="35"/>
        <v>0</v>
      </c>
      <c r="BG2935" s="159">
        <f t="shared" si="36"/>
        <v>0</v>
      </c>
      <c r="BH2935" s="159">
        <f t="shared" si="37"/>
        <v>0</v>
      </c>
      <c r="BI2935" s="159">
        <f t="shared" si="38"/>
        <v>0</v>
      </c>
      <c r="BJ2935" s="17" t="s">
        <v>89</v>
      </c>
      <c r="BK2935" s="159">
        <f t="shared" si="39"/>
        <v>0</v>
      </c>
      <c r="BL2935" s="17" t="s">
        <v>587</v>
      </c>
      <c r="BM2935" s="158" t="s">
        <v>3040</v>
      </c>
    </row>
    <row r="2936" spans="2:65" s="1" customFormat="1" ht="24.2" customHeight="1">
      <c r="B2936" s="145"/>
      <c r="C2936" s="188" t="s">
        <v>3041</v>
      </c>
      <c r="D2936" s="188" t="s">
        <v>507</v>
      </c>
      <c r="E2936" s="189" t="s">
        <v>3042</v>
      </c>
      <c r="F2936" s="190" t="s">
        <v>3043</v>
      </c>
      <c r="G2936" s="191" t="s">
        <v>1979</v>
      </c>
      <c r="H2936" s="192">
        <v>1</v>
      </c>
      <c r="I2936" s="193"/>
      <c r="J2936" s="194">
        <f t="shared" si="30"/>
        <v>0</v>
      </c>
      <c r="K2936" s="195"/>
      <c r="L2936" s="196"/>
      <c r="M2936" s="197" t="s">
        <v>1</v>
      </c>
      <c r="N2936" s="198" t="s">
        <v>42</v>
      </c>
      <c r="P2936" s="156">
        <f t="shared" si="31"/>
        <v>0</v>
      </c>
      <c r="Q2936" s="156">
        <v>0</v>
      </c>
      <c r="R2936" s="156">
        <f t="shared" si="32"/>
        <v>0</v>
      </c>
      <c r="S2936" s="156">
        <v>0</v>
      </c>
      <c r="T2936" s="157">
        <f t="shared" si="33"/>
        <v>0</v>
      </c>
      <c r="AR2936" s="158" t="s">
        <v>732</v>
      </c>
      <c r="AT2936" s="158" t="s">
        <v>507</v>
      </c>
      <c r="AU2936" s="158" t="s">
        <v>89</v>
      </c>
      <c r="AY2936" s="17" t="s">
        <v>307</v>
      </c>
      <c r="BE2936" s="159">
        <f t="shared" si="34"/>
        <v>0</v>
      </c>
      <c r="BF2936" s="159">
        <f t="shared" si="35"/>
        <v>0</v>
      </c>
      <c r="BG2936" s="159">
        <f t="shared" si="36"/>
        <v>0</v>
      </c>
      <c r="BH2936" s="159">
        <f t="shared" si="37"/>
        <v>0</v>
      </c>
      <c r="BI2936" s="159">
        <f t="shared" si="38"/>
        <v>0</v>
      </c>
      <c r="BJ2936" s="17" t="s">
        <v>89</v>
      </c>
      <c r="BK2936" s="159">
        <f t="shared" si="39"/>
        <v>0</v>
      </c>
      <c r="BL2936" s="17" t="s">
        <v>587</v>
      </c>
      <c r="BM2936" s="158" t="s">
        <v>3044</v>
      </c>
    </row>
    <row r="2937" spans="2:65" s="1" customFormat="1" ht="24.2" customHeight="1">
      <c r="B2937" s="145"/>
      <c r="C2937" s="188" t="s">
        <v>3045</v>
      </c>
      <c r="D2937" s="188" t="s">
        <v>507</v>
      </c>
      <c r="E2937" s="189" t="s">
        <v>3046</v>
      </c>
      <c r="F2937" s="190" t="s">
        <v>3047</v>
      </c>
      <c r="G2937" s="191" t="s">
        <v>1979</v>
      </c>
      <c r="H2937" s="192">
        <v>1</v>
      </c>
      <c r="I2937" s="193"/>
      <c r="J2937" s="194">
        <f t="shared" si="30"/>
        <v>0</v>
      </c>
      <c r="K2937" s="195"/>
      <c r="L2937" s="196"/>
      <c r="M2937" s="197" t="s">
        <v>1</v>
      </c>
      <c r="N2937" s="198" t="s">
        <v>42</v>
      </c>
      <c r="P2937" s="156">
        <f t="shared" si="31"/>
        <v>0</v>
      </c>
      <c r="Q2937" s="156">
        <v>0</v>
      </c>
      <c r="R2937" s="156">
        <f t="shared" si="32"/>
        <v>0</v>
      </c>
      <c r="S2937" s="156">
        <v>0</v>
      </c>
      <c r="T2937" s="157">
        <f t="shared" si="33"/>
        <v>0</v>
      </c>
      <c r="AR2937" s="158" t="s">
        <v>732</v>
      </c>
      <c r="AT2937" s="158" t="s">
        <v>507</v>
      </c>
      <c r="AU2937" s="158" t="s">
        <v>89</v>
      </c>
      <c r="AY2937" s="17" t="s">
        <v>307</v>
      </c>
      <c r="BE2937" s="159">
        <f t="shared" si="34"/>
        <v>0</v>
      </c>
      <c r="BF2937" s="159">
        <f t="shared" si="35"/>
        <v>0</v>
      </c>
      <c r="BG2937" s="159">
        <f t="shared" si="36"/>
        <v>0</v>
      </c>
      <c r="BH2937" s="159">
        <f t="shared" si="37"/>
        <v>0</v>
      </c>
      <c r="BI2937" s="159">
        <f t="shared" si="38"/>
        <v>0</v>
      </c>
      <c r="BJ2937" s="17" t="s">
        <v>89</v>
      </c>
      <c r="BK2937" s="159">
        <f t="shared" si="39"/>
        <v>0</v>
      </c>
      <c r="BL2937" s="17" t="s">
        <v>587</v>
      </c>
      <c r="BM2937" s="158" t="s">
        <v>3048</v>
      </c>
    </row>
    <row r="2938" spans="2:65" s="1" customFormat="1" ht="21.75" customHeight="1">
      <c r="B2938" s="145"/>
      <c r="C2938" s="188" t="s">
        <v>3049</v>
      </c>
      <c r="D2938" s="188" t="s">
        <v>507</v>
      </c>
      <c r="E2938" s="189" t="s">
        <v>3050</v>
      </c>
      <c r="F2938" s="190" t="s">
        <v>3051</v>
      </c>
      <c r="G2938" s="191" t="s">
        <v>1979</v>
      </c>
      <c r="H2938" s="192">
        <v>1</v>
      </c>
      <c r="I2938" s="193"/>
      <c r="J2938" s="194">
        <f t="shared" si="30"/>
        <v>0</v>
      </c>
      <c r="K2938" s="195"/>
      <c r="L2938" s="196"/>
      <c r="M2938" s="197" t="s">
        <v>1</v>
      </c>
      <c r="N2938" s="198" t="s">
        <v>42</v>
      </c>
      <c r="P2938" s="156">
        <f t="shared" si="31"/>
        <v>0</v>
      </c>
      <c r="Q2938" s="156">
        <v>0</v>
      </c>
      <c r="R2938" s="156">
        <f t="shared" si="32"/>
        <v>0</v>
      </c>
      <c r="S2938" s="156">
        <v>0</v>
      </c>
      <c r="T2938" s="157">
        <f t="shared" si="33"/>
        <v>0</v>
      </c>
      <c r="AR2938" s="158" t="s">
        <v>732</v>
      </c>
      <c r="AT2938" s="158" t="s">
        <v>507</v>
      </c>
      <c r="AU2938" s="158" t="s">
        <v>89</v>
      </c>
      <c r="AY2938" s="17" t="s">
        <v>307</v>
      </c>
      <c r="BE2938" s="159">
        <f t="shared" si="34"/>
        <v>0</v>
      </c>
      <c r="BF2938" s="159">
        <f t="shared" si="35"/>
        <v>0</v>
      </c>
      <c r="BG2938" s="159">
        <f t="shared" si="36"/>
        <v>0</v>
      </c>
      <c r="BH2938" s="159">
        <f t="shared" si="37"/>
        <v>0</v>
      </c>
      <c r="BI2938" s="159">
        <f t="shared" si="38"/>
        <v>0</v>
      </c>
      <c r="BJ2938" s="17" t="s">
        <v>89</v>
      </c>
      <c r="BK2938" s="159">
        <f t="shared" si="39"/>
        <v>0</v>
      </c>
      <c r="BL2938" s="17" t="s">
        <v>587</v>
      </c>
      <c r="BM2938" s="158" t="s">
        <v>3052</v>
      </c>
    </row>
    <row r="2939" spans="2:65" s="1" customFormat="1" ht="16.5" customHeight="1">
      <c r="B2939" s="145"/>
      <c r="C2939" s="188" t="s">
        <v>3053</v>
      </c>
      <c r="D2939" s="188" t="s">
        <v>507</v>
      </c>
      <c r="E2939" s="189" t="s">
        <v>3054</v>
      </c>
      <c r="F2939" s="190" t="s">
        <v>2971</v>
      </c>
      <c r="G2939" s="191" t="s">
        <v>1979</v>
      </c>
      <c r="H2939" s="192">
        <v>1</v>
      </c>
      <c r="I2939" s="193"/>
      <c r="J2939" s="194">
        <f t="shared" si="30"/>
        <v>0</v>
      </c>
      <c r="K2939" s="195"/>
      <c r="L2939" s="196"/>
      <c r="M2939" s="197" t="s">
        <v>1</v>
      </c>
      <c r="N2939" s="198" t="s">
        <v>42</v>
      </c>
      <c r="P2939" s="156">
        <f t="shared" si="31"/>
        <v>0</v>
      </c>
      <c r="Q2939" s="156">
        <v>0</v>
      </c>
      <c r="R2939" s="156">
        <f t="shared" si="32"/>
        <v>0</v>
      </c>
      <c r="S2939" s="156">
        <v>0</v>
      </c>
      <c r="T2939" s="157">
        <f t="shared" si="33"/>
        <v>0</v>
      </c>
      <c r="AR2939" s="158" t="s">
        <v>732</v>
      </c>
      <c r="AT2939" s="158" t="s">
        <v>507</v>
      </c>
      <c r="AU2939" s="158" t="s">
        <v>89</v>
      </c>
      <c r="AY2939" s="17" t="s">
        <v>307</v>
      </c>
      <c r="BE2939" s="159">
        <f t="shared" si="34"/>
        <v>0</v>
      </c>
      <c r="BF2939" s="159">
        <f t="shared" si="35"/>
        <v>0</v>
      </c>
      <c r="BG2939" s="159">
        <f t="shared" si="36"/>
        <v>0</v>
      </c>
      <c r="BH2939" s="159">
        <f t="shared" si="37"/>
        <v>0</v>
      </c>
      <c r="BI2939" s="159">
        <f t="shared" si="38"/>
        <v>0</v>
      </c>
      <c r="BJ2939" s="17" t="s">
        <v>89</v>
      </c>
      <c r="BK2939" s="159">
        <f t="shared" si="39"/>
        <v>0</v>
      </c>
      <c r="BL2939" s="17" t="s">
        <v>587</v>
      </c>
      <c r="BM2939" s="158" t="s">
        <v>3055</v>
      </c>
    </row>
    <row r="2940" spans="2:65" s="1" customFormat="1" ht="16.5" customHeight="1">
      <c r="B2940" s="145"/>
      <c r="C2940" s="188" t="s">
        <v>3056</v>
      </c>
      <c r="D2940" s="188" t="s">
        <v>507</v>
      </c>
      <c r="E2940" s="189" t="s">
        <v>3057</v>
      </c>
      <c r="F2940" s="190" t="s">
        <v>3058</v>
      </c>
      <c r="G2940" s="191" t="s">
        <v>1979</v>
      </c>
      <c r="H2940" s="192">
        <v>1</v>
      </c>
      <c r="I2940" s="193"/>
      <c r="J2940" s="194">
        <f t="shared" si="30"/>
        <v>0</v>
      </c>
      <c r="K2940" s="195"/>
      <c r="L2940" s="196"/>
      <c r="M2940" s="197" t="s">
        <v>1</v>
      </c>
      <c r="N2940" s="198" t="s">
        <v>42</v>
      </c>
      <c r="P2940" s="156">
        <f t="shared" si="31"/>
        <v>0</v>
      </c>
      <c r="Q2940" s="156">
        <v>0</v>
      </c>
      <c r="R2940" s="156">
        <f t="shared" si="32"/>
        <v>0</v>
      </c>
      <c r="S2940" s="156">
        <v>0</v>
      </c>
      <c r="T2940" s="157">
        <f t="shared" si="33"/>
        <v>0</v>
      </c>
      <c r="AR2940" s="158" t="s">
        <v>732</v>
      </c>
      <c r="AT2940" s="158" t="s">
        <v>507</v>
      </c>
      <c r="AU2940" s="158" t="s">
        <v>89</v>
      </c>
      <c r="AY2940" s="17" t="s">
        <v>307</v>
      </c>
      <c r="BE2940" s="159">
        <f t="shared" si="34"/>
        <v>0</v>
      </c>
      <c r="BF2940" s="159">
        <f t="shared" si="35"/>
        <v>0</v>
      </c>
      <c r="BG2940" s="159">
        <f t="shared" si="36"/>
        <v>0</v>
      </c>
      <c r="BH2940" s="159">
        <f t="shared" si="37"/>
        <v>0</v>
      </c>
      <c r="BI2940" s="159">
        <f t="shared" si="38"/>
        <v>0</v>
      </c>
      <c r="BJ2940" s="17" t="s">
        <v>89</v>
      </c>
      <c r="BK2940" s="159">
        <f t="shared" si="39"/>
        <v>0</v>
      </c>
      <c r="BL2940" s="17" t="s">
        <v>587</v>
      </c>
      <c r="BM2940" s="158" t="s">
        <v>3059</v>
      </c>
    </row>
    <row r="2941" spans="2:65" s="1" customFormat="1" ht="24.2" customHeight="1">
      <c r="B2941" s="145"/>
      <c r="C2941" s="188" t="s">
        <v>3060</v>
      </c>
      <c r="D2941" s="188" t="s">
        <v>507</v>
      </c>
      <c r="E2941" s="189" t="s">
        <v>3061</v>
      </c>
      <c r="F2941" s="190" t="s">
        <v>3062</v>
      </c>
      <c r="G2941" s="191" t="s">
        <v>1979</v>
      </c>
      <c r="H2941" s="192">
        <v>1</v>
      </c>
      <c r="I2941" s="193"/>
      <c r="J2941" s="194">
        <f t="shared" si="30"/>
        <v>0</v>
      </c>
      <c r="K2941" s="195"/>
      <c r="L2941" s="196"/>
      <c r="M2941" s="197" t="s">
        <v>1</v>
      </c>
      <c r="N2941" s="198" t="s">
        <v>42</v>
      </c>
      <c r="P2941" s="156">
        <f t="shared" si="31"/>
        <v>0</v>
      </c>
      <c r="Q2941" s="156">
        <v>0</v>
      </c>
      <c r="R2941" s="156">
        <f t="shared" si="32"/>
        <v>0</v>
      </c>
      <c r="S2941" s="156">
        <v>0</v>
      </c>
      <c r="T2941" s="157">
        <f t="shared" si="33"/>
        <v>0</v>
      </c>
      <c r="AR2941" s="158" t="s">
        <v>732</v>
      </c>
      <c r="AT2941" s="158" t="s">
        <v>507</v>
      </c>
      <c r="AU2941" s="158" t="s">
        <v>89</v>
      </c>
      <c r="AY2941" s="17" t="s">
        <v>307</v>
      </c>
      <c r="BE2941" s="159">
        <f t="shared" si="34"/>
        <v>0</v>
      </c>
      <c r="BF2941" s="159">
        <f t="shared" si="35"/>
        <v>0</v>
      </c>
      <c r="BG2941" s="159">
        <f t="shared" si="36"/>
        <v>0</v>
      </c>
      <c r="BH2941" s="159">
        <f t="shared" si="37"/>
        <v>0</v>
      </c>
      <c r="BI2941" s="159">
        <f t="shared" si="38"/>
        <v>0</v>
      </c>
      <c r="BJ2941" s="17" t="s">
        <v>89</v>
      </c>
      <c r="BK2941" s="159">
        <f t="shared" si="39"/>
        <v>0</v>
      </c>
      <c r="BL2941" s="17" t="s">
        <v>587</v>
      </c>
      <c r="BM2941" s="158" t="s">
        <v>3063</v>
      </c>
    </row>
    <row r="2942" spans="2:65" s="1" customFormat="1" ht="24.2" customHeight="1">
      <c r="B2942" s="145"/>
      <c r="C2942" s="188" t="s">
        <v>3064</v>
      </c>
      <c r="D2942" s="188" t="s">
        <v>507</v>
      </c>
      <c r="E2942" s="189" t="s">
        <v>3065</v>
      </c>
      <c r="F2942" s="190" t="s">
        <v>3066</v>
      </c>
      <c r="G2942" s="191" t="s">
        <v>1979</v>
      </c>
      <c r="H2942" s="192">
        <v>1</v>
      </c>
      <c r="I2942" s="193"/>
      <c r="J2942" s="194">
        <f t="shared" si="30"/>
        <v>0</v>
      </c>
      <c r="K2942" s="195"/>
      <c r="L2942" s="196"/>
      <c r="M2942" s="197" t="s">
        <v>1</v>
      </c>
      <c r="N2942" s="198" t="s">
        <v>42</v>
      </c>
      <c r="P2942" s="156">
        <f t="shared" si="31"/>
        <v>0</v>
      </c>
      <c r="Q2942" s="156">
        <v>0</v>
      </c>
      <c r="R2942" s="156">
        <f t="shared" si="32"/>
        <v>0</v>
      </c>
      <c r="S2942" s="156">
        <v>0</v>
      </c>
      <c r="T2942" s="157">
        <f t="shared" si="33"/>
        <v>0</v>
      </c>
      <c r="AR2942" s="158" t="s">
        <v>732</v>
      </c>
      <c r="AT2942" s="158" t="s">
        <v>507</v>
      </c>
      <c r="AU2942" s="158" t="s">
        <v>89</v>
      </c>
      <c r="AY2942" s="17" t="s">
        <v>307</v>
      </c>
      <c r="BE2942" s="159">
        <f t="shared" si="34"/>
        <v>0</v>
      </c>
      <c r="BF2942" s="159">
        <f t="shared" si="35"/>
        <v>0</v>
      </c>
      <c r="BG2942" s="159">
        <f t="shared" si="36"/>
        <v>0</v>
      </c>
      <c r="BH2942" s="159">
        <f t="shared" si="37"/>
        <v>0</v>
      </c>
      <c r="BI2942" s="159">
        <f t="shared" si="38"/>
        <v>0</v>
      </c>
      <c r="BJ2942" s="17" t="s">
        <v>89</v>
      </c>
      <c r="BK2942" s="159">
        <f t="shared" si="39"/>
        <v>0</v>
      </c>
      <c r="BL2942" s="17" t="s">
        <v>587</v>
      </c>
      <c r="BM2942" s="158" t="s">
        <v>3067</v>
      </c>
    </row>
    <row r="2943" spans="2:65" s="1" customFormat="1" ht="21.75" customHeight="1">
      <c r="B2943" s="145"/>
      <c r="C2943" s="188" t="s">
        <v>3068</v>
      </c>
      <c r="D2943" s="188" t="s">
        <v>507</v>
      </c>
      <c r="E2943" s="189" t="s">
        <v>3069</v>
      </c>
      <c r="F2943" s="190" t="s">
        <v>3070</v>
      </c>
      <c r="G2943" s="191" t="s">
        <v>1979</v>
      </c>
      <c r="H2943" s="192">
        <v>1</v>
      </c>
      <c r="I2943" s="193"/>
      <c r="J2943" s="194">
        <f t="shared" si="30"/>
        <v>0</v>
      </c>
      <c r="K2943" s="195"/>
      <c r="L2943" s="196"/>
      <c r="M2943" s="197" t="s">
        <v>1</v>
      </c>
      <c r="N2943" s="198" t="s">
        <v>42</v>
      </c>
      <c r="P2943" s="156">
        <f t="shared" si="31"/>
        <v>0</v>
      </c>
      <c r="Q2943" s="156">
        <v>0</v>
      </c>
      <c r="R2943" s="156">
        <f t="shared" si="32"/>
        <v>0</v>
      </c>
      <c r="S2943" s="156">
        <v>0</v>
      </c>
      <c r="T2943" s="157">
        <f t="shared" si="33"/>
        <v>0</v>
      </c>
      <c r="AR2943" s="158" t="s">
        <v>732</v>
      </c>
      <c r="AT2943" s="158" t="s">
        <v>507</v>
      </c>
      <c r="AU2943" s="158" t="s">
        <v>89</v>
      </c>
      <c r="AY2943" s="17" t="s">
        <v>307</v>
      </c>
      <c r="BE2943" s="159">
        <f t="shared" si="34"/>
        <v>0</v>
      </c>
      <c r="BF2943" s="159">
        <f t="shared" si="35"/>
        <v>0</v>
      </c>
      <c r="BG2943" s="159">
        <f t="shared" si="36"/>
        <v>0</v>
      </c>
      <c r="BH2943" s="159">
        <f t="shared" si="37"/>
        <v>0</v>
      </c>
      <c r="BI2943" s="159">
        <f t="shared" si="38"/>
        <v>0</v>
      </c>
      <c r="BJ2943" s="17" t="s">
        <v>89</v>
      </c>
      <c r="BK2943" s="159">
        <f t="shared" si="39"/>
        <v>0</v>
      </c>
      <c r="BL2943" s="17" t="s">
        <v>587</v>
      </c>
      <c r="BM2943" s="158" t="s">
        <v>3071</v>
      </c>
    </row>
    <row r="2944" spans="2:65" s="1" customFormat="1" ht="16.5" customHeight="1">
      <c r="B2944" s="145"/>
      <c r="C2944" s="188" t="s">
        <v>3072</v>
      </c>
      <c r="D2944" s="188" t="s">
        <v>507</v>
      </c>
      <c r="E2944" s="189" t="s">
        <v>3073</v>
      </c>
      <c r="F2944" s="190" t="s">
        <v>3074</v>
      </c>
      <c r="G2944" s="191" t="s">
        <v>1979</v>
      </c>
      <c r="H2944" s="192">
        <v>3</v>
      </c>
      <c r="I2944" s="193"/>
      <c r="J2944" s="194">
        <f t="shared" si="30"/>
        <v>0</v>
      </c>
      <c r="K2944" s="195"/>
      <c r="L2944" s="196"/>
      <c r="M2944" s="197" t="s">
        <v>1</v>
      </c>
      <c r="N2944" s="198" t="s">
        <v>42</v>
      </c>
      <c r="P2944" s="156">
        <f t="shared" si="31"/>
        <v>0</v>
      </c>
      <c r="Q2944" s="156">
        <v>0</v>
      </c>
      <c r="R2944" s="156">
        <f t="shared" si="32"/>
        <v>0</v>
      </c>
      <c r="S2944" s="156">
        <v>0</v>
      </c>
      <c r="T2944" s="157">
        <f t="shared" si="33"/>
        <v>0</v>
      </c>
      <c r="AR2944" s="158" t="s">
        <v>732</v>
      </c>
      <c r="AT2944" s="158" t="s">
        <v>507</v>
      </c>
      <c r="AU2944" s="158" t="s">
        <v>89</v>
      </c>
      <c r="AY2944" s="17" t="s">
        <v>307</v>
      </c>
      <c r="BE2944" s="159">
        <f t="shared" si="34"/>
        <v>0</v>
      </c>
      <c r="BF2944" s="159">
        <f t="shared" si="35"/>
        <v>0</v>
      </c>
      <c r="BG2944" s="159">
        <f t="shared" si="36"/>
        <v>0</v>
      </c>
      <c r="BH2944" s="159">
        <f t="shared" si="37"/>
        <v>0</v>
      </c>
      <c r="BI2944" s="159">
        <f t="shared" si="38"/>
        <v>0</v>
      </c>
      <c r="BJ2944" s="17" t="s">
        <v>89</v>
      </c>
      <c r="BK2944" s="159">
        <f t="shared" si="39"/>
        <v>0</v>
      </c>
      <c r="BL2944" s="17" t="s">
        <v>587</v>
      </c>
      <c r="BM2944" s="158" t="s">
        <v>3075</v>
      </c>
    </row>
    <row r="2945" spans="2:65" s="1" customFormat="1" ht="24.2" customHeight="1">
      <c r="B2945" s="145"/>
      <c r="C2945" s="146" t="s">
        <v>3076</v>
      </c>
      <c r="D2945" s="146" t="s">
        <v>309</v>
      </c>
      <c r="E2945" s="147" t="s">
        <v>3077</v>
      </c>
      <c r="F2945" s="148" t="s">
        <v>3078</v>
      </c>
      <c r="G2945" s="149" t="s">
        <v>1849</v>
      </c>
      <c r="H2945" s="199"/>
      <c r="I2945" s="151"/>
      <c r="J2945" s="152">
        <f t="shared" si="30"/>
        <v>0</v>
      </c>
      <c r="K2945" s="153"/>
      <c r="L2945" s="32"/>
      <c r="M2945" s="154" t="s">
        <v>1</v>
      </c>
      <c r="N2945" s="155" t="s">
        <v>42</v>
      </c>
      <c r="P2945" s="156">
        <f t="shared" si="31"/>
        <v>0</v>
      </c>
      <c r="Q2945" s="156">
        <v>0</v>
      </c>
      <c r="R2945" s="156">
        <f t="shared" si="32"/>
        <v>0</v>
      </c>
      <c r="S2945" s="156">
        <v>0</v>
      </c>
      <c r="T2945" s="157">
        <f t="shared" si="33"/>
        <v>0</v>
      </c>
      <c r="AR2945" s="158" t="s">
        <v>587</v>
      </c>
      <c r="AT2945" s="158" t="s">
        <v>309</v>
      </c>
      <c r="AU2945" s="158" t="s">
        <v>89</v>
      </c>
      <c r="AY2945" s="17" t="s">
        <v>307</v>
      </c>
      <c r="BE2945" s="159">
        <f t="shared" si="34"/>
        <v>0</v>
      </c>
      <c r="BF2945" s="159">
        <f t="shared" si="35"/>
        <v>0</v>
      </c>
      <c r="BG2945" s="159">
        <f t="shared" si="36"/>
        <v>0</v>
      </c>
      <c r="BH2945" s="159">
        <f t="shared" si="37"/>
        <v>0</v>
      </c>
      <c r="BI2945" s="159">
        <f t="shared" si="38"/>
        <v>0</v>
      </c>
      <c r="BJ2945" s="17" t="s">
        <v>89</v>
      </c>
      <c r="BK2945" s="159">
        <f t="shared" si="39"/>
        <v>0</v>
      </c>
      <c r="BL2945" s="17" t="s">
        <v>587</v>
      </c>
      <c r="BM2945" s="158" t="s">
        <v>3079</v>
      </c>
    </row>
    <row r="2946" spans="2:65" s="11" customFormat="1" ht="25.9" customHeight="1">
      <c r="B2946" s="133"/>
      <c r="D2946" s="134" t="s">
        <v>75</v>
      </c>
      <c r="E2946" s="135" t="s">
        <v>3080</v>
      </c>
      <c r="F2946" s="135" t="s">
        <v>3081</v>
      </c>
      <c r="I2946" s="136"/>
      <c r="J2946" s="137">
        <f>BK2946</f>
        <v>0</v>
      </c>
      <c r="L2946" s="133"/>
      <c r="M2946" s="138"/>
      <c r="P2946" s="139">
        <f>SUM(P2947:P2949)</f>
        <v>0</v>
      </c>
      <c r="R2946" s="139">
        <f>SUM(R2947:R2949)</f>
        <v>0</v>
      </c>
      <c r="T2946" s="140">
        <f>SUM(T2947:T2949)</f>
        <v>0</v>
      </c>
      <c r="AR2946" s="134" t="s">
        <v>313</v>
      </c>
      <c r="AT2946" s="141" t="s">
        <v>75</v>
      </c>
      <c r="AU2946" s="141" t="s">
        <v>76</v>
      </c>
      <c r="AY2946" s="134" t="s">
        <v>307</v>
      </c>
      <c r="BK2946" s="142">
        <f>SUM(BK2947:BK2949)</f>
        <v>0</v>
      </c>
    </row>
    <row r="2947" spans="2:65" s="1" customFormat="1" ht="33" customHeight="1">
      <c r="B2947" s="145"/>
      <c r="C2947" s="146" t="s">
        <v>3082</v>
      </c>
      <c r="D2947" s="146" t="s">
        <v>309</v>
      </c>
      <c r="E2947" s="147" t="s">
        <v>3083</v>
      </c>
      <c r="F2947" s="148" t="s">
        <v>3084</v>
      </c>
      <c r="G2947" s="149" t="s">
        <v>3085</v>
      </c>
      <c r="H2947" s="150">
        <v>144</v>
      </c>
      <c r="I2947" s="151"/>
      <c r="J2947" s="152">
        <f>ROUND(I2947*H2947,2)</f>
        <v>0</v>
      </c>
      <c r="K2947" s="153"/>
      <c r="L2947" s="32"/>
      <c r="M2947" s="154" t="s">
        <v>1</v>
      </c>
      <c r="N2947" s="155" t="s">
        <v>42</v>
      </c>
      <c r="P2947" s="156">
        <f>O2947*H2947</f>
        <v>0</v>
      </c>
      <c r="Q2947" s="156">
        <v>0</v>
      </c>
      <c r="R2947" s="156">
        <f>Q2947*H2947</f>
        <v>0</v>
      </c>
      <c r="S2947" s="156">
        <v>0</v>
      </c>
      <c r="T2947" s="157">
        <f>S2947*H2947</f>
        <v>0</v>
      </c>
      <c r="AR2947" s="158" t="s">
        <v>3086</v>
      </c>
      <c r="AT2947" s="158" t="s">
        <v>309</v>
      </c>
      <c r="AU2947" s="158" t="s">
        <v>83</v>
      </c>
      <c r="AY2947" s="17" t="s">
        <v>307</v>
      </c>
      <c r="BE2947" s="159">
        <f>IF(N2947="základná",J2947,0)</f>
        <v>0</v>
      </c>
      <c r="BF2947" s="159">
        <f>IF(N2947="znížená",J2947,0)</f>
        <v>0</v>
      </c>
      <c r="BG2947" s="159">
        <f>IF(N2947="zákl. prenesená",J2947,0)</f>
        <v>0</v>
      </c>
      <c r="BH2947" s="159">
        <f>IF(N2947="zníž. prenesená",J2947,0)</f>
        <v>0</v>
      </c>
      <c r="BI2947" s="159">
        <f>IF(N2947="nulová",J2947,0)</f>
        <v>0</v>
      </c>
      <c r="BJ2947" s="17" t="s">
        <v>89</v>
      </c>
      <c r="BK2947" s="159">
        <f>ROUND(I2947*H2947,2)</f>
        <v>0</v>
      </c>
      <c r="BL2947" s="17" t="s">
        <v>3086</v>
      </c>
      <c r="BM2947" s="158" t="s">
        <v>3087</v>
      </c>
    </row>
    <row r="2948" spans="2:65" s="12" customFormat="1">
      <c r="B2948" s="160"/>
      <c r="D2948" s="161" t="s">
        <v>315</v>
      </c>
      <c r="E2948" s="162" t="s">
        <v>1</v>
      </c>
      <c r="F2948" s="163" t="s">
        <v>3088</v>
      </c>
      <c r="H2948" s="162" t="s">
        <v>1</v>
      </c>
      <c r="I2948" s="164"/>
      <c r="L2948" s="160"/>
      <c r="M2948" s="165"/>
      <c r="T2948" s="166"/>
      <c r="AT2948" s="162" t="s">
        <v>315</v>
      </c>
      <c r="AU2948" s="162" t="s">
        <v>83</v>
      </c>
      <c r="AV2948" s="12" t="s">
        <v>83</v>
      </c>
      <c r="AW2948" s="12" t="s">
        <v>31</v>
      </c>
      <c r="AX2948" s="12" t="s">
        <v>76</v>
      </c>
      <c r="AY2948" s="162" t="s">
        <v>307</v>
      </c>
    </row>
    <row r="2949" spans="2:65" s="13" customFormat="1">
      <c r="B2949" s="167"/>
      <c r="D2949" s="161" t="s">
        <v>315</v>
      </c>
      <c r="E2949" s="168" t="s">
        <v>1</v>
      </c>
      <c r="F2949" s="169" t="s">
        <v>3089</v>
      </c>
      <c r="H2949" s="170">
        <v>144</v>
      </c>
      <c r="I2949" s="171"/>
      <c r="L2949" s="167"/>
      <c r="M2949" s="172"/>
      <c r="T2949" s="173"/>
      <c r="AT2949" s="168" t="s">
        <v>315</v>
      </c>
      <c r="AU2949" s="168" t="s">
        <v>83</v>
      </c>
      <c r="AV2949" s="13" t="s">
        <v>89</v>
      </c>
      <c r="AW2949" s="13" t="s">
        <v>31</v>
      </c>
      <c r="AX2949" s="13" t="s">
        <v>83</v>
      </c>
      <c r="AY2949" s="168" t="s">
        <v>307</v>
      </c>
    </row>
    <row r="2950" spans="2:65" s="11" customFormat="1" ht="25.9" customHeight="1">
      <c r="B2950" s="133"/>
      <c r="D2950" s="134" t="s">
        <v>75</v>
      </c>
      <c r="E2950" s="135" t="s">
        <v>3090</v>
      </c>
      <c r="F2950" s="135" t="s">
        <v>3091</v>
      </c>
      <c r="I2950" s="136"/>
      <c r="J2950" s="137">
        <f>BK2950</f>
        <v>0</v>
      </c>
      <c r="L2950" s="133"/>
      <c r="M2950" s="138"/>
      <c r="P2950" s="139">
        <f>P2951+SUM(P2952:P2954)</f>
        <v>0</v>
      </c>
      <c r="R2950" s="139">
        <f>R2951+SUM(R2952:R2954)</f>
        <v>0</v>
      </c>
      <c r="T2950" s="140">
        <f>T2951+SUM(T2952:T2954)</f>
        <v>0</v>
      </c>
      <c r="AR2950" s="134" t="s">
        <v>433</v>
      </c>
      <c r="AT2950" s="141" t="s">
        <v>75</v>
      </c>
      <c r="AU2950" s="141" t="s">
        <v>76</v>
      </c>
      <c r="AY2950" s="134" t="s">
        <v>307</v>
      </c>
      <c r="BK2950" s="142">
        <f>BK2951+SUM(BK2952:BK2954)</f>
        <v>0</v>
      </c>
    </row>
    <row r="2951" spans="2:65" s="1" customFormat="1" ht="37.9" customHeight="1">
      <c r="B2951" s="145"/>
      <c r="C2951" s="146" t="s">
        <v>3092</v>
      </c>
      <c r="D2951" s="146" t="s">
        <v>309</v>
      </c>
      <c r="E2951" s="147" t="s">
        <v>3093</v>
      </c>
      <c r="F2951" s="148" t="s">
        <v>3094</v>
      </c>
      <c r="G2951" s="149" t="s">
        <v>3095</v>
      </c>
      <c r="H2951" s="150">
        <v>1</v>
      </c>
      <c r="I2951" s="151"/>
      <c r="J2951" s="152">
        <f>ROUND(I2951*H2951,2)</f>
        <v>0</v>
      </c>
      <c r="K2951" s="153"/>
      <c r="L2951" s="32"/>
      <c r="M2951" s="154" t="s">
        <v>1</v>
      </c>
      <c r="N2951" s="155" t="s">
        <v>42</v>
      </c>
      <c r="P2951" s="156">
        <f>O2951*H2951</f>
        <v>0</v>
      </c>
      <c r="Q2951" s="156">
        <v>0</v>
      </c>
      <c r="R2951" s="156">
        <f>Q2951*H2951</f>
        <v>0</v>
      </c>
      <c r="S2951" s="156">
        <v>0</v>
      </c>
      <c r="T2951" s="157">
        <f>S2951*H2951</f>
        <v>0</v>
      </c>
      <c r="AR2951" s="158" t="s">
        <v>3096</v>
      </c>
      <c r="AT2951" s="158" t="s">
        <v>309</v>
      </c>
      <c r="AU2951" s="158" t="s">
        <v>83</v>
      </c>
      <c r="AY2951" s="17" t="s">
        <v>307</v>
      </c>
      <c r="BE2951" s="159">
        <f>IF(N2951="základná",J2951,0)</f>
        <v>0</v>
      </c>
      <c r="BF2951" s="159">
        <f>IF(N2951="znížená",J2951,0)</f>
        <v>0</v>
      </c>
      <c r="BG2951" s="159">
        <f>IF(N2951="zákl. prenesená",J2951,0)</f>
        <v>0</v>
      </c>
      <c r="BH2951" s="159">
        <f>IF(N2951="zníž. prenesená",J2951,0)</f>
        <v>0</v>
      </c>
      <c r="BI2951" s="159">
        <f>IF(N2951="nulová",J2951,0)</f>
        <v>0</v>
      </c>
      <c r="BJ2951" s="17" t="s">
        <v>89</v>
      </c>
      <c r="BK2951" s="159">
        <f>ROUND(I2951*H2951,2)</f>
        <v>0</v>
      </c>
      <c r="BL2951" s="17" t="s">
        <v>3096</v>
      </c>
      <c r="BM2951" s="158" t="s">
        <v>3097</v>
      </c>
    </row>
    <row r="2952" spans="2:65" s="1" customFormat="1" ht="16.5" customHeight="1">
      <c r="B2952" s="145"/>
      <c r="C2952" s="146" t="s">
        <v>3098</v>
      </c>
      <c r="D2952" s="146" t="s">
        <v>309</v>
      </c>
      <c r="E2952" s="147" t="s">
        <v>3099</v>
      </c>
      <c r="F2952" s="148" t="s">
        <v>3100</v>
      </c>
      <c r="G2952" s="149" t="s">
        <v>3095</v>
      </c>
      <c r="H2952" s="150">
        <v>1</v>
      </c>
      <c r="I2952" s="151"/>
      <c r="J2952" s="152">
        <f>ROUND(I2952*H2952,2)</f>
        <v>0</v>
      </c>
      <c r="K2952" s="153"/>
      <c r="L2952" s="32"/>
      <c r="M2952" s="154" t="s">
        <v>1</v>
      </c>
      <c r="N2952" s="155" t="s">
        <v>42</v>
      </c>
      <c r="P2952" s="156">
        <f>O2952*H2952</f>
        <v>0</v>
      </c>
      <c r="Q2952" s="156">
        <v>0</v>
      </c>
      <c r="R2952" s="156">
        <f>Q2952*H2952</f>
        <v>0</v>
      </c>
      <c r="S2952" s="156">
        <v>0</v>
      </c>
      <c r="T2952" s="157">
        <f>S2952*H2952</f>
        <v>0</v>
      </c>
      <c r="AR2952" s="158" t="s">
        <v>3096</v>
      </c>
      <c r="AT2952" s="158" t="s">
        <v>309</v>
      </c>
      <c r="AU2952" s="158" t="s">
        <v>83</v>
      </c>
      <c r="AY2952" s="17" t="s">
        <v>307</v>
      </c>
      <c r="BE2952" s="159">
        <f>IF(N2952="základná",J2952,0)</f>
        <v>0</v>
      </c>
      <c r="BF2952" s="159">
        <f>IF(N2952="znížená",J2952,0)</f>
        <v>0</v>
      </c>
      <c r="BG2952" s="159">
        <f>IF(N2952="zákl. prenesená",J2952,0)</f>
        <v>0</v>
      </c>
      <c r="BH2952" s="159">
        <f>IF(N2952="zníž. prenesená",J2952,0)</f>
        <v>0</v>
      </c>
      <c r="BI2952" s="159">
        <f>IF(N2952="nulová",J2952,0)</f>
        <v>0</v>
      </c>
      <c r="BJ2952" s="17" t="s">
        <v>89</v>
      </c>
      <c r="BK2952" s="159">
        <f>ROUND(I2952*H2952,2)</f>
        <v>0</v>
      </c>
      <c r="BL2952" s="17" t="s">
        <v>3096</v>
      </c>
      <c r="BM2952" s="158" t="s">
        <v>3101</v>
      </c>
    </row>
    <row r="2953" spans="2:65" s="1" customFormat="1" ht="24.2" customHeight="1">
      <c r="B2953" s="145"/>
      <c r="C2953" s="146" t="s">
        <v>3102</v>
      </c>
      <c r="D2953" s="146" t="s">
        <v>309</v>
      </c>
      <c r="E2953" s="147" t="s">
        <v>3103</v>
      </c>
      <c r="F2953" s="148" t="s">
        <v>3104</v>
      </c>
      <c r="G2953" s="149" t="s">
        <v>3095</v>
      </c>
      <c r="H2953" s="150">
        <v>1</v>
      </c>
      <c r="I2953" s="151"/>
      <c r="J2953" s="152">
        <f>ROUND(I2953*H2953,2)</f>
        <v>0</v>
      </c>
      <c r="K2953" s="153"/>
      <c r="L2953" s="32"/>
      <c r="M2953" s="154" t="s">
        <v>1</v>
      </c>
      <c r="N2953" s="155" t="s">
        <v>42</v>
      </c>
      <c r="P2953" s="156">
        <f>O2953*H2953</f>
        <v>0</v>
      </c>
      <c r="Q2953" s="156">
        <v>0</v>
      </c>
      <c r="R2953" s="156">
        <f>Q2953*H2953</f>
        <v>0</v>
      </c>
      <c r="S2953" s="156">
        <v>0</v>
      </c>
      <c r="T2953" s="157">
        <f>S2953*H2953</f>
        <v>0</v>
      </c>
      <c r="AR2953" s="158" t="s">
        <v>3096</v>
      </c>
      <c r="AT2953" s="158" t="s">
        <v>309</v>
      </c>
      <c r="AU2953" s="158" t="s">
        <v>83</v>
      </c>
      <c r="AY2953" s="17" t="s">
        <v>307</v>
      </c>
      <c r="BE2953" s="159">
        <f>IF(N2953="základná",J2953,0)</f>
        <v>0</v>
      </c>
      <c r="BF2953" s="159">
        <f>IF(N2953="znížená",J2953,0)</f>
        <v>0</v>
      </c>
      <c r="BG2953" s="159">
        <f>IF(N2953="zákl. prenesená",J2953,0)</f>
        <v>0</v>
      </c>
      <c r="BH2953" s="159">
        <f>IF(N2953="zníž. prenesená",J2953,0)</f>
        <v>0</v>
      </c>
      <c r="BI2953" s="159">
        <f>IF(N2953="nulová",J2953,0)</f>
        <v>0</v>
      </c>
      <c r="BJ2953" s="17" t="s">
        <v>89</v>
      </c>
      <c r="BK2953" s="159">
        <f>ROUND(I2953*H2953,2)</f>
        <v>0</v>
      </c>
      <c r="BL2953" s="17" t="s">
        <v>3096</v>
      </c>
      <c r="BM2953" s="158" t="s">
        <v>3105</v>
      </c>
    </row>
    <row r="2954" spans="2:65" s="11" customFormat="1" ht="22.9" customHeight="1">
      <c r="B2954" s="133"/>
      <c r="D2954" s="134" t="s">
        <v>75</v>
      </c>
      <c r="E2954" s="143" t="s">
        <v>3106</v>
      </c>
      <c r="F2954" s="143" t="s">
        <v>3107</v>
      </c>
      <c r="I2954" s="136"/>
      <c r="J2954" s="144">
        <f>BK2954</f>
        <v>0</v>
      </c>
      <c r="L2954" s="133"/>
      <c r="M2954" s="138"/>
      <c r="P2954" s="139">
        <f>P2955</f>
        <v>0</v>
      </c>
      <c r="R2954" s="139">
        <f>R2955</f>
        <v>0</v>
      </c>
      <c r="T2954" s="140">
        <f>T2955</f>
        <v>0</v>
      </c>
      <c r="AR2954" s="134" t="s">
        <v>433</v>
      </c>
      <c r="AT2954" s="141" t="s">
        <v>75</v>
      </c>
      <c r="AU2954" s="141" t="s">
        <v>83</v>
      </c>
      <c r="AY2954" s="134" t="s">
        <v>307</v>
      </c>
      <c r="BK2954" s="142">
        <f>BK2955</f>
        <v>0</v>
      </c>
    </row>
    <row r="2955" spans="2:65" s="1" customFormat="1" ht="16.5" customHeight="1">
      <c r="B2955" s="145"/>
      <c r="C2955" s="146" t="s">
        <v>3108</v>
      </c>
      <c r="D2955" s="146" t="s">
        <v>309</v>
      </c>
      <c r="E2955" s="147" t="s">
        <v>3109</v>
      </c>
      <c r="F2955" s="148" t="s">
        <v>3110</v>
      </c>
      <c r="G2955" s="149" t="s">
        <v>1849</v>
      </c>
      <c r="H2955" s="199"/>
      <c r="I2955" s="151"/>
      <c r="J2955" s="152">
        <f>ROUND(I2955*H2955,2)</f>
        <v>0</v>
      </c>
      <c r="K2955" s="153"/>
      <c r="L2955" s="32"/>
      <c r="M2955" s="200" t="s">
        <v>1</v>
      </c>
      <c r="N2955" s="201" t="s">
        <v>42</v>
      </c>
      <c r="O2955" s="202"/>
      <c r="P2955" s="203">
        <f>O2955*H2955</f>
        <v>0</v>
      </c>
      <c r="Q2955" s="203">
        <v>0</v>
      </c>
      <c r="R2955" s="203">
        <f>Q2955*H2955</f>
        <v>0</v>
      </c>
      <c r="S2955" s="203">
        <v>0</v>
      </c>
      <c r="T2955" s="204">
        <f>S2955*H2955</f>
        <v>0</v>
      </c>
      <c r="AR2955" s="158" t="s">
        <v>3096</v>
      </c>
      <c r="AT2955" s="158" t="s">
        <v>309</v>
      </c>
      <c r="AU2955" s="158" t="s">
        <v>89</v>
      </c>
      <c r="AY2955" s="17" t="s">
        <v>307</v>
      </c>
      <c r="BE2955" s="159">
        <f>IF(N2955="základná",J2955,0)</f>
        <v>0</v>
      </c>
      <c r="BF2955" s="159">
        <f>IF(N2955="znížená",J2955,0)</f>
        <v>0</v>
      </c>
      <c r="BG2955" s="159">
        <f>IF(N2955="zákl. prenesená",J2955,0)</f>
        <v>0</v>
      </c>
      <c r="BH2955" s="159">
        <f>IF(N2955="zníž. prenesená",J2955,0)</f>
        <v>0</v>
      </c>
      <c r="BI2955" s="159">
        <f>IF(N2955="nulová",J2955,0)</f>
        <v>0</v>
      </c>
      <c r="BJ2955" s="17" t="s">
        <v>89</v>
      </c>
      <c r="BK2955" s="159">
        <f>ROUND(I2955*H2955,2)</f>
        <v>0</v>
      </c>
      <c r="BL2955" s="17" t="s">
        <v>3096</v>
      </c>
      <c r="BM2955" s="158" t="s">
        <v>3111</v>
      </c>
    </row>
    <row r="2956" spans="2:65" s="1" customFormat="1" ht="6.95" customHeight="1">
      <c r="B2956" s="47"/>
      <c r="C2956" s="48"/>
      <c r="D2956" s="48"/>
      <c r="E2956" s="48"/>
      <c r="F2956" s="48"/>
      <c r="G2956" s="48"/>
      <c r="H2956" s="48"/>
      <c r="I2956" s="48"/>
      <c r="J2956" s="48"/>
      <c r="K2956" s="48"/>
      <c r="L2956" s="32"/>
    </row>
  </sheetData>
  <autoFilter ref="C150:K2955" xr:uid="{00000000-0009-0000-0000-000001000000}"/>
  <mergeCells count="12">
    <mergeCell ref="E143:H143"/>
    <mergeCell ref="L2:V2"/>
    <mergeCell ref="E85:H85"/>
    <mergeCell ref="E87:H87"/>
    <mergeCell ref="E89:H89"/>
    <mergeCell ref="E139:H139"/>
    <mergeCell ref="E141:H141"/>
    <mergeCell ref="E7:H7"/>
    <mergeCell ref="E9:H9"/>
    <mergeCell ref="E11:H11"/>
    <mergeCell ref="E20:H20"/>
    <mergeCell ref="E29:H29"/>
  </mergeCells>
  <pageMargins left="0.39374999999999999" right="0.39374999999999999" top="0.39374999999999999" bottom="0.39374999999999999" header="0" footer="0"/>
  <pageSetup paperSize="9" scale="88" fitToHeight="100" orientation="portrait" blackAndWhite="1" r:id="rId1"/>
  <headerFoot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142"/>
  <sheetViews>
    <sheetView showGridLines="0" workbookViewId="0">
      <selection activeCell="E35" sqref="E35:J36"/>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22" t="s">
        <v>5</v>
      </c>
      <c r="M2" s="266"/>
      <c r="N2" s="266"/>
      <c r="O2" s="266"/>
      <c r="P2" s="266"/>
      <c r="Q2" s="266"/>
      <c r="R2" s="266"/>
      <c r="S2" s="266"/>
      <c r="T2" s="266"/>
      <c r="U2" s="266"/>
      <c r="V2" s="266"/>
      <c r="AT2" s="17" t="s">
        <v>93</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63" t="str">
        <f>'Rekapitulácia stavby'!K6</f>
        <v>DD a DSS Terany - novostavba ubytovacieho bloku - CÚ 2025/II</v>
      </c>
      <c r="F7" s="264"/>
      <c r="G7" s="264"/>
      <c r="H7" s="264"/>
      <c r="L7" s="20"/>
    </row>
    <row r="8" spans="2:46" ht="12" customHeight="1">
      <c r="B8" s="20"/>
      <c r="D8" s="27" t="s">
        <v>163</v>
      </c>
      <c r="L8" s="20"/>
    </row>
    <row r="9" spans="2:46" s="1" customFormat="1" ht="16.5" customHeight="1">
      <c r="B9" s="32"/>
      <c r="E9" s="263" t="s">
        <v>166</v>
      </c>
      <c r="F9" s="262"/>
      <c r="G9" s="262"/>
      <c r="H9" s="262"/>
      <c r="L9" s="32"/>
    </row>
    <row r="10" spans="2:46" s="1" customFormat="1" ht="12" customHeight="1">
      <c r="B10" s="32"/>
      <c r="D10" s="27" t="s">
        <v>169</v>
      </c>
      <c r="L10" s="32"/>
    </row>
    <row r="11" spans="2:46" s="1" customFormat="1" ht="16.5" customHeight="1">
      <c r="B11" s="32"/>
      <c r="E11" s="234" t="s">
        <v>3112</v>
      </c>
      <c r="F11" s="262"/>
      <c r="G11" s="262"/>
      <c r="H11" s="262"/>
      <c r="L11" s="32"/>
    </row>
    <row r="12" spans="2:46" s="1" customFormat="1">
      <c r="B12" s="32"/>
      <c r="L12" s="32"/>
    </row>
    <row r="13" spans="2:46" s="1" customFormat="1" ht="12" customHeight="1">
      <c r="B13" s="32"/>
      <c r="D13" s="27" t="s">
        <v>17</v>
      </c>
      <c r="F13" s="25" t="s">
        <v>1</v>
      </c>
      <c r="I13" s="27" t="s">
        <v>18</v>
      </c>
      <c r="J13" s="25" t="s">
        <v>1</v>
      </c>
      <c r="L13" s="32"/>
    </row>
    <row r="14" spans="2:46" s="1" customFormat="1" ht="12" customHeight="1">
      <c r="B14" s="32"/>
      <c r="D14" s="27" t="s">
        <v>19</v>
      </c>
      <c r="F14" s="25" t="s">
        <v>20</v>
      </c>
      <c r="I14" s="27" t="s">
        <v>21</v>
      </c>
      <c r="J14" s="55" t="str">
        <f>'Rekapitulácia stavby'!AN8</f>
        <v>5. 12. 2025</v>
      </c>
      <c r="L14" s="32"/>
    </row>
    <row r="15" spans="2:46" s="1" customFormat="1" ht="10.9" customHeight="1">
      <c r="B15" s="32"/>
      <c r="L15" s="32"/>
    </row>
    <row r="16" spans="2:46" s="1" customFormat="1" ht="12" customHeight="1">
      <c r="B16" s="32"/>
      <c r="D16" s="27" t="s">
        <v>23</v>
      </c>
      <c r="I16" s="27" t="s">
        <v>24</v>
      </c>
      <c r="J16" s="25" t="s">
        <v>1</v>
      </c>
      <c r="L16" s="32"/>
    </row>
    <row r="17" spans="2:12" s="1" customFormat="1" ht="18" customHeight="1">
      <c r="B17" s="32"/>
      <c r="E17" s="25" t="s">
        <v>25</v>
      </c>
      <c r="I17" s="27" t="s">
        <v>26</v>
      </c>
      <c r="J17" s="25" t="s">
        <v>1</v>
      </c>
      <c r="L17" s="32"/>
    </row>
    <row r="18" spans="2:12" s="1" customFormat="1" ht="6.95" customHeight="1">
      <c r="B18" s="32"/>
      <c r="L18" s="32"/>
    </row>
    <row r="19" spans="2:12" s="1" customFormat="1" ht="12" customHeight="1">
      <c r="B19" s="32"/>
      <c r="D19" s="27" t="s">
        <v>27</v>
      </c>
      <c r="I19" s="27" t="s">
        <v>24</v>
      </c>
      <c r="J19" s="28" t="str">
        <f>'Rekapitulácia stavby'!AN13</f>
        <v>Vyplň údaj</v>
      </c>
      <c r="L19" s="32"/>
    </row>
    <row r="20" spans="2:12" s="1" customFormat="1" ht="18" customHeight="1">
      <c r="B20" s="32"/>
      <c r="E20" s="265" t="str">
        <f>'Rekapitulácia stavby'!E14</f>
        <v>Vyplň údaj</v>
      </c>
      <c r="F20" s="250"/>
      <c r="G20" s="250"/>
      <c r="H20" s="250"/>
      <c r="I20" s="27" t="s">
        <v>26</v>
      </c>
      <c r="J20" s="28" t="str">
        <f>'Rekapitulácia stavby'!AN14</f>
        <v>Vyplň údaj</v>
      </c>
      <c r="L20" s="32"/>
    </row>
    <row r="21" spans="2:12" s="1" customFormat="1" ht="6.95" customHeight="1">
      <c r="B21" s="32"/>
      <c r="L21" s="32"/>
    </row>
    <row r="22" spans="2:12" s="1" customFormat="1" ht="12" customHeight="1">
      <c r="B22" s="32"/>
      <c r="D22" s="27" t="s">
        <v>29</v>
      </c>
      <c r="I22" s="27" t="s">
        <v>24</v>
      </c>
      <c r="J22" s="25" t="s">
        <v>1</v>
      </c>
      <c r="L22" s="32"/>
    </row>
    <row r="23" spans="2:12" s="1" customFormat="1" ht="18" customHeight="1">
      <c r="B23" s="32"/>
      <c r="E23" s="25" t="s">
        <v>30</v>
      </c>
      <c r="I23" s="27" t="s">
        <v>26</v>
      </c>
      <c r="J23" s="25" t="s">
        <v>1</v>
      </c>
      <c r="L23" s="32"/>
    </row>
    <row r="24" spans="2:12" s="1" customFormat="1" ht="6.95" customHeight="1">
      <c r="B24" s="32"/>
      <c r="L24" s="32"/>
    </row>
    <row r="25" spans="2:12" s="1" customFormat="1" ht="12" customHeight="1">
      <c r="B25" s="32"/>
      <c r="D25" s="27" t="s">
        <v>32</v>
      </c>
      <c r="I25" s="27" t="s">
        <v>24</v>
      </c>
      <c r="J25" s="25" t="s">
        <v>1</v>
      </c>
      <c r="L25" s="32"/>
    </row>
    <row r="26" spans="2:12" s="1" customFormat="1" ht="18" customHeight="1">
      <c r="B26" s="32"/>
      <c r="E26" s="25" t="s">
        <v>3113</v>
      </c>
      <c r="I26" s="27" t="s">
        <v>26</v>
      </c>
      <c r="J26" s="25" t="s">
        <v>1</v>
      </c>
      <c r="L26" s="32"/>
    </row>
    <row r="27" spans="2:12" s="1" customFormat="1" ht="6.95" customHeight="1">
      <c r="B27" s="32"/>
      <c r="L27" s="32"/>
    </row>
    <row r="28" spans="2:12" s="1" customFormat="1" ht="12" customHeight="1">
      <c r="B28" s="32"/>
      <c r="D28" s="27" t="s">
        <v>34</v>
      </c>
      <c r="L28" s="32"/>
    </row>
    <row r="29" spans="2:12" s="7" customFormat="1" ht="16.5" customHeight="1">
      <c r="B29" s="98"/>
      <c r="E29" s="254" t="s">
        <v>1</v>
      </c>
      <c r="F29" s="254"/>
      <c r="G29" s="254"/>
      <c r="H29" s="254"/>
      <c r="L29" s="98"/>
    </row>
    <row r="30" spans="2:12" s="1" customFormat="1" ht="6.95" customHeight="1">
      <c r="B30" s="32"/>
      <c r="L30" s="32"/>
    </row>
    <row r="31" spans="2:12" s="1" customFormat="1" ht="6.95" customHeight="1">
      <c r="B31" s="32"/>
      <c r="D31" s="56"/>
      <c r="E31" s="56"/>
      <c r="F31" s="56"/>
      <c r="G31" s="56"/>
      <c r="H31" s="56"/>
      <c r="I31" s="56"/>
      <c r="J31" s="56"/>
      <c r="K31" s="56"/>
      <c r="L31" s="32"/>
    </row>
    <row r="32" spans="2:12" s="1" customFormat="1" ht="25.35" customHeight="1">
      <c r="B32" s="32"/>
      <c r="D32" s="100" t="s">
        <v>36</v>
      </c>
      <c r="J32" s="69">
        <f>ROUND(J125, 2)</f>
        <v>0</v>
      </c>
      <c r="L32" s="32"/>
    </row>
    <row r="33" spans="2:12" s="1" customFormat="1" ht="6.95" customHeight="1">
      <c r="B33" s="32"/>
      <c r="D33" s="56"/>
      <c r="E33" s="56"/>
      <c r="F33" s="56"/>
      <c r="G33" s="56"/>
      <c r="H33" s="56"/>
      <c r="I33" s="56"/>
      <c r="J33" s="56"/>
      <c r="K33" s="56"/>
      <c r="L33" s="32"/>
    </row>
    <row r="34" spans="2:12" s="1" customFormat="1" ht="14.45" customHeight="1">
      <c r="B34" s="32"/>
      <c r="F34" s="35" t="s">
        <v>38</v>
      </c>
      <c r="I34" s="35" t="s">
        <v>37</v>
      </c>
      <c r="J34" s="35" t="s">
        <v>39</v>
      </c>
      <c r="L34" s="32"/>
    </row>
    <row r="35" spans="2:12" s="1" customFormat="1" ht="14.45" customHeight="1">
      <c r="B35" s="32"/>
      <c r="D35" s="58" t="s">
        <v>40</v>
      </c>
      <c r="E35" s="25" t="s">
        <v>41</v>
      </c>
      <c r="F35" s="211">
        <f>ROUND((SUM(BE125:BE141)),  2)</f>
        <v>0</v>
      </c>
      <c r="G35" s="212"/>
      <c r="H35" s="212"/>
      <c r="I35" s="213">
        <v>0.23</v>
      </c>
      <c r="J35" s="211">
        <f>ROUND(((SUM(BE125:BE141))*I35),  2)</f>
        <v>0</v>
      </c>
      <c r="L35" s="32"/>
    </row>
    <row r="36" spans="2:12" s="1" customFormat="1" ht="14.45" customHeight="1">
      <c r="B36" s="32"/>
      <c r="E36" s="25" t="s">
        <v>42</v>
      </c>
      <c r="F36" s="211">
        <f>ROUND((SUM(BF125:BF141)),  2)</f>
        <v>0</v>
      </c>
      <c r="G36" s="212"/>
      <c r="H36" s="212"/>
      <c r="I36" s="213">
        <v>0.23</v>
      </c>
      <c r="J36" s="211">
        <f>ROUND(((SUM(BF125:BF141))*I36),  2)</f>
        <v>0</v>
      </c>
      <c r="L36" s="32"/>
    </row>
    <row r="37" spans="2:12" s="1" customFormat="1" ht="14.45" hidden="1" customHeight="1">
      <c r="B37" s="32"/>
      <c r="E37" s="27" t="s">
        <v>43</v>
      </c>
      <c r="F37" s="89">
        <f>ROUND((SUM(BG125:BG141)),  2)</f>
        <v>0</v>
      </c>
      <c r="I37" s="104">
        <v>0.23</v>
      </c>
      <c r="J37" s="89">
        <f>0</f>
        <v>0</v>
      </c>
      <c r="L37" s="32"/>
    </row>
    <row r="38" spans="2:12" s="1" customFormat="1" ht="14.45" hidden="1" customHeight="1">
      <c r="B38" s="32"/>
      <c r="E38" s="27" t="s">
        <v>44</v>
      </c>
      <c r="F38" s="89">
        <f>ROUND((SUM(BH125:BH141)),  2)</f>
        <v>0</v>
      </c>
      <c r="I38" s="104">
        <v>0.23</v>
      </c>
      <c r="J38" s="89">
        <f>0</f>
        <v>0</v>
      </c>
      <c r="L38" s="32"/>
    </row>
    <row r="39" spans="2:12" s="1" customFormat="1" ht="14.45" hidden="1" customHeight="1">
      <c r="B39" s="32"/>
      <c r="E39" s="37" t="s">
        <v>45</v>
      </c>
      <c r="F39" s="101">
        <f>ROUND((SUM(BI125:BI141)),  2)</f>
        <v>0</v>
      </c>
      <c r="G39" s="102"/>
      <c r="H39" s="102"/>
      <c r="I39" s="103">
        <v>0</v>
      </c>
      <c r="J39" s="101">
        <f>0</f>
        <v>0</v>
      </c>
      <c r="L39" s="32"/>
    </row>
    <row r="40" spans="2:12" s="1" customFormat="1" ht="6.95" customHeight="1">
      <c r="B40" s="32"/>
      <c r="L40" s="32"/>
    </row>
    <row r="41" spans="2:12" s="1" customFormat="1" ht="25.35" customHeight="1">
      <c r="B41" s="32"/>
      <c r="C41" s="105"/>
      <c r="D41" s="106" t="s">
        <v>46</v>
      </c>
      <c r="E41" s="60"/>
      <c r="F41" s="60"/>
      <c r="G41" s="107" t="s">
        <v>47</v>
      </c>
      <c r="H41" s="108" t="s">
        <v>48</v>
      </c>
      <c r="I41" s="60"/>
      <c r="J41" s="109">
        <f>SUM(J32:J39)</f>
        <v>0</v>
      </c>
      <c r="K41" s="110"/>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12" s="1" customFormat="1" ht="6.95" customHeight="1">
      <c r="B81" s="49"/>
      <c r="C81" s="50"/>
      <c r="D81" s="50"/>
      <c r="E81" s="50"/>
      <c r="F81" s="50"/>
      <c r="G81" s="50"/>
      <c r="H81" s="50"/>
      <c r="I81" s="50"/>
      <c r="J81" s="50"/>
      <c r="K81" s="50"/>
      <c r="L81" s="32"/>
    </row>
    <row r="82" spans="2:12" s="1" customFormat="1" ht="24.95" customHeight="1">
      <c r="B82" s="32"/>
      <c r="C82" s="21" t="s">
        <v>257</v>
      </c>
      <c r="L82" s="32"/>
    </row>
    <row r="83" spans="2:12" s="1" customFormat="1" ht="6.95" customHeight="1">
      <c r="B83" s="32"/>
      <c r="L83" s="32"/>
    </row>
    <row r="84" spans="2:12" s="1" customFormat="1" ht="12" customHeight="1">
      <c r="B84" s="32"/>
      <c r="C84" s="27" t="s">
        <v>15</v>
      </c>
      <c r="L84" s="32"/>
    </row>
    <row r="85" spans="2:12" s="1" customFormat="1" ht="16.5" customHeight="1">
      <c r="B85" s="32"/>
      <c r="E85" s="263" t="str">
        <f>E7</f>
        <v>DD a DSS Terany - novostavba ubytovacieho bloku - CÚ 2025/II</v>
      </c>
      <c r="F85" s="264"/>
      <c r="G85" s="264"/>
      <c r="H85" s="264"/>
      <c r="L85" s="32"/>
    </row>
    <row r="86" spans="2:12" ht="12" customHeight="1">
      <c r="B86" s="20"/>
      <c r="C86" s="27" t="s">
        <v>163</v>
      </c>
      <c r="L86" s="20"/>
    </row>
    <row r="87" spans="2:12" s="1" customFormat="1" ht="16.5" customHeight="1">
      <c r="B87" s="32"/>
      <c r="E87" s="263" t="s">
        <v>166</v>
      </c>
      <c r="F87" s="262"/>
      <c r="G87" s="262"/>
      <c r="H87" s="262"/>
      <c r="L87" s="32"/>
    </row>
    <row r="88" spans="2:12" s="1" customFormat="1" ht="12" customHeight="1">
      <c r="B88" s="32"/>
      <c r="C88" s="27" t="s">
        <v>169</v>
      </c>
      <c r="L88" s="32"/>
    </row>
    <row r="89" spans="2:12" s="1" customFormat="1" ht="16.5" customHeight="1">
      <c r="B89" s="32"/>
      <c r="E89" s="234" t="str">
        <f>E11</f>
        <v>B - Plynoinštalácia OPZ</v>
      </c>
      <c r="F89" s="262"/>
      <c r="G89" s="262"/>
      <c r="H89" s="262"/>
      <c r="L89" s="32"/>
    </row>
    <row r="90" spans="2:12" s="1" customFormat="1" ht="6.95" customHeight="1">
      <c r="B90" s="32"/>
      <c r="L90" s="32"/>
    </row>
    <row r="91" spans="2:12" s="1" customFormat="1" ht="12" customHeight="1">
      <c r="B91" s="32"/>
      <c r="C91" s="27" t="s">
        <v>19</v>
      </c>
      <c r="F91" s="25" t="str">
        <f>F14</f>
        <v>Terany</v>
      </c>
      <c r="I91" s="27" t="s">
        <v>21</v>
      </c>
      <c r="J91" s="55" t="str">
        <f>IF(J14="","",J14)</f>
        <v>5. 12. 2025</v>
      </c>
      <c r="L91" s="32"/>
    </row>
    <row r="92" spans="2:12" s="1" customFormat="1" ht="6.95" customHeight="1">
      <c r="B92" s="32"/>
      <c r="L92" s="32"/>
    </row>
    <row r="93" spans="2:12" s="1" customFormat="1" ht="15.2" customHeight="1">
      <c r="B93" s="32"/>
      <c r="C93" s="27" t="s">
        <v>23</v>
      </c>
      <c r="F93" s="25" t="str">
        <f>E17</f>
        <v>DD DSS Terany 1, Hontianske Tesáre</v>
      </c>
      <c r="I93" s="27" t="s">
        <v>29</v>
      </c>
      <c r="J93" s="30" t="str">
        <f>E23</f>
        <v>Ing.Attila Farkaš</v>
      </c>
      <c r="L93" s="32"/>
    </row>
    <row r="94" spans="2:12" s="1" customFormat="1" ht="15.2" customHeight="1">
      <c r="B94" s="32"/>
      <c r="C94" s="27" t="s">
        <v>27</v>
      </c>
      <c r="F94" s="25" t="str">
        <f>IF(E20="","",E20)</f>
        <v>Vyplň údaj</v>
      </c>
      <c r="I94" s="27" t="s">
        <v>32</v>
      </c>
      <c r="J94" s="30" t="str">
        <f>E26</f>
        <v>Ing.P.Molnár</v>
      </c>
      <c r="L94" s="32"/>
    </row>
    <row r="95" spans="2:12" s="1" customFormat="1" ht="10.35" customHeight="1">
      <c r="B95" s="32"/>
      <c r="L95" s="32"/>
    </row>
    <row r="96" spans="2:12" s="1" customFormat="1" ht="29.25" customHeight="1">
      <c r="B96" s="32"/>
      <c r="C96" s="113" t="s">
        <v>258</v>
      </c>
      <c r="D96" s="105"/>
      <c r="E96" s="105"/>
      <c r="F96" s="105"/>
      <c r="G96" s="105"/>
      <c r="H96" s="105"/>
      <c r="I96" s="105"/>
      <c r="J96" s="114" t="s">
        <v>259</v>
      </c>
      <c r="K96" s="105"/>
      <c r="L96" s="32"/>
    </row>
    <row r="97" spans="2:47" s="1" customFormat="1" ht="10.35" customHeight="1">
      <c r="B97" s="32"/>
      <c r="L97" s="32"/>
    </row>
    <row r="98" spans="2:47" s="1" customFormat="1" ht="22.9" customHeight="1">
      <c r="B98" s="32"/>
      <c r="C98" s="115" t="s">
        <v>260</v>
      </c>
      <c r="J98" s="69">
        <f>J125</f>
        <v>0</v>
      </c>
      <c r="L98" s="32"/>
      <c r="AU98" s="17" t="s">
        <v>261</v>
      </c>
    </row>
    <row r="99" spans="2:47" s="8" customFormat="1" ht="24.95" customHeight="1">
      <c r="B99" s="116"/>
      <c r="D99" s="117" t="s">
        <v>3114</v>
      </c>
      <c r="E99" s="118"/>
      <c r="F99" s="118"/>
      <c r="G99" s="118"/>
      <c r="H99" s="118"/>
      <c r="I99" s="118"/>
      <c r="J99" s="119">
        <f>J126</f>
        <v>0</v>
      </c>
      <c r="L99" s="116"/>
    </row>
    <row r="100" spans="2:47" s="9" customFormat="1" ht="19.899999999999999" customHeight="1">
      <c r="B100" s="120"/>
      <c r="D100" s="121" t="s">
        <v>3115</v>
      </c>
      <c r="E100" s="122"/>
      <c r="F100" s="122"/>
      <c r="G100" s="122"/>
      <c r="H100" s="122"/>
      <c r="I100" s="122"/>
      <c r="J100" s="123">
        <f>J127</f>
        <v>0</v>
      </c>
      <c r="L100" s="120"/>
    </row>
    <row r="101" spans="2:47" s="8" customFormat="1" ht="24.95" customHeight="1">
      <c r="B101" s="116"/>
      <c r="D101" s="117" t="s">
        <v>3116</v>
      </c>
      <c r="E101" s="118"/>
      <c r="F101" s="118"/>
      <c r="G101" s="118"/>
      <c r="H101" s="118"/>
      <c r="I101" s="118"/>
      <c r="J101" s="119">
        <f>J129</f>
        <v>0</v>
      </c>
      <c r="L101" s="116"/>
    </row>
    <row r="102" spans="2:47" s="9" customFormat="1" ht="19.899999999999999" customHeight="1">
      <c r="B102" s="120"/>
      <c r="D102" s="121" t="s">
        <v>3117</v>
      </c>
      <c r="E102" s="122"/>
      <c r="F102" s="122"/>
      <c r="G102" s="122"/>
      <c r="H102" s="122"/>
      <c r="I102" s="122"/>
      <c r="J102" s="123">
        <f>J130</f>
        <v>0</v>
      </c>
      <c r="L102" s="120"/>
    </row>
    <row r="103" spans="2:47" s="8" customFormat="1" ht="24.95" customHeight="1">
      <c r="B103" s="116"/>
      <c r="D103" s="117" t="s">
        <v>3118</v>
      </c>
      <c r="E103" s="118"/>
      <c r="F103" s="118"/>
      <c r="G103" s="118"/>
      <c r="H103" s="118"/>
      <c r="I103" s="118"/>
      <c r="J103" s="119">
        <f>J140</f>
        <v>0</v>
      </c>
      <c r="L103" s="116"/>
    </row>
    <row r="104" spans="2:47" s="1" customFormat="1" ht="21.75" customHeight="1">
      <c r="B104" s="32"/>
      <c r="L104" s="32"/>
    </row>
    <row r="105" spans="2:47" s="1" customFormat="1" ht="6.95" customHeight="1">
      <c r="B105" s="47"/>
      <c r="C105" s="48"/>
      <c r="D105" s="48"/>
      <c r="E105" s="48"/>
      <c r="F105" s="48"/>
      <c r="G105" s="48"/>
      <c r="H105" s="48"/>
      <c r="I105" s="48"/>
      <c r="J105" s="48"/>
      <c r="K105" s="48"/>
      <c r="L105" s="32"/>
    </row>
    <row r="109" spans="2:47" s="1" customFormat="1" ht="6.95" customHeight="1">
      <c r="B109" s="49"/>
      <c r="C109" s="50"/>
      <c r="D109" s="50"/>
      <c r="E109" s="50"/>
      <c r="F109" s="50"/>
      <c r="G109" s="50"/>
      <c r="H109" s="50"/>
      <c r="I109" s="50"/>
      <c r="J109" s="50"/>
      <c r="K109" s="50"/>
      <c r="L109" s="32"/>
    </row>
    <row r="110" spans="2:47" s="1" customFormat="1" ht="24.95" customHeight="1">
      <c r="B110" s="32"/>
      <c r="C110" s="21" t="s">
        <v>293</v>
      </c>
      <c r="L110" s="32"/>
    </row>
    <row r="111" spans="2:47" s="1" customFormat="1" ht="6.95" customHeight="1">
      <c r="B111" s="32"/>
      <c r="L111" s="32"/>
    </row>
    <row r="112" spans="2:47" s="1" customFormat="1" ht="12" customHeight="1">
      <c r="B112" s="32"/>
      <c r="C112" s="27" t="s">
        <v>15</v>
      </c>
      <c r="L112" s="32"/>
    </row>
    <row r="113" spans="2:65" s="1" customFormat="1" ht="16.5" customHeight="1">
      <c r="B113" s="32"/>
      <c r="E113" s="263" t="str">
        <f>E7</f>
        <v>DD a DSS Terany - novostavba ubytovacieho bloku - CÚ 2025/II</v>
      </c>
      <c r="F113" s="264"/>
      <c r="G113" s="264"/>
      <c r="H113" s="264"/>
      <c r="L113" s="32"/>
    </row>
    <row r="114" spans="2:65" ht="12" customHeight="1">
      <c r="B114" s="20"/>
      <c r="C114" s="27" t="s">
        <v>163</v>
      </c>
      <c r="L114" s="20"/>
    </row>
    <row r="115" spans="2:65" s="1" customFormat="1" ht="16.5" customHeight="1">
      <c r="B115" s="32"/>
      <c r="E115" s="263" t="s">
        <v>166</v>
      </c>
      <c r="F115" s="262"/>
      <c r="G115" s="262"/>
      <c r="H115" s="262"/>
      <c r="L115" s="32"/>
    </row>
    <row r="116" spans="2:65" s="1" customFormat="1" ht="12" customHeight="1">
      <c r="B116" s="32"/>
      <c r="C116" s="27" t="s">
        <v>169</v>
      </c>
      <c r="L116" s="32"/>
    </row>
    <row r="117" spans="2:65" s="1" customFormat="1" ht="16.5" customHeight="1">
      <c r="B117" s="32"/>
      <c r="E117" s="234" t="str">
        <f>E11</f>
        <v>B - Plynoinštalácia OPZ</v>
      </c>
      <c r="F117" s="262"/>
      <c r="G117" s="262"/>
      <c r="H117" s="262"/>
      <c r="L117" s="32"/>
    </row>
    <row r="118" spans="2:65" s="1" customFormat="1" ht="6.95" customHeight="1">
      <c r="B118" s="32"/>
      <c r="L118" s="32"/>
    </row>
    <row r="119" spans="2:65" s="1" customFormat="1" ht="12" customHeight="1">
      <c r="B119" s="32"/>
      <c r="C119" s="27" t="s">
        <v>19</v>
      </c>
      <c r="F119" s="25" t="str">
        <f>F14</f>
        <v>Terany</v>
      </c>
      <c r="I119" s="27" t="s">
        <v>21</v>
      </c>
      <c r="J119" s="55" t="str">
        <f>IF(J14="","",J14)</f>
        <v>5. 12. 2025</v>
      </c>
      <c r="L119" s="32"/>
    </row>
    <row r="120" spans="2:65" s="1" customFormat="1" ht="6.95" customHeight="1">
      <c r="B120" s="32"/>
      <c r="L120" s="32"/>
    </row>
    <row r="121" spans="2:65" s="1" customFormat="1" ht="15.2" customHeight="1">
      <c r="B121" s="32"/>
      <c r="C121" s="27" t="s">
        <v>23</v>
      </c>
      <c r="F121" s="25" t="str">
        <f>E17</f>
        <v>DD DSS Terany 1, Hontianske Tesáre</v>
      </c>
      <c r="I121" s="27" t="s">
        <v>29</v>
      </c>
      <c r="J121" s="30" t="str">
        <f>E23</f>
        <v>Ing.Attila Farkaš</v>
      </c>
      <c r="L121" s="32"/>
    </row>
    <row r="122" spans="2:65" s="1" customFormat="1" ht="15.2" customHeight="1">
      <c r="B122" s="32"/>
      <c r="C122" s="27" t="s">
        <v>27</v>
      </c>
      <c r="F122" s="25" t="str">
        <f>IF(E20="","",E20)</f>
        <v>Vyplň údaj</v>
      </c>
      <c r="I122" s="27" t="s">
        <v>32</v>
      </c>
      <c r="J122" s="30" t="str">
        <f>E26</f>
        <v>Ing.P.Molnár</v>
      </c>
      <c r="L122" s="32"/>
    </row>
    <row r="123" spans="2:65" s="1" customFormat="1" ht="10.35" customHeight="1">
      <c r="B123" s="32"/>
      <c r="L123" s="32"/>
    </row>
    <row r="124" spans="2:65" s="10" customFormat="1" ht="29.25" customHeight="1">
      <c r="B124" s="124"/>
      <c r="C124" s="125" t="s">
        <v>294</v>
      </c>
      <c r="D124" s="126" t="s">
        <v>61</v>
      </c>
      <c r="E124" s="126" t="s">
        <v>57</v>
      </c>
      <c r="F124" s="126" t="s">
        <v>58</v>
      </c>
      <c r="G124" s="126" t="s">
        <v>295</v>
      </c>
      <c r="H124" s="126" t="s">
        <v>296</v>
      </c>
      <c r="I124" s="126" t="s">
        <v>297</v>
      </c>
      <c r="J124" s="127" t="s">
        <v>259</v>
      </c>
      <c r="K124" s="128" t="s">
        <v>298</v>
      </c>
      <c r="L124" s="124"/>
      <c r="M124" s="62" t="s">
        <v>1</v>
      </c>
      <c r="N124" s="63" t="s">
        <v>40</v>
      </c>
      <c r="O124" s="63" t="s">
        <v>299</v>
      </c>
      <c r="P124" s="63" t="s">
        <v>300</v>
      </c>
      <c r="Q124" s="63" t="s">
        <v>301</v>
      </c>
      <c r="R124" s="63" t="s">
        <v>302</v>
      </c>
      <c r="S124" s="63" t="s">
        <v>303</v>
      </c>
      <c r="T124" s="64" t="s">
        <v>304</v>
      </c>
    </row>
    <row r="125" spans="2:65" s="1" customFormat="1" ht="22.9" customHeight="1">
      <c r="B125" s="32"/>
      <c r="C125" s="67" t="s">
        <v>260</v>
      </c>
      <c r="J125" s="129">
        <f>BK125</f>
        <v>0</v>
      </c>
      <c r="L125" s="32"/>
      <c r="M125" s="65"/>
      <c r="N125" s="56"/>
      <c r="O125" s="56"/>
      <c r="P125" s="130">
        <f>P126+P129+P140</f>
        <v>0</v>
      </c>
      <c r="Q125" s="56"/>
      <c r="R125" s="130">
        <f>R126+R129+R140</f>
        <v>1.5070000000000002E-2</v>
      </c>
      <c r="S125" s="56"/>
      <c r="T125" s="131">
        <f>T126+T129+T140</f>
        <v>0</v>
      </c>
      <c r="AT125" s="17" t="s">
        <v>75</v>
      </c>
      <c r="AU125" s="17" t="s">
        <v>261</v>
      </c>
      <c r="BK125" s="132">
        <f>BK126+BK129+BK140</f>
        <v>0</v>
      </c>
    </row>
    <row r="126" spans="2:65" s="11" customFormat="1" ht="25.9" customHeight="1">
      <c r="B126" s="133"/>
      <c r="D126" s="134" t="s">
        <v>75</v>
      </c>
      <c r="E126" s="135" t="s">
        <v>305</v>
      </c>
      <c r="F126" s="135" t="s">
        <v>3119</v>
      </c>
      <c r="I126" s="136"/>
      <c r="J126" s="137">
        <f>BK126</f>
        <v>0</v>
      </c>
      <c r="L126" s="133"/>
      <c r="M126" s="138"/>
      <c r="P126" s="139">
        <f>P127</f>
        <v>0</v>
      </c>
      <c r="R126" s="139">
        <f>R127</f>
        <v>0</v>
      </c>
      <c r="T126" s="140">
        <f>T127</f>
        <v>0</v>
      </c>
      <c r="AR126" s="134" t="s">
        <v>83</v>
      </c>
      <c r="AT126" s="141" t="s">
        <v>75</v>
      </c>
      <c r="AU126" s="141" t="s">
        <v>76</v>
      </c>
      <c r="AY126" s="134" t="s">
        <v>307</v>
      </c>
      <c r="BK126" s="142">
        <f>BK127</f>
        <v>0</v>
      </c>
    </row>
    <row r="127" spans="2:65" s="11" customFormat="1" ht="22.9" customHeight="1">
      <c r="B127" s="133"/>
      <c r="D127" s="134" t="s">
        <v>75</v>
      </c>
      <c r="E127" s="143" t="s">
        <v>506</v>
      </c>
      <c r="F127" s="143" t="s">
        <v>3120</v>
      </c>
      <c r="I127" s="136"/>
      <c r="J127" s="144">
        <f>BK127</f>
        <v>0</v>
      </c>
      <c r="L127" s="133"/>
      <c r="M127" s="138"/>
      <c r="P127" s="139">
        <f>P128</f>
        <v>0</v>
      </c>
      <c r="R127" s="139">
        <f>R128</f>
        <v>0</v>
      </c>
      <c r="T127" s="140">
        <f>T128</f>
        <v>0</v>
      </c>
      <c r="AR127" s="134" t="s">
        <v>83</v>
      </c>
      <c r="AT127" s="141" t="s">
        <v>75</v>
      </c>
      <c r="AU127" s="141" t="s">
        <v>83</v>
      </c>
      <c r="AY127" s="134" t="s">
        <v>307</v>
      </c>
      <c r="BK127" s="142">
        <f>BK128</f>
        <v>0</v>
      </c>
    </row>
    <row r="128" spans="2:65" s="1" customFormat="1" ht="24.2" customHeight="1">
      <c r="B128" s="145"/>
      <c r="C128" s="146" t="s">
        <v>83</v>
      </c>
      <c r="D128" s="146" t="s">
        <v>309</v>
      </c>
      <c r="E128" s="147" t="s">
        <v>3121</v>
      </c>
      <c r="F128" s="148" t="s">
        <v>3122</v>
      </c>
      <c r="G128" s="149" t="s">
        <v>693</v>
      </c>
      <c r="H128" s="150">
        <v>1</v>
      </c>
      <c r="I128" s="151"/>
      <c r="J128" s="152">
        <f>ROUND(I128*H128,2)</f>
        <v>0</v>
      </c>
      <c r="K128" s="153"/>
      <c r="L128" s="32"/>
      <c r="M128" s="154" t="s">
        <v>1</v>
      </c>
      <c r="N128" s="155" t="s">
        <v>42</v>
      </c>
      <c r="P128" s="156">
        <f>O128*H128</f>
        <v>0</v>
      </c>
      <c r="Q128" s="156">
        <v>0</v>
      </c>
      <c r="R128" s="156">
        <f>Q128*H128</f>
        <v>0</v>
      </c>
      <c r="S128" s="156">
        <v>0</v>
      </c>
      <c r="T128" s="157">
        <f>S128*H128</f>
        <v>0</v>
      </c>
      <c r="AR128" s="158" t="s">
        <v>313</v>
      </c>
      <c r="AT128" s="158" t="s">
        <v>309</v>
      </c>
      <c r="AU128" s="158" t="s">
        <v>89</v>
      </c>
      <c r="AY128" s="17" t="s">
        <v>307</v>
      </c>
      <c r="BE128" s="159">
        <f>IF(N128="základná",J128,0)</f>
        <v>0</v>
      </c>
      <c r="BF128" s="159">
        <f>IF(N128="znížená",J128,0)</f>
        <v>0</v>
      </c>
      <c r="BG128" s="159">
        <f>IF(N128="zákl. prenesená",J128,0)</f>
        <v>0</v>
      </c>
      <c r="BH128" s="159">
        <f>IF(N128="zníž. prenesená",J128,0)</f>
        <v>0</v>
      </c>
      <c r="BI128" s="159">
        <f>IF(N128="nulová",J128,0)</f>
        <v>0</v>
      </c>
      <c r="BJ128" s="17" t="s">
        <v>89</v>
      </c>
      <c r="BK128" s="159">
        <f>ROUND(I128*H128,2)</f>
        <v>0</v>
      </c>
      <c r="BL128" s="17" t="s">
        <v>313</v>
      </c>
      <c r="BM128" s="158" t="s">
        <v>89</v>
      </c>
    </row>
    <row r="129" spans="2:65" s="11" customFormat="1" ht="25.9" customHeight="1">
      <c r="B129" s="133"/>
      <c r="D129" s="134" t="s">
        <v>75</v>
      </c>
      <c r="E129" s="135" t="s">
        <v>1757</v>
      </c>
      <c r="F129" s="135" t="s">
        <v>3123</v>
      </c>
      <c r="I129" s="136"/>
      <c r="J129" s="137">
        <f>BK129</f>
        <v>0</v>
      </c>
      <c r="L129" s="133"/>
      <c r="M129" s="138"/>
      <c r="P129" s="139">
        <f>P130</f>
        <v>0</v>
      </c>
      <c r="R129" s="139">
        <f>R130</f>
        <v>1.5070000000000002E-2</v>
      </c>
      <c r="T129" s="140">
        <f>T130</f>
        <v>0</v>
      </c>
      <c r="AR129" s="134" t="s">
        <v>89</v>
      </c>
      <c r="AT129" s="141" t="s">
        <v>75</v>
      </c>
      <c r="AU129" s="141" t="s">
        <v>76</v>
      </c>
      <c r="AY129" s="134" t="s">
        <v>307</v>
      </c>
      <c r="BK129" s="142">
        <f>BK130</f>
        <v>0</v>
      </c>
    </row>
    <row r="130" spans="2:65" s="11" customFormat="1" ht="22.9" customHeight="1">
      <c r="B130" s="133"/>
      <c r="D130" s="134" t="s">
        <v>75</v>
      </c>
      <c r="E130" s="143" t="s">
        <v>3124</v>
      </c>
      <c r="F130" s="143" t="s">
        <v>3125</v>
      </c>
      <c r="I130" s="136"/>
      <c r="J130" s="144">
        <f>BK130</f>
        <v>0</v>
      </c>
      <c r="L130" s="133"/>
      <c r="M130" s="138"/>
      <c r="P130" s="139">
        <f>SUM(P131:P139)</f>
        <v>0</v>
      </c>
      <c r="R130" s="139">
        <f>SUM(R131:R139)</f>
        <v>1.5070000000000002E-2</v>
      </c>
      <c r="T130" s="140">
        <f>SUM(T131:T139)</f>
        <v>0</v>
      </c>
      <c r="AR130" s="134" t="s">
        <v>89</v>
      </c>
      <c r="AT130" s="141" t="s">
        <v>75</v>
      </c>
      <c r="AU130" s="141" t="s">
        <v>83</v>
      </c>
      <c r="AY130" s="134" t="s">
        <v>307</v>
      </c>
      <c r="BK130" s="142">
        <f>SUM(BK131:BK139)</f>
        <v>0</v>
      </c>
    </row>
    <row r="131" spans="2:65" s="1" customFormat="1" ht="24.2" customHeight="1">
      <c r="B131" s="145"/>
      <c r="C131" s="146" t="s">
        <v>89</v>
      </c>
      <c r="D131" s="146" t="s">
        <v>309</v>
      </c>
      <c r="E131" s="147" t="s">
        <v>3126</v>
      </c>
      <c r="F131" s="148" t="s">
        <v>3127</v>
      </c>
      <c r="G131" s="149" t="s">
        <v>1071</v>
      </c>
      <c r="H131" s="150">
        <v>0.6</v>
      </c>
      <c r="I131" s="151"/>
      <c r="J131" s="152">
        <f t="shared" ref="J131:J139" si="0">ROUND(I131*H131,2)</f>
        <v>0</v>
      </c>
      <c r="K131" s="153"/>
      <c r="L131" s="32"/>
      <c r="M131" s="154" t="s">
        <v>1</v>
      </c>
      <c r="N131" s="155" t="s">
        <v>42</v>
      </c>
      <c r="P131" s="156">
        <f t="shared" ref="P131:P139" si="1">O131*H131</f>
        <v>0</v>
      </c>
      <c r="Q131" s="156">
        <v>1.8500000000000001E-3</v>
      </c>
      <c r="R131" s="156">
        <f t="shared" ref="R131:R139" si="2">Q131*H131</f>
        <v>1.1100000000000001E-3</v>
      </c>
      <c r="S131" s="156">
        <v>0</v>
      </c>
      <c r="T131" s="157">
        <f t="shared" ref="T131:T139" si="3">S131*H131</f>
        <v>0</v>
      </c>
      <c r="AR131" s="158" t="s">
        <v>587</v>
      </c>
      <c r="AT131" s="158" t="s">
        <v>309</v>
      </c>
      <c r="AU131" s="158" t="s">
        <v>89</v>
      </c>
      <c r="AY131" s="17" t="s">
        <v>307</v>
      </c>
      <c r="BE131" s="159">
        <f t="shared" ref="BE131:BE139" si="4">IF(N131="základná",J131,0)</f>
        <v>0</v>
      </c>
      <c r="BF131" s="159">
        <f t="shared" ref="BF131:BF139" si="5">IF(N131="znížená",J131,0)</f>
        <v>0</v>
      </c>
      <c r="BG131" s="159">
        <f t="shared" ref="BG131:BG139" si="6">IF(N131="zákl. prenesená",J131,0)</f>
        <v>0</v>
      </c>
      <c r="BH131" s="159">
        <f t="shared" ref="BH131:BH139" si="7">IF(N131="zníž. prenesená",J131,0)</f>
        <v>0</v>
      </c>
      <c r="BI131" s="159">
        <f t="shared" ref="BI131:BI139" si="8">IF(N131="nulová",J131,0)</f>
        <v>0</v>
      </c>
      <c r="BJ131" s="17" t="s">
        <v>89</v>
      </c>
      <c r="BK131" s="159">
        <f t="shared" ref="BK131:BK139" si="9">ROUND(I131*H131,2)</f>
        <v>0</v>
      </c>
      <c r="BL131" s="17" t="s">
        <v>587</v>
      </c>
      <c r="BM131" s="158" t="s">
        <v>313</v>
      </c>
    </row>
    <row r="132" spans="2:65" s="1" customFormat="1" ht="24.2" customHeight="1">
      <c r="B132" s="145"/>
      <c r="C132" s="146" t="s">
        <v>107</v>
      </c>
      <c r="D132" s="146" t="s">
        <v>309</v>
      </c>
      <c r="E132" s="147" t="s">
        <v>3128</v>
      </c>
      <c r="F132" s="148" t="s">
        <v>3129</v>
      </c>
      <c r="G132" s="149" t="s">
        <v>1071</v>
      </c>
      <c r="H132" s="150">
        <v>2.2999999999999998</v>
      </c>
      <c r="I132" s="151"/>
      <c r="J132" s="152">
        <f t="shared" si="0"/>
        <v>0</v>
      </c>
      <c r="K132" s="153"/>
      <c r="L132" s="32"/>
      <c r="M132" s="154" t="s">
        <v>1</v>
      </c>
      <c r="N132" s="155" t="s">
        <v>42</v>
      </c>
      <c r="P132" s="156">
        <f t="shared" si="1"/>
        <v>0</v>
      </c>
      <c r="Q132" s="156">
        <v>2.7391304347826099E-3</v>
      </c>
      <c r="R132" s="156">
        <f t="shared" si="2"/>
        <v>6.3000000000000018E-3</v>
      </c>
      <c r="S132" s="156">
        <v>0</v>
      </c>
      <c r="T132" s="157">
        <f t="shared" si="3"/>
        <v>0</v>
      </c>
      <c r="AR132" s="158" t="s">
        <v>587</v>
      </c>
      <c r="AT132" s="158" t="s">
        <v>309</v>
      </c>
      <c r="AU132" s="158" t="s">
        <v>89</v>
      </c>
      <c r="AY132" s="17" t="s">
        <v>307</v>
      </c>
      <c r="BE132" s="159">
        <f t="shared" si="4"/>
        <v>0</v>
      </c>
      <c r="BF132" s="159">
        <f t="shared" si="5"/>
        <v>0</v>
      </c>
      <c r="BG132" s="159">
        <f t="shared" si="6"/>
        <v>0</v>
      </c>
      <c r="BH132" s="159">
        <f t="shared" si="7"/>
        <v>0</v>
      </c>
      <c r="BI132" s="159">
        <f t="shared" si="8"/>
        <v>0</v>
      </c>
      <c r="BJ132" s="17" t="s">
        <v>89</v>
      </c>
      <c r="BK132" s="159">
        <f t="shared" si="9"/>
        <v>0</v>
      </c>
      <c r="BL132" s="17" t="s">
        <v>587</v>
      </c>
      <c r="BM132" s="158" t="s">
        <v>439</v>
      </c>
    </row>
    <row r="133" spans="2:65" s="1" customFormat="1" ht="33" customHeight="1">
      <c r="B133" s="145"/>
      <c r="C133" s="146" t="s">
        <v>313</v>
      </c>
      <c r="D133" s="146" t="s">
        <v>309</v>
      </c>
      <c r="E133" s="147" t="s">
        <v>3130</v>
      </c>
      <c r="F133" s="148" t="s">
        <v>3131</v>
      </c>
      <c r="G133" s="149" t="s">
        <v>693</v>
      </c>
      <c r="H133" s="150">
        <v>1</v>
      </c>
      <c r="I133" s="151"/>
      <c r="J133" s="152">
        <f t="shared" si="0"/>
        <v>0</v>
      </c>
      <c r="K133" s="153"/>
      <c r="L133" s="32"/>
      <c r="M133" s="154" t="s">
        <v>1</v>
      </c>
      <c r="N133" s="155" t="s">
        <v>42</v>
      </c>
      <c r="P133" s="156">
        <f t="shared" si="1"/>
        <v>0</v>
      </c>
      <c r="Q133" s="156">
        <v>1.0300000000000001E-3</v>
      </c>
      <c r="R133" s="156">
        <f t="shared" si="2"/>
        <v>1.0300000000000001E-3</v>
      </c>
      <c r="S133" s="156">
        <v>0</v>
      </c>
      <c r="T133" s="157">
        <f t="shared" si="3"/>
        <v>0</v>
      </c>
      <c r="AR133" s="158" t="s">
        <v>587</v>
      </c>
      <c r="AT133" s="158" t="s">
        <v>309</v>
      </c>
      <c r="AU133" s="158" t="s">
        <v>89</v>
      </c>
      <c r="AY133" s="17" t="s">
        <v>307</v>
      </c>
      <c r="BE133" s="159">
        <f t="shared" si="4"/>
        <v>0</v>
      </c>
      <c r="BF133" s="159">
        <f t="shared" si="5"/>
        <v>0</v>
      </c>
      <c r="BG133" s="159">
        <f t="shared" si="6"/>
        <v>0</v>
      </c>
      <c r="BH133" s="159">
        <f t="shared" si="7"/>
        <v>0</v>
      </c>
      <c r="BI133" s="159">
        <f t="shared" si="8"/>
        <v>0</v>
      </c>
      <c r="BJ133" s="17" t="s">
        <v>89</v>
      </c>
      <c r="BK133" s="159">
        <f t="shared" si="9"/>
        <v>0</v>
      </c>
      <c r="BL133" s="17" t="s">
        <v>587</v>
      </c>
      <c r="BM133" s="158" t="s">
        <v>449</v>
      </c>
    </row>
    <row r="134" spans="2:65" s="1" customFormat="1" ht="24.2" customHeight="1">
      <c r="B134" s="145"/>
      <c r="C134" s="146" t="s">
        <v>433</v>
      </c>
      <c r="D134" s="146" t="s">
        <v>309</v>
      </c>
      <c r="E134" s="147" t="s">
        <v>3132</v>
      </c>
      <c r="F134" s="148" t="s">
        <v>3133</v>
      </c>
      <c r="G134" s="149" t="s">
        <v>1071</v>
      </c>
      <c r="H134" s="150">
        <v>0.5</v>
      </c>
      <c r="I134" s="151"/>
      <c r="J134" s="152">
        <f t="shared" si="0"/>
        <v>0</v>
      </c>
      <c r="K134" s="153"/>
      <c r="L134" s="32"/>
      <c r="M134" s="154" t="s">
        <v>1</v>
      </c>
      <c r="N134" s="155" t="s">
        <v>42</v>
      </c>
      <c r="P134" s="156">
        <f t="shared" si="1"/>
        <v>0</v>
      </c>
      <c r="Q134" s="156">
        <v>4.28E-3</v>
      </c>
      <c r="R134" s="156">
        <f t="shared" si="2"/>
        <v>2.14E-3</v>
      </c>
      <c r="S134" s="156">
        <v>0</v>
      </c>
      <c r="T134" s="157">
        <f t="shared" si="3"/>
        <v>0</v>
      </c>
      <c r="AR134" s="158" t="s">
        <v>587</v>
      </c>
      <c r="AT134" s="158" t="s">
        <v>309</v>
      </c>
      <c r="AU134" s="158" t="s">
        <v>89</v>
      </c>
      <c r="AY134" s="17" t="s">
        <v>307</v>
      </c>
      <c r="BE134" s="159">
        <f t="shared" si="4"/>
        <v>0</v>
      </c>
      <c r="BF134" s="159">
        <f t="shared" si="5"/>
        <v>0</v>
      </c>
      <c r="BG134" s="159">
        <f t="shared" si="6"/>
        <v>0</v>
      </c>
      <c r="BH134" s="159">
        <f t="shared" si="7"/>
        <v>0</v>
      </c>
      <c r="BI134" s="159">
        <f t="shared" si="8"/>
        <v>0</v>
      </c>
      <c r="BJ134" s="17" t="s">
        <v>89</v>
      </c>
      <c r="BK134" s="159">
        <f t="shared" si="9"/>
        <v>0</v>
      </c>
      <c r="BL134" s="17" t="s">
        <v>587</v>
      </c>
      <c r="BM134" s="158" t="s">
        <v>514</v>
      </c>
    </row>
    <row r="135" spans="2:65" s="1" customFormat="1" ht="24.2" customHeight="1">
      <c r="B135" s="145"/>
      <c r="C135" s="146" t="s">
        <v>439</v>
      </c>
      <c r="D135" s="146" t="s">
        <v>309</v>
      </c>
      <c r="E135" s="147" t="s">
        <v>3134</v>
      </c>
      <c r="F135" s="148" t="s">
        <v>3135</v>
      </c>
      <c r="G135" s="149" t="s">
        <v>788</v>
      </c>
      <c r="H135" s="150">
        <v>1</v>
      </c>
      <c r="I135" s="151"/>
      <c r="J135" s="152">
        <f t="shared" si="0"/>
        <v>0</v>
      </c>
      <c r="K135" s="153"/>
      <c r="L135" s="32"/>
      <c r="M135" s="154" t="s">
        <v>1</v>
      </c>
      <c r="N135" s="155" t="s">
        <v>42</v>
      </c>
      <c r="P135" s="156">
        <f t="shared" si="1"/>
        <v>0</v>
      </c>
      <c r="Q135" s="156">
        <v>3.65E-3</v>
      </c>
      <c r="R135" s="156">
        <f t="shared" si="2"/>
        <v>3.65E-3</v>
      </c>
      <c r="S135" s="156">
        <v>0</v>
      </c>
      <c r="T135" s="157">
        <f t="shared" si="3"/>
        <v>0</v>
      </c>
      <c r="AR135" s="158" t="s">
        <v>587</v>
      </c>
      <c r="AT135" s="158" t="s">
        <v>309</v>
      </c>
      <c r="AU135" s="158" t="s">
        <v>89</v>
      </c>
      <c r="AY135" s="17" t="s">
        <v>307</v>
      </c>
      <c r="BE135" s="159">
        <f t="shared" si="4"/>
        <v>0</v>
      </c>
      <c r="BF135" s="159">
        <f t="shared" si="5"/>
        <v>0</v>
      </c>
      <c r="BG135" s="159">
        <f t="shared" si="6"/>
        <v>0</v>
      </c>
      <c r="BH135" s="159">
        <f t="shared" si="7"/>
        <v>0</v>
      </c>
      <c r="BI135" s="159">
        <f t="shared" si="8"/>
        <v>0</v>
      </c>
      <c r="BJ135" s="17" t="s">
        <v>89</v>
      </c>
      <c r="BK135" s="159">
        <f t="shared" si="9"/>
        <v>0</v>
      </c>
      <c r="BL135" s="17" t="s">
        <v>587</v>
      </c>
      <c r="BM135" s="158" t="s">
        <v>526</v>
      </c>
    </row>
    <row r="136" spans="2:65" s="1" customFormat="1" ht="37.9" customHeight="1">
      <c r="B136" s="145"/>
      <c r="C136" s="146" t="s">
        <v>444</v>
      </c>
      <c r="D136" s="146" t="s">
        <v>309</v>
      </c>
      <c r="E136" s="147" t="s">
        <v>3136</v>
      </c>
      <c r="F136" s="148" t="s">
        <v>3137</v>
      </c>
      <c r="G136" s="149" t="s">
        <v>693</v>
      </c>
      <c r="H136" s="150">
        <v>1</v>
      </c>
      <c r="I136" s="151"/>
      <c r="J136" s="152">
        <f t="shared" si="0"/>
        <v>0</v>
      </c>
      <c r="K136" s="153"/>
      <c r="L136" s="32"/>
      <c r="M136" s="154" t="s">
        <v>1</v>
      </c>
      <c r="N136" s="155" t="s">
        <v>42</v>
      </c>
      <c r="P136" s="156">
        <f t="shared" si="1"/>
        <v>0</v>
      </c>
      <c r="Q136" s="156">
        <v>2.9E-4</v>
      </c>
      <c r="R136" s="156">
        <f t="shared" si="2"/>
        <v>2.9E-4</v>
      </c>
      <c r="S136" s="156">
        <v>0</v>
      </c>
      <c r="T136" s="157">
        <f t="shared" si="3"/>
        <v>0</v>
      </c>
      <c r="AR136" s="158" t="s">
        <v>587</v>
      </c>
      <c r="AT136" s="158" t="s">
        <v>309</v>
      </c>
      <c r="AU136" s="158" t="s">
        <v>89</v>
      </c>
      <c r="AY136" s="17" t="s">
        <v>307</v>
      </c>
      <c r="BE136" s="159">
        <f t="shared" si="4"/>
        <v>0</v>
      </c>
      <c r="BF136" s="159">
        <f t="shared" si="5"/>
        <v>0</v>
      </c>
      <c r="BG136" s="159">
        <f t="shared" si="6"/>
        <v>0</v>
      </c>
      <c r="BH136" s="159">
        <f t="shared" si="7"/>
        <v>0</v>
      </c>
      <c r="BI136" s="159">
        <f t="shared" si="8"/>
        <v>0</v>
      </c>
      <c r="BJ136" s="17" t="s">
        <v>89</v>
      </c>
      <c r="BK136" s="159">
        <f t="shared" si="9"/>
        <v>0</v>
      </c>
      <c r="BL136" s="17" t="s">
        <v>587</v>
      </c>
      <c r="BM136" s="158" t="s">
        <v>578</v>
      </c>
    </row>
    <row r="137" spans="2:65" s="1" customFormat="1" ht="16.5" customHeight="1">
      <c r="B137" s="145"/>
      <c r="C137" s="146" t="s">
        <v>449</v>
      </c>
      <c r="D137" s="146" t="s">
        <v>309</v>
      </c>
      <c r="E137" s="147" t="s">
        <v>3138</v>
      </c>
      <c r="F137" s="148" t="s">
        <v>3139</v>
      </c>
      <c r="G137" s="149" t="s">
        <v>693</v>
      </c>
      <c r="H137" s="150">
        <v>1</v>
      </c>
      <c r="I137" s="151"/>
      <c r="J137" s="152">
        <f t="shared" si="0"/>
        <v>0</v>
      </c>
      <c r="K137" s="153"/>
      <c r="L137" s="32"/>
      <c r="M137" s="154" t="s">
        <v>1</v>
      </c>
      <c r="N137" s="155" t="s">
        <v>42</v>
      </c>
      <c r="P137" s="156">
        <f t="shared" si="1"/>
        <v>0</v>
      </c>
      <c r="Q137" s="156">
        <v>1.0000000000000001E-5</v>
      </c>
      <c r="R137" s="156">
        <f t="shared" si="2"/>
        <v>1.0000000000000001E-5</v>
      </c>
      <c r="S137" s="156">
        <v>0</v>
      </c>
      <c r="T137" s="157">
        <f t="shared" si="3"/>
        <v>0</v>
      </c>
      <c r="AR137" s="158" t="s">
        <v>587</v>
      </c>
      <c r="AT137" s="158" t="s">
        <v>309</v>
      </c>
      <c r="AU137" s="158" t="s">
        <v>89</v>
      </c>
      <c r="AY137" s="17" t="s">
        <v>307</v>
      </c>
      <c r="BE137" s="159">
        <f t="shared" si="4"/>
        <v>0</v>
      </c>
      <c r="BF137" s="159">
        <f t="shared" si="5"/>
        <v>0</v>
      </c>
      <c r="BG137" s="159">
        <f t="shared" si="6"/>
        <v>0</v>
      </c>
      <c r="BH137" s="159">
        <f t="shared" si="7"/>
        <v>0</v>
      </c>
      <c r="BI137" s="159">
        <f t="shared" si="8"/>
        <v>0</v>
      </c>
      <c r="BJ137" s="17" t="s">
        <v>89</v>
      </c>
      <c r="BK137" s="159">
        <f t="shared" si="9"/>
        <v>0</v>
      </c>
      <c r="BL137" s="17" t="s">
        <v>587</v>
      </c>
      <c r="BM137" s="158" t="s">
        <v>587</v>
      </c>
    </row>
    <row r="138" spans="2:65" s="1" customFormat="1" ht="24.2" customHeight="1">
      <c r="B138" s="145"/>
      <c r="C138" s="188" t="s">
        <v>506</v>
      </c>
      <c r="D138" s="188" t="s">
        <v>507</v>
      </c>
      <c r="E138" s="189" t="s">
        <v>3140</v>
      </c>
      <c r="F138" s="190" t="s">
        <v>3141</v>
      </c>
      <c r="G138" s="191" t="s">
        <v>693</v>
      </c>
      <c r="H138" s="192">
        <v>1</v>
      </c>
      <c r="I138" s="193"/>
      <c r="J138" s="194">
        <f t="shared" si="0"/>
        <v>0</v>
      </c>
      <c r="K138" s="195"/>
      <c r="L138" s="196"/>
      <c r="M138" s="197" t="s">
        <v>1</v>
      </c>
      <c r="N138" s="198" t="s">
        <v>42</v>
      </c>
      <c r="P138" s="156">
        <f t="shared" si="1"/>
        <v>0</v>
      </c>
      <c r="Q138" s="156">
        <v>5.4000000000000001E-4</v>
      </c>
      <c r="R138" s="156">
        <f t="shared" si="2"/>
        <v>5.4000000000000001E-4</v>
      </c>
      <c r="S138" s="156">
        <v>0</v>
      </c>
      <c r="T138" s="157">
        <f t="shared" si="3"/>
        <v>0</v>
      </c>
      <c r="AR138" s="158" t="s">
        <v>732</v>
      </c>
      <c r="AT138" s="158" t="s">
        <v>507</v>
      </c>
      <c r="AU138" s="158" t="s">
        <v>89</v>
      </c>
      <c r="AY138" s="17" t="s">
        <v>307</v>
      </c>
      <c r="BE138" s="159">
        <f t="shared" si="4"/>
        <v>0</v>
      </c>
      <c r="BF138" s="159">
        <f t="shared" si="5"/>
        <v>0</v>
      </c>
      <c r="BG138" s="159">
        <f t="shared" si="6"/>
        <v>0</v>
      </c>
      <c r="BH138" s="159">
        <f t="shared" si="7"/>
        <v>0</v>
      </c>
      <c r="BI138" s="159">
        <f t="shared" si="8"/>
        <v>0</v>
      </c>
      <c r="BJ138" s="17" t="s">
        <v>89</v>
      </c>
      <c r="BK138" s="159">
        <f t="shared" si="9"/>
        <v>0</v>
      </c>
      <c r="BL138" s="17" t="s">
        <v>587</v>
      </c>
      <c r="BM138" s="158" t="s">
        <v>597</v>
      </c>
    </row>
    <row r="139" spans="2:65" s="1" customFormat="1" ht="24.2" customHeight="1">
      <c r="B139" s="145"/>
      <c r="C139" s="146" t="s">
        <v>514</v>
      </c>
      <c r="D139" s="146" t="s">
        <v>309</v>
      </c>
      <c r="E139" s="147" t="s">
        <v>3142</v>
      </c>
      <c r="F139" s="148" t="s">
        <v>3143</v>
      </c>
      <c r="G139" s="149" t="s">
        <v>1849</v>
      </c>
      <c r="H139" s="199"/>
      <c r="I139" s="151"/>
      <c r="J139" s="152">
        <f t="shared" si="0"/>
        <v>0</v>
      </c>
      <c r="K139" s="153"/>
      <c r="L139" s="32"/>
      <c r="M139" s="154" t="s">
        <v>1</v>
      </c>
      <c r="N139" s="155" t="s">
        <v>42</v>
      </c>
      <c r="P139" s="156">
        <f t="shared" si="1"/>
        <v>0</v>
      </c>
      <c r="Q139" s="156">
        <v>0</v>
      </c>
      <c r="R139" s="156">
        <f t="shared" si="2"/>
        <v>0</v>
      </c>
      <c r="S139" s="156">
        <v>0</v>
      </c>
      <c r="T139" s="157">
        <f t="shared" si="3"/>
        <v>0</v>
      </c>
      <c r="AR139" s="158" t="s">
        <v>587</v>
      </c>
      <c r="AT139" s="158" t="s">
        <v>309</v>
      </c>
      <c r="AU139" s="158" t="s">
        <v>89</v>
      </c>
      <c r="AY139" s="17" t="s">
        <v>307</v>
      </c>
      <c r="BE139" s="159">
        <f t="shared" si="4"/>
        <v>0</v>
      </c>
      <c r="BF139" s="159">
        <f t="shared" si="5"/>
        <v>0</v>
      </c>
      <c r="BG139" s="159">
        <f t="shared" si="6"/>
        <v>0</v>
      </c>
      <c r="BH139" s="159">
        <f t="shared" si="7"/>
        <v>0</v>
      </c>
      <c r="BI139" s="159">
        <f t="shared" si="8"/>
        <v>0</v>
      </c>
      <c r="BJ139" s="17" t="s">
        <v>89</v>
      </c>
      <c r="BK139" s="159">
        <f t="shared" si="9"/>
        <v>0</v>
      </c>
      <c r="BL139" s="17" t="s">
        <v>587</v>
      </c>
      <c r="BM139" s="158" t="s">
        <v>637</v>
      </c>
    </row>
    <row r="140" spans="2:65" s="11" customFormat="1" ht="25.9" customHeight="1">
      <c r="B140" s="133"/>
      <c r="D140" s="134" t="s">
        <v>75</v>
      </c>
      <c r="E140" s="135" t="s">
        <v>3080</v>
      </c>
      <c r="F140" s="135" t="s">
        <v>3144</v>
      </c>
      <c r="I140" s="136"/>
      <c r="J140" s="137">
        <f>BK140</f>
        <v>0</v>
      </c>
      <c r="L140" s="133"/>
      <c r="M140" s="138"/>
      <c r="P140" s="139">
        <f>P141</f>
        <v>0</v>
      </c>
      <c r="R140" s="139">
        <f>R141</f>
        <v>0</v>
      </c>
      <c r="T140" s="140">
        <f>T141</f>
        <v>0</v>
      </c>
      <c r="AR140" s="134" t="s">
        <v>313</v>
      </c>
      <c r="AT140" s="141" t="s">
        <v>75</v>
      </c>
      <c r="AU140" s="141" t="s">
        <v>76</v>
      </c>
      <c r="AY140" s="134" t="s">
        <v>307</v>
      </c>
      <c r="BK140" s="142">
        <f>BK141</f>
        <v>0</v>
      </c>
    </row>
    <row r="141" spans="2:65" s="1" customFormat="1" ht="49.15" customHeight="1">
      <c r="B141" s="145"/>
      <c r="C141" s="146" t="s">
        <v>520</v>
      </c>
      <c r="D141" s="146" t="s">
        <v>309</v>
      </c>
      <c r="E141" s="147" t="s">
        <v>3145</v>
      </c>
      <c r="F141" s="148" t="s">
        <v>3146</v>
      </c>
      <c r="G141" s="149" t="s">
        <v>3085</v>
      </c>
      <c r="H141" s="150">
        <v>8</v>
      </c>
      <c r="I141" s="151"/>
      <c r="J141" s="152">
        <f>ROUND(I141*H141,2)</f>
        <v>0</v>
      </c>
      <c r="K141" s="153"/>
      <c r="L141" s="32"/>
      <c r="M141" s="200" t="s">
        <v>1</v>
      </c>
      <c r="N141" s="201" t="s">
        <v>42</v>
      </c>
      <c r="O141" s="202"/>
      <c r="P141" s="203">
        <f>O141*H141</f>
        <v>0</v>
      </c>
      <c r="Q141" s="203">
        <v>0</v>
      </c>
      <c r="R141" s="203">
        <f>Q141*H141</f>
        <v>0</v>
      </c>
      <c r="S141" s="203">
        <v>0</v>
      </c>
      <c r="T141" s="204">
        <f>S141*H141</f>
        <v>0</v>
      </c>
      <c r="AR141" s="158" t="s">
        <v>3147</v>
      </c>
      <c r="AT141" s="158" t="s">
        <v>309</v>
      </c>
      <c r="AU141" s="158" t="s">
        <v>83</v>
      </c>
      <c r="AY141" s="17" t="s">
        <v>307</v>
      </c>
      <c r="BE141" s="159">
        <f>IF(N141="základná",J141,0)</f>
        <v>0</v>
      </c>
      <c r="BF141" s="159">
        <f>IF(N141="znížená",J141,0)</f>
        <v>0</v>
      </c>
      <c r="BG141" s="159">
        <f>IF(N141="zákl. prenesená",J141,0)</f>
        <v>0</v>
      </c>
      <c r="BH141" s="159">
        <f>IF(N141="zníž. prenesená",J141,0)</f>
        <v>0</v>
      </c>
      <c r="BI141" s="159">
        <f>IF(N141="nulová",J141,0)</f>
        <v>0</v>
      </c>
      <c r="BJ141" s="17" t="s">
        <v>89</v>
      </c>
      <c r="BK141" s="159">
        <f>ROUND(I141*H141,2)</f>
        <v>0</v>
      </c>
      <c r="BL141" s="17" t="s">
        <v>3147</v>
      </c>
      <c r="BM141" s="158" t="s">
        <v>648</v>
      </c>
    </row>
    <row r="142" spans="2:65" s="1" customFormat="1" ht="6.95" customHeight="1">
      <c r="B142" s="47"/>
      <c r="C142" s="48"/>
      <c r="D142" s="48"/>
      <c r="E142" s="48"/>
      <c r="F142" s="48"/>
      <c r="G142" s="48"/>
      <c r="H142" s="48"/>
      <c r="I142" s="48"/>
      <c r="J142" s="48"/>
      <c r="K142" s="48"/>
      <c r="L142" s="32"/>
    </row>
  </sheetData>
  <autoFilter ref="C124:K141" xr:uid="{00000000-0009-0000-0000-000002000000}"/>
  <mergeCells count="12">
    <mergeCell ref="E117:H117"/>
    <mergeCell ref="L2:V2"/>
    <mergeCell ref="E85:H85"/>
    <mergeCell ref="E87:H87"/>
    <mergeCell ref="E89:H89"/>
    <mergeCell ref="E113:H113"/>
    <mergeCell ref="E115:H115"/>
    <mergeCell ref="E7:H7"/>
    <mergeCell ref="E9:H9"/>
    <mergeCell ref="E11:H11"/>
    <mergeCell ref="E20:H20"/>
    <mergeCell ref="E29:H29"/>
  </mergeCells>
  <pageMargins left="0.39374999999999999" right="0.39374999999999999" top="0.39374999999999999" bottom="0.39374999999999999" header="0" footer="0"/>
  <pageSetup paperSize="9" scale="88" fitToHeight="100" orientation="portrait" blackAndWhite="1" r:id="rId1"/>
  <headerFooter>
    <oddFooter>&amp;CStrana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328"/>
  <sheetViews>
    <sheetView showGridLines="0" workbookViewId="0">
      <selection activeCell="E35" sqref="E35:J36"/>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22" t="s">
        <v>5</v>
      </c>
      <c r="M2" s="266"/>
      <c r="N2" s="266"/>
      <c r="O2" s="266"/>
      <c r="P2" s="266"/>
      <c r="Q2" s="266"/>
      <c r="R2" s="266"/>
      <c r="S2" s="266"/>
      <c r="T2" s="266"/>
      <c r="U2" s="266"/>
      <c r="V2" s="266"/>
      <c r="AT2" s="17" t="s">
        <v>96</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63" t="str">
        <f>'Rekapitulácia stavby'!K6</f>
        <v>DD a DSS Terany - novostavba ubytovacieho bloku - CÚ 2025/II</v>
      </c>
      <c r="F7" s="264"/>
      <c r="G7" s="264"/>
      <c r="H7" s="264"/>
      <c r="L7" s="20"/>
    </row>
    <row r="8" spans="2:46" ht="12" customHeight="1">
      <c r="B8" s="20"/>
      <c r="D8" s="27" t="s">
        <v>163</v>
      </c>
      <c r="L8" s="20"/>
    </row>
    <row r="9" spans="2:46" s="1" customFormat="1" ht="16.5" customHeight="1">
      <c r="B9" s="32"/>
      <c r="E9" s="263" t="s">
        <v>166</v>
      </c>
      <c r="F9" s="262"/>
      <c r="G9" s="262"/>
      <c r="H9" s="262"/>
      <c r="L9" s="32"/>
    </row>
    <row r="10" spans="2:46" s="1" customFormat="1" ht="12" customHeight="1">
      <c r="B10" s="32"/>
      <c r="D10" s="27" t="s">
        <v>169</v>
      </c>
      <c r="L10" s="32"/>
    </row>
    <row r="11" spans="2:46" s="1" customFormat="1" ht="16.5" customHeight="1">
      <c r="B11" s="32"/>
      <c r="E11" s="234" t="s">
        <v>3148</v>
      </c>
      <c r="F11" s="262"/>
      <c r="G11" s="262"/>
      <c r="H11" s="262"/>
      <c r="L11" s="32"/>
    </row>
    <row r="12" spans="2:46" s="1" customFormat="1">
      <c r="B12" s="32"/>
      <c r="L12" s="32"/>
    </row>
    <row r="13" spans="2:46" s="1" customFormat="1" ht="12" customHeight="1">
      <c r="B13" s="32"/>
      <c r="D13" s="27" t="s">
        <v>17</v>
      </c>
      <c r="F13" s="25" t="s">
        <v>1</v>
      </c>
      <c r="I13" s="27" t="s">
        <v>18</v>
      </c>
      <c r="J13" s="25" t="s">
        <v>1</v>
      </c>
      <c r="L13" s="32"/>
    </row>
    <row r="14" spans="2:46" s="1" customFormat="1" ht="12" customHeight="1">
      <c r="B14" s="32"/>
      <c r="D14" s="27" t="s">
        <v>19</v>
      </c>
      <c r="F14" s="25" t="s">
        <v>20</v>
      </c>
      <c r="I14" s="27" t="s">
        <v>21</v>
      </c>
      <c r="J14" s="55" t="str">
        <f>'Rekapitulácia stavby'!AN8</f>
        <v>5. 12. 2025</v>
      </c>
      <c r="L14" s="32"/>
    </row>
    <row r="15" spans="2:46" s="1" customFormat="1" ht="10.9" customHeight="1">
      <c r="B15" s="32"/>
      <c r="L15" s="32"/>
    </row>
    <row r="16" spans="2:46" s="1" customFormat="1" ht="12" customHeight="1">
      <c r="B16" s="32"/>
      <c r="D16" s="27" t="s">
        <v>23</v>
      </c>
      <c r="I16" s="27" t="s">
        <v>24</v>
      </c>
      <c r="J16" s="25" t="s">
        <v>1</v>
      </c>
      <c r="L16" s="32"/>
    </row>
    <row r="17" spans="2:12" s="1" customFormat="1" ht="18" customHeight="1">
      <c r="B17" s="32"/>
      <c r="E17" s="25" t="s">
        <v>25</v>
      </c>
      <c r="I17" s="27" t="s">
        <v>26</v>
      </c>
      <c r="J17" s="25" t="s">
        <v>1</v>
      </c>
      <c r="L17" s="32"/>
    </row>
    <row r="18" spans="2:12" s="1" customFormat="1" ht="6.95" customHeight="1">
      <c r="B18" s="32"/>
      <c r="L18" s="32"/>
    </row>
    <row r="19" spans="2:12" s="1" customFormat="1" ht="12" customHeight="1">
      <c r="B19" s="32"/>
      <c r="D19" s="27" t="s">
        <v>27</v>
      </c>
      <c r="I19" s="27" t="s">
        <v>24</v>
      </c>
      <c r="J19" s="28" t="str">
        <f>'Rekapitulácia stavby'!AN13</f>
        <v>Vyplň údaj</v>
      </c>
      <c r="L19" s="32"/>
    </row>
    <row r="20" spans="2:12" s="1" customFormat="1" ht="18" customHeight="1">
      <c r="B20" s="32"/>
      <c r="E20" s="265" t="str">
        <f>'Rekapitulácia stavby'!E14</f>
        <v>Vyplň údaj</v>
      </c>
      <c r="F20" s="250"/>
      <c r="G20" s="250"/>
      <c r="H20" s="250"/>
      <c r="I20" s="27" t="s">
        <v>26</v>
      </c>
      <c r="J20" s="28" t="str">
        <f>'Rekapitulácia stavby'!AN14</f>
        <v>Vyplň údaj</v>
      </c>
      <c r="L20" s="32"/>
    </row>
    <row r="21" spans="2:12" s="1" customFormat="1" ht="6.95" customHeight="1">
      <c r="B21" s="32"/>
      <c r="L21" s="32"/>
    </row>
    <row r="22" spans="2:12" s="1" customFormat="1" ht="12" customHeight="1">
      <c r="B22" s="32"/>
      <c r="D22" s="27" t="s">
        <v>29</v>
      </c>
      <c r="I22" s="27" t="s">
        <v>24</v>
      </c>
      <c r="J22" s="25" t="s">
        <v>1</v>
      </c>
      <c r="L22" s="32"/>
    </row>
    <row r="23" spans="2:12" s="1" customFormat="1" ht="18" customHeight="1">
      <c r="B23" s="32"/>
      <c r="E23" s="25" t="s">
        <v>30</v>
      </c>
      <c r="I23" s="27" t="s">
        <v>26</v>
      </c>
      <c r="J23" s="25" t="s">
        <v>1</v>
      </c>
      <c r="L23" s="32"/>
    </row>
    <row r="24" spans="2:12" s="1" customFormat="1" ht="6.95" customHeight="1">
      <c r="B24" s="32"/>
      <c r="L24" s="32"/>
    </row>
    <row r="25" spans="2:12" s="1" customFormat="1" ht="12" customHeight="1">
      <c r="B25" s="32"/>
      <c r="D25" s="27" t="s">
        <v>32</v>
      </c>
      <c r="I25" s="27" t="s">
        <v>24</v>
      </c>
      <c r="J25" s="25" t="s">
        <v>1</v>
      </c>
      <c r="L25" s="32"/>
    </row>
    <row r="26" spans="2:12" s="1" customFormat="1" ht="18" customHeight="1">
      <c r="B26" s="32"/>
      <c r="E26" s="25" t="s">
        <v>3113</v>
      </c>
      <c r="I26" s="27" t="s">
        <v>26</v>
      </c>
      <c r="J26" s="25" t="s">
        <v>1</v>
      </c>
      <c r="L26" s="32"/>
    </row>
    <row r="27" spans="2:12" s="1" customFormat="1" ht="6.95" customHeight="1">
      <c r="B27" s="32"/>
      <c r="L27" s="32"/>
    </row>
    <row r="28" spans="2:12" s="1" customFormat="1" ht="12" customHeight="1">
      <c r="B28" s="32"/>
      <c r="D28" s="27" t="s">
        <v>34</v>
      </c>
      <c r="L28" s="32"/>
    </row>
    <row r="29" spans="2:12" s="7" customFormat="1" ht="16.5" customHeight="1">
      <c r="B29" s="98"/>
      <c r="E29" s="254" t="s">
        <v>1</v>
      </c>
      <c r="F29" s="254"/>
      <c r="G29" s="254"/>
      <c r="H29" s="254"/>
      <c r="L29" s="98"/>
    </row>
    <row r="30" spans="2:12" s="1" customFormat="1" ht="6.95" customHeight="1">
      <c r="B30" s="32"/>
      <c r="L30" s="32"/>
    </row>
    <row r="31" spans="2:12" s="1" customFormat="1" ht="6.95" customHeight="1">
      <c r="B31" s="32"/>
      <c r="D31" s="56"/>
      <c r="E31" s="56"/>
      <c r="F31" s="56"/>
      <c r="G31" s="56"/>
      <c r="H31" s="56"/>
      <c r="I31" s="56"/>
      <c r="J31" s="56"/>
      <c r="K31" s="56"/>
      <c r="L31" s="32"/>
    </row>
    <row r="32" spans="2:12" s="1" customFormat="1" ht="25.35" customHeight="1">
      <c r="B32" s="32"/>
      <c r="D32" s="100" t="s">
        <v>36</v>
      </c>
      <c r="J32" s="69">
        <f>ROUND(J131, 2)</f>
        <v>0</v>
      </c>
      <c r="L32" s="32"/>
    </row>
    <row r="33" spans="2:12" s="1" customFormat="1" ht="6.95" customHeight="1">
      <c r="B33" s="32"/>
      <c r="D33" s="56"/>
      <c r="E33" s="56"/>
      <c r="F33" s="56"/>
      <c r="G33" s="56"/>
      <c r="H33" s="56"/>
      <c r="I33" s="56"/>
      <c r="J33" s="56"/>
      <c r="K33" s="56"/>
      <c r="L33" s="32"/>
    </row>
    <row r="34" spans="2:12" s="1" customFormat="1" ht="14.45" customHeight="1">
      <c r="B34" s="32"/>
      <c r="F34" s="35" t="s">
        <v>38</v>
      </c>
      <c r="I34" s="35" t="s">
        <v>37</v>
      </c>
      <c r="J34" s="35" t="s">
        <v>39</v>
      </c>
      <c r="L34" s="32"/>
    </row>
    <row r="35" spans="2:12" s="1" customFormat="1" ht="14.45" customHeight="1">
      <c r="B35" s="32"/>
      <c r="D35" s="58" t="s">
        <v>40</v>
      </c>
      <c r="E35" s="25" t="s">
        <v>41</v>
      </c>
      <c r="F35" s="211">
        <f>ROUND((SUM(BE131:BE327)),  2)</f>
        <v>0</v>
      </c>
      <c r="G35" s="212"/>
      <c r="H35" s="212"/>
      <c r="I35" s="213">
        <v>0.23</v>
      </c>
      <c r="J35" s="211">
        <f>ROUND(((SUM(BE131:BE327))*I35),  2)</f>
        <v>0</v>
      </c>
      <c r="L35" s="32"/>
    </row>
    <row r="36" spans="2:12" s="1" customFormat="1" ht="14.45" customHeight="1">
      <c r="B36" s="32"/>
      <c r="E36" s="25" t="s">
        <v>42</v>
      </c>
      <c r="F36" s="211">
        <f>ROUND((SUM(BF131:BF327)),  2)</f>
        <v>0</v>
      </c>
      <c r="G36" s="212"/>
      <c r="H36" s="212"/>
      <c r="I36" s="213">
        <v>0.23</v>
      </c>
      <c r="J36" s="211">
        <f>ROUND(((SUM(BF131:BF327))*I36),  2)</f>
        <v>0</v>
      </c>
      <c r="L36" s="32"/>
    </row>
    <row r="37" spans="2:12" s="1" customFormat="1" ht="14.45" hidden="1" customHeight="1">
      <c r="B37" s="32"/>
      <c r="E37" s="27" t="s">
        <v>43</v>
      </c>
      <c r="F37" s="89">
        <f>ROUND((SUM(BG131:BG327)),  2)</f>
        <v>0</v>
      </c>
      <c r="I37" s="104">
        <v>0.23</v>
      </c>
      <c r="J37" s="89">
        <f>0</f>
        <v>0</v>
      </c>
      <c r="L37" s="32"/>
    </row>
    <row r="38" spans="2:12" s="1" customFormat="1" ht="14.45" hidden="1" customHeight="1">
      <c r="B38" s="32"/>
      <c r="E38" s="27" t="s">
        <v>44</v>
      </c>
      <c r="F38" s="89">
        <f>ROUND((SUM(BH131:BH327)),  2)</f>
        <v>0</v>
      </c>
      <c r="I38" s="104">
        <v>0.23</v>
      </c>
      <c r="J38" s="89">
        <f>0</f>
        <v>0</v>
      </c>
      <c r="L38" s="32"/>
    </row>
    <row r="39" spans="2:12" s="1" customFormat="1" ht="14.45" hidden="1" customHeight="1">
      <c r="B39" s="32"/>
      <c r="E39" s="37" t="s">
        <v>45</v>
      </c>
      <c r="F39" s="101">
        <f>ROUND((SUM(BI131:BI327)),  2)</f>
        <v>0</v>
      </c>
      <c r="G39" s="102"/>
      <c r="H39" s="102"/>
      <c r="I39" s="103">
        <v>0</v>
      </c>
      <c r="J39" s="101">
        <f>0</f>
        <v>0</v>
      </c>
      <c r="L39" s="32"/>
    </row>
    <row r="40" spans="2:12" s="1" customFormat="1" ht="6.95" customHeight="1">
      <c r="B40" s="32"/>
      <c r="L40" s="32"/>
    </row>
    <row r="41" spans="2:12" s="1" customFormat="1" ht="25.35" customHeight="1">
      <c r="B41" s="32"/>
      <c r="C41" s="105"/>
      <c r="D41" s="106" t="s">
        <v>46</v>
      </c>
      <c r="E41" s="60"/>
      <c r="F41" s="60"/>
      <c r="G41" s="107" t="s">
        <v>47</v>
      </c>
      <c r="H41" s="108" t="s">
        <v>48</v>
      </c>
      <c r="I41" s="60"/>
      <c r="J41" s="109">
        <f>SUM(J32:J39)</f>
        <v>0</v>
      </c>
      <c r="K41" s="110"/>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12" s="1" customFormat="1" ht="6.95" customHeight="1">
      <c r="B81" s="49"/>
      <c r="C81" s="50"/>
      <c r="D81" s="50"/>
      <c r="E81" s="50"/>
      <c r="F81" s="50"/>
      <c r="G81" s="50"/>
      <c r="H81" s="50"/>
      <c r="I81" s="50"/>
      <c r="J81" s="50"/>
      <c r="K81" s="50"/>
      <c r="L81" s="32"/>
    </row>
    <row r="82" spans="2:12" s="1" customFormat="1" ht="24.95" customHeight="1">
      <c r="B82" s="32"/>
      <c r="C82" s="21" t="s">
        <v>257</v>
      </c>
      <c r="L82" s="32"/>
    </row>
    <row r="83" spans="2:12" s="1" customFormat="1" ht="6.95" customHeight="1">
      <c r="B83" s="32"/>
      <c r="L83" s="32"/>
    </row>
    <row r="84" spans="2:12" s="1" customFormat="1" ht="12" customHeight="1">
      <c r="B84" s="32"/>
      <c r="C84" s="27" t="s">
        <v>15</v>
      </c>
      <c r="L84" s="32"/>
    </row>
    <row r="85" spans="2:12" s="1" customFormat="1" ht="16.5" customHeight="1">
      <c r="B85" s="32"/>
      <c r="E85" s="263" t="str">
        <f>E7</f>
        <v>DD a DSS Terany - novostavba ubytovacieho bloku - CÚ 2025/II</v>
      </c>
      <c r="F85" s="264"/>
      <c r="G85" s="264"/>
      <c r="H85" s="264"/>
      <c r="L85" s="32"/>
    </row>
    <row r="86" spans="2:12" ht="12" customHeight="1">
      <c r="B86" s="20"/>
      <c r="C86" s="27" t="s">
        <v>163</v>
      </c>
      <c r="L86" s="20"/>
    </row>
    <row r="87" spans="2:12" s="1" customFormat="1" ht="16.5" customHeight="1">
      <c r="B87" s="32"/>
      <c r="E87" s="263" t="s">
        <v>166</v>
      </c>
      <c r="F87" s="262"/>
      <c r="G87" s="262"/>
      <c r="H87" s="262"/>
      <c r="L87" s="32"/>
    </row>
    <row r="88" spans="2:12" s="1" customFormat="1" ht="12" customHeight="1">
      <c r="B88" s="32"/>
      <c r="C88" s="27" t="s">
        <v>169</v>
      </c>
      <c r="L88" s="32"/>
    </row>
    <row r="89" spans="2:12" s="1" customFormat="1" ht="16.5" customHeight="1">
      <c r="B89" s="32"/>
      <c r="E89" s="234" t="str">
        <f>E11</f>
        <v>C - Zdravotechnické inštalácie</v>
      </c>
      <c r="F89" s="262"/>
      <c r="G89" s="262"/>
      <c r="H89" s="262"/>
      <c r="L89" s="32"/>
    </row>
    <row r="90" spans="2:12" s="1" customFormat="1" ht="6.95" customHeight="1">
      <c r="B90" s="32"/>
      <c r="L90" s="32"/>
    </row>
    <row r="91" spans="2:12" s="1" customFormat="1" ht="12" customHeight="1">
      <c r="B91" s="32"/>
      <c r="C91" s="27" t="s">
        <v>19</v>
      </c>
      <c r="F91" s="25" t="str">
        <f>F14</f>
        <v>Terany</v>
      </c>
      <c r="I91" s="27" t="s">
        <v>21</v>
      </c>
      <c r="J91" s="55" t="str">
        <f>IF(J14="","",J14)</f>
        <v>5. 12. 2025</v>
      </c>
      <c r="L91" s="32"/>
    </row>
    <row r="92" spans="2:12" s="1" customFormat="1" ht="6.95" customHeight="1">
      <c r="B92" s="32"/>
      <c r="L92" s="32"/>
    </row>
    <row r="93" spans="2:12" s="1" customFormat="1" ht="15.2" customHeight="1">
      <c r="B93" s="32"/>
      <c r="C93" s="27" t="s">
        <v>23</v>
      </c>
      <c r="F93" s="25" t="str">
        <f>E17</f>
        <v>DD DSS Terany 1, Hontianske Tesáre</v>
      </c>
      <c r="I93" s="27" t="s">
        <v>29</v>
      </c>
      <c r="J93" s="30" t="str">
        <f>E23</f>
        <v>Ing.Attila Farkaš</v>
      </c>
      <c r="L93" s="32"/>
    </row>
    <row r="94" spans="2:12" s="1" customFormat="1" ht="15.2" customHeight="1">
      <c r="B94" s="32"/>
      <c r="C94" s="27" t="s">
        <v>27</v>
      </c>
      <c r="F94" s="25" t="str">
        <f>IF(E20="","",E20)</f>
        <v>Vyplň údaj</v>
      </c>
      <c r="I94" s="27" t="s">
        <v>32</v>
      </c>
      <c r="J94" s="30" t="str">
        <f>E26</f>
        <v>Ing.P.Molnár</v>
      </c>
      <c r="L94" s="32"/>
    </row>
    <row r="95" spans="2:12" s="1" customFormat="1" ht="10.35" customHeight="1">
      <c r="B95" s="32"/>
      <c r="L95" s="32"/>
    </row>
    <row r="96" spans="2:12" s="1" customFormat="1" ht="29.25" customHeight="1">
      <c r="B96" s="32"/>
      <c r="C96" s="113" t="s">
        <v>258</v>
      </c>
      <c r="D96" s="105"/>
      <c r="E96" s="105"/>
      <c r="F96" s="105"/>
      <c r="G96" s="105"/>
      <c r="H96" s="105"/>
      <c r="I96" s="105"/>
      <c r="J96" s="114" t="s">
        <v>259</v>
      </c>
      <c r="K96" s="105"/>
      <c r="L96" s="32"/>
    </row>
    <row r="97" spans="2:47" s="1" customFormat="1" ht="10.35" customHeight="1">
      <c r="B97" s="32"/>
      <c r="L97" s="32"/>
    </row>
    <row r="98" spans="2:47" s="1" customFormat="1" ht="22.9" customHeight="1">
      <c r="B98" s="32"/>
      <c r="C98" s="115" t="s">
        <v>260</v>
      </c>
      <c r="J98" s="69">
        <f>J131</f>
        <v>0</v>
      </c>
      <c r="L98" s="32"/>
      <c r="AU98" s="17" t="s">
        <v>261</v>
      </c>
    </row>
    <row r="99" spans="2:47" s="8" customFormat="1" ht="24.95" customHeight="1">
      <c r="B99" s="116"/>
      <c r="D99" s="117" t="s">
        <v>3114</v>
      </c>
      <c r="E99" s="118"/>
      <c r="F99" s="118"/>
      <c r="G99" s="118"/>
      <c r="H99" s="118"/>
      <c r="I99" s="118"/>
      <c r="J99" s="119">
        <f>J132</f>
        <v>0</v>
      </c>
      <c r="L99" s="116"/>
    </row>
    <row r="100" spans="2:47" s="9" customFormat="1" ht="19.899999999999999" customHeight="1">
      <c r="B100" s="120"/>
      <c r="D100" s="121" t="s">
        <v>3149</v>
      </c>
      <c r="E100" s="122"/>
      <c r="F100" s="122"/>
      <c r="G100" s="122"/>
      <c r="H100" s="122"/>
      <c r="I100" s="122"/>
      <c r="J100" s="123">
        <f>J133</f>
        <v>0</v>
      </c>
      <c r="L100" s="120"/>
    </row>
    <row r="101" spans="2:47" s="9" customFormat="1" ht="19.899999999999999" customHeight="1">
      <c r="B101" s="120"/>
      <c r="D101" s="121" t="s">
        <v>3150</v>
      </c>
      <c r="E101" s="122"/>
      <c r="F101" s="122"/>
      <c r="G101" s="122"/>
      <c r="H101" s="122"/>
      <c r="I101" s="122"/>
      <c r="J101" s="123">
        <f>J140</f>
        <v>0</v>
      </c>
      <c r="L101" s="120"/>
    </row>
    <row r="102" spans="2:47" s="9" customFormat="1" ht="19.899999999999999" customHeight="1">
      <c r="B102" s="120"/>
      <c r="D102" s="121" t="s">
        <v>3151</v>
      </c>
      <c r="E102" s="122"/>
      <c r="F102" s="122"/>
      <c r="G102" s="122"/>
      <c r="H102" s="122"/>
      <c r="I102" s="122"/>
      <c r="J102" s="123">
        <f>J143</f>
        <v>0</v>
      </c>
      <c r="L102" s="120"/>
    </row>
    <row r="103" spans="2:47" s="9" customFormat="1" ht="19.899999999999999" customHeight="1">
      <c r="B103" s="120"/>
      <c r="D103" s="121" t="s">
        <v>3115</v>
      </c>
      <c r="E103" s="122"/>
      <c r="F103" s="122"/>
      <c r="G103" s="122"/>
      <c r="H103" s="122"/>
      <c r="I103" s="122"/>
      <c r="J103" s="123">
        <f>J151</f>
        <v>0</v>
      </c>
      <c r="L103" s="120"/>
    </row>
    <row r="104" spans="2:47" s="9" customFormat="1" ht="19.899999999999999" customHeight="1">
      <c r="B104" s="120"/>
      <c r="D104" s="121" t="s">
        <v>3152</v>
      </c>
      <c r="E104" s="122"/>
      <c r="F104" s="122"/>
      <c r="G104" s="122"/>
      <c r="H104" s="122"/>
      <c r="I104" s="122"/>
      <c r="J104" s="123">
        <f>J159</f>
        <v>0</v>
      </c>
      <c r="L104" s="120"/>
    </row>
    <row r="105" spans="2:47" s="8" customFormat="1" ht="24.95" customHeight="1">
      <c r="B105" s="116"/>
      <c r="D105" s="117" t="s">
        <v>3116</v>
      </c>
      <c r="E105" s="118"/>
      <c r="F105" s="118"/>
      <c r="G105" s="118"/>
      <c r="H105" s="118"/>
      <c r="I105" s="118"/>
      <c r="J105" s="119">
        <f>J161</f>
        <v>0</v>
      </c>
      <c r="L105" s="116"/>
    </row>
    <row r="106" spans="2:47" s="9" customFormat="1" ht="19.899999999999999" customHeight="1">
      <c r="B106" s="120"/>
      <c r="D106" s="121" t="s">
        <v>3153</v>
      </c>
      <c r="E106" s="122"/>
      <c r="F106" s="122"/>
      <c r="G106" s="122"/>
      <c r="H106" s="122"/>
      <c r="I106" s="122"/>
      <c r="J106" s="123">
        <f>J162</f>
        <v>0</v>
      </c>
      <c r="L106" s="120"/>
    </row>
    <row r="107" spans="2:47" s="9" customFormat="1" ht="19.899999999999999" customHeight="1">
      <c r="B107" s="120"/>
      <c r="D107" s="121" t="s">
        <v>3154</v>
      </c>
      <c r="E107" s="122"/>
      <c r="F107" s="122"/>
      <c r="G107" s="122"/>
      <c r="H107" s="122"/>
      <c r="I107" s="122"/>
      <c r="J107" s="123">
        <f>J167</f>
        <v>0</v>
      </c>
      <c r="L107" s="120"/>
    </row>
    <row r="108" spans="2:47" s="9" customFormat="1" ht="19.899999999999999" customHeight="1">
      <c r="B108" s="120"/>
      <c r="D108" s="121" t="s">
        <v>3155</v>
      </c>
      <c r="E108" s="122"/>
      <c r="F108" s="122"/>
      <c r="G108" s="122"/>
      <c r="H108" s="122"/>
      <c r="I108" s="122"/>
      <c r="J108" s="123">
        <f>J200</f>
        <v>0</v>
      </c>
      <c r="L108" s="120"/>
    </row>
    <row r="109" spans="2:47" s="9" customFormat="1" ht="19.899999999999999" customHeight="1">
      <c r="B109" s="120"/>
      <c r="D109" s="121" t="s">
        <v>3156</v>
      </c>
      <c r="E109" s="122"/>
      <c r="F109" s="122"/>
      <c r="G109" s="122"/>
      <c r="H109" s="122"/>
      <c r="I109" s="122"/>
      <c r="J109" s="123">
        <f>J271</f>
        <v>0</v>
      </c>
      <c r="L109" s="120"/>
    </row>
    <row r="110" spans="2:47" s="1" customFormat="1" ht="21.75" customHeight="1">
      <c r="B110" s="32"/>
      <c r="L110" s="32"/>
    </row>
    <row r="111" spans="2:47" s="1" customFormat="1" ht="6.95" customHeight="1">
      <c r="B111" s="47"/>
      <c r="C111" s="48"/>
      <c r="D111" s="48"/>
      <c r="E111" s="48"/>
      <c r="F111" s="48"/>
      <c r="G111" s="48"/>
      <c r="H111" s="48"/>
      <c r="I111" s="48"/>
      <c r="J111" s="48"/>
      <c r="K111" s="48"/>
      <c r="L111" s="32"/>
    </row>
    <row r="115" spans="2:12" s="1" customFormat="1" ht="6.95" customHeight="1">
      <c r="B115" s="49"/>
      <c r="C115" s="50"/>
      <c r="D115" s="50"/>
      <c r="E115" s="50"/>
      <c r="F115" s="50"/>
      <c r="G115" s="50"/>
      <c r="H115" s="50"/>
      <c r="I115" s="50"/>
      <c r="J115" s="50"/>
      <c r="K115" s="50"/>
      <c r="L115" s="32"/>
    </row>
    <row r="116" spans="2:12" s="1" customFormat="1" ht="24.95" customHeight="1">
      <c r="B116" s="32"/>
      <c r="C116" s="21" t="s">
        <v>293</v>
      </c>
      <c r="L116" s="32"/>
    </row>
    <row r="117" spans="2:12" s="1" customFormat="1" ht="6.95" customHeight="1">
      <c r="B117" s="32"/>
      <c r="L117" s="32"/>
    </row>
    <row r="118" spans="2:12" s="1" customFormat="1" ht="12" customHeight="1">
      <c r="B118" s="32"/>
      <c r="C118" s="27" t="s">
        <v>15</v>
      </c>
      <c r="L118" s="32"/>
    </row>
    <row r="119" spans="2:12" s="1" customFormat="1" ht="16.5" customHeight="1">
      <c r="B119" s="32"/>
      <c r="E119" s="263" t="str">
        <f>E7</f>
        <v>DD a DSS Terany - novostavba ubytovacieho bloku - CÚ 2025/II</v>
      </c>
      <c r="F119" s="264"/>
      <c r="G119" s="264"/>
      <c r="H119" s="264"/>
      <c r="L119" s="32"/>
    </row>
    <row r="120" spans="2:12" ht="12" customHeight="1">
      <c r="B120" s="20"/>
      <c r="C120" s="27" t="s">
        <v>163</v>
      </c>
      <c r="L120" s="20"/>
    </row>
    <row r="121" spans="2:12" s="1" customFormat="1" ht="16.5" customHeight="1">
      <c r="B121" s="32"/>
      <c r="E121" s="263" t="s">
        <v>166</v>
      </c>
      <c r="F121" s="262"/>
      <c r="G121" s="262"/>
      <c r="H121" s="262"/>
      <c r="L121" s="32"/>
    </row>
    <row r="122" spans="2:12" s="1" customFormat="1" ht="12" customHeight="1">
      <c r="B122" s="32"/>
      <c r="C122" s="27" t="s">
        <v>169</v>
      </c>
      <c r="L122" s="32"/>
    </row>
    <row r="123" spans="2:12" s="1" customFormat="1" ht="16.5" customHeight="1">
      <c r="B123" s="32"/>
      <c r="E123" s="234" t="str">
        <f>E11</f>
        <v>C - Zdravotechnické inštalácie</v>
      </c>
      <c r="F123" s="262"/>
      <c r="G123" s="262"/>
      <c r="H123" s="262"/>
      <c r="L123" s="32"/>
    </row>
    <row r="124" spans="2:12" s="1" customFormat="1" ht="6.95" customHeight="1">
      <c r="B124" s="32"/>
      <c r="L124" s="32"/>
    </row>
    <row r="125" spans="2:12" s="1" customFormat="1" ht="12" customHeight="1">
      <c r="B125" s="32"/>
      <c r="C125" s="27" t="s">
        <v>19</v>
      </c>
      <c r="F125" s="25" t="str">
        <f>F14</f>
        <v>Terany</v>
      </c>
      <c r="I125" s="27" t="s">
        <v>21</v>
      </c>
      <c r="J125" s="55" t="str">
        <f>IF(J14="","",J14)</f>
        <v>5. 12. 2025</v>
      </c>
      <c r="L125" s="32"/>
    </row>
    <row r="126" spans="2:12" s="1" customFormat="1" ht="6.95" customHeight="1">
      <c r="B126" s="32"/>
      <c r="L126" s="32"/>
    </row>
    <row r="127" spans="2:12" s="1" customFormat="1" ht="15.2" customHeight="1">
      <c r="B127" s="32"/>
      <c r="C127" s="27" t="s">
        <v>23</v>
      </c>
      <c r="F127" s="25" t="str">
        <f>E17</f>
        <v>DD DSS Terany 1, Hontianske Tesáre</v>
      </c>
      <c r="I127" s="27" t="s">
        <v>29</v>
      </c>
      <c r="J127" s="30" t="str">
        <f>E23</f>
        <v>Ing.Attila Farkaš</v>
      </c>
      <c r="L127" s="32"/>
    </row>
    <row r="128" spans="2:12" s="1" customFormat="1" ht="15.2" customHeight="1">
      <c r="B128" s="32"/>
      <c r="C128" s="27" t="s">
        <v>27</v>
      </c>
      <c r="F128" s="25" t="str">
        <f>IF(E20="","",E20)</f>
        <v>Vyplň údaj</v>
      </c>
      <c r="I128" s="27" t="s">
        <v>32</v>
      </c>
      <c r="J128" s="30" t="str">
        <f>E26</f>
        <v>Ing.P.Molnár</v>
      </c>
      <c r="L128" s="32"/>
    </row>
    <row r="129" spans="2:65" s="1" customFormat="1" ht="10.35" customHeight="1">
      <c r="B129" s="32"/>
      <c r="L129" s="32"/>
    </row>
    <row r="130" spans="2:65" s="10" customFormat="1" ht="29.25" customHeight="1">
      <c r="B130" s="124"/>
      <c r="C130" s="125" t="s">
        <v>294</v>
      </c>
      <c r="D130" s="126" t="s">
        <v>61</v>
      </c>
      <c r="E130" s="126" t="s">
        <v>57</v>
      </c>
      <c r="F130" s="126" t="s">
        <v>58</v>
      </c>
      <c r="G130" s="126" t="s">
        <v>295</v>
      </c>
      <c r="H130" s="126" t="s">
        <v>296</v>
      </c>
      <c r="I130" s="126" t="s">
        <v>297</v>
      </c>
      <c r="J130" s="127" t="s">
        <v>259</v>
      </c>
      <c r="K130" s="128" t="s">
        <v>298</v>
      </c>
      <c r="L130" s="124"/>
      <c r="M130" s="62" t="s">
        <v>1</v>
      </c>
      <c r="N130" s="63" t="s">
        <v>40</v>
      </c>
      <c r="O130" s="63" t="s">
        <v>299</v>
      </c>
      <c r="P130" s="63" t="s">
        <v>300</v>
      </c>
      <c r="Q130" s="63" t="s">
        <v>301</v>
      </c>
      <c r="R130" s="63" t="s">
        <v>302</v>
      </c>
      <c r="S130" s="63" t="s">
        <v>303</v>
      </c>
      <c r="T130" s="64" t="s">
        <v>304</v>
      </c>
    </row>
    <row r="131" spans="2:65" s="1" customFormat="1" ht="22.9" customHeight="1">
      <c r="B131" s="32"/>
      <c r="C131" s="67" t="s">
        <v>260</v>
      </c>
      <c r="J131" s="129">
        <f>BK131</f>
        <v>0</v>
      </c>
      <c r="L131" s="32"/>
      <c r="M131" s="65"/>
      <c r="N131" s="56"/>
      <c r="O131" s="56"/>
      <c r="P131" s="130">
        <f>P132+P161</f>
        <v>0</v>
      </c>
      <c r="Q131" s="56"/>
      <c r="R131" s="130">
        <f>R132+R161</f>
        <v>6.7917416006625491</v>
      </c>
      <c r="S131" s="56"/>
      <c r="T131" s="131">
        <f>T132+T161</f>
        <v>0</v>
      </c>
      <c r="AT131" s="17" t="s">
        <v>75</v>
      </c>
      <c r="AU131" s="17" t="s">
        <v>261</v>
      </c>
      <c r="BK131" s="132">
        <f>BK132+BK161</f>
        <v>0</v>
      </c>
    </row>
    <row r="132" spans="2:65" s="11" customFormat="1" ht="25.9" customHeight="1">
      <c r="B132" s="133"/>
      <c r="D132" s="134" t="s">
        <v>75</v>
      </c>
      <c r="E132" s="135" t="s">
        <v>305</v>
      </c>
      <c r="F132" s="135" t="s">
        <v>3119</v>
      </c>
      <c r="I132" s="136"/>
      <c r="J132" s="137">
        <f>BK132</f>
        <v>0</v>
      </c>
      <c r="L132" s="133"/>
      <c r="M132" s="138"/>
      <c r="P132" s="139">
        <f>P133+P140+P143+P151+P159</f>
        <v>0</v>
      </c>
      <c r="R132" s="139">
        <f>R133+R140+R143+R151+R159</f>
        <v>3.1848899999999976</v>
      </c>
      <c r="T132" s="140">
        <f>T133+T140+T143+T151+T159</f>
        <v>0</v>
      </c>
      <c r="AR132" s="134" t="s">
        <v>83</v>
      </c>
      <c r="AT132" s="141" t="s">
        <v>75</v>
      </c>
      <c r="AU132" s="141" t="s">
        <v>76</v>
      </c>
      <c r="AY132" s="134" t="s">
        <v>307</v>
      </c>
      <c r="BK132" s="142">
        <f>BK133+BK140+BK143+BK151+BK159</f>
        <v>0</v>
      </c>
    </row>
    <row r="133" spans="2:65" s="11" customFormat="1" ht="22.9" customHeight="1">
      <c r="B133" s="133"/>
      <c r="D133" s="134" t="s">
        <v>75</v>
      </c>
      <c r="E133" s="143" t="s">
        <v>83</v>
      </c>
      <c r="F133" s="143" t="s">
        <v>3157</v>
      </c>
      <c r="I133" s="136"/>
      <c r="J133" s="144">
        <f>BK133</f>
        <v>0</v>
      </c>
      <c r="L133" s="133"/>
      <c r="M133" s="138"/>
      <c r="P133" s="139">
        <f>SUM(P134:P139)</f>
        <v>0</v>
      </c>
      <c r="R133" s="139">
        <f>SUM(R134:R139)</f>
        <v>0</v>
      </c>
      <c r="T133" s="140">
        <f>SUM(T134:T139)</f>
        <v>0</v>
      </c>
      <c r="AR133" s="134" t="s">
        <v>83</v>
      </c>
      <c r="AT133" s="141" t="s">
        <v>75</v>
      </c>
      <c r="AU133" s="141" t="s">
        <v>83</v>
      </c>
      <c r="AY133" s="134" t="s">
        <v>307</v>
      </c>
      <c r="BK133" s="142">
        <f>SUM(BK134:BK139)</f>
        <v>0</v>
      </c>
    </row>
    <row r="134" spans="2:65" s="1" customFormat="1" ht="24.2" customHeight="1">
      <c r="B134" s="145"/>
      <c r="C134" s="146" t="s">
        <v>83</v>
      </c>
      <c r="D134" s="146" t="s">
        <v>309</v>
      </c>
      <c r="E134" s="147" t="s">
        <v>3158</v>
      </c>
      <c r="F134" s="148" t="s">
        <v>3159</v>
      </c>
      <c r="G134" s="149" t="s">
        <v>312</v>
      </c>
      <c r="H134" s="150">
        <v>181.9</v>
      </c>
      <c r="I134" s="151"/>
      <c r="J134" s="152">
        <f t="shared" ref="J134:J139" si="0">ROUND(I134*H134,2)</f>
        <v>0</v>
      </c>
      <c r="K134" s="153"/>
      <c r="L134" s="32"/>
      <c r="M134" s="154" t="s">
        <v>1</v>
      </c>
      <c r="N134" s="155" t="s">
        <v>42</v>
      </c>
      <c r="P134" s="156">
        <f t="shared" ref="P134:P139" si="1">O134*H134</f>
        <v>0</v>
      </c>
      <c r="Q134" s="156">
        <v>0</v>
      </c>
      <c r="R134" s="156">
        <f t="shared" ref="R134:R139" si="2">Q134*H134</f>
        <v>0</v>
      </c>
      <c r="S134" s="156">
        <v>0</v>
      </c>
      <c r="T134" s="157">
        <f t="shared" ref="T134:T139" si="3">S134*H134</f>
        <v>0</v>
      </c>
      <c r="AR134" s="158" t="s">
        <v>313</v>
      </c>
      <c r="AT134" s="158" t="s">
        <v>309</v>
      </c>
      <c r="AU134" s="158" t="s">
        <v>89</v>
      </c>
      <c r="AY134" s="17" t="s">
        <v>307</v>
      </c>
      <c r="BE134" s="159">
        <f t="shared" ref="BE134:BE139" si="4">IF(N134="základná",J134,0)</f>
        <v>0</v>
      </c>
      <c r="BF134" s="159">
        <f t="shared" ref="BF134:BF139" si="5">IF(N134="znížená",J134,0)</f>
        <v>0</v>
      </c>
      <c r="BG134" s="159">
        <f t="shared" ref="BG134:BG139" si="6">IF(N134="zákl. prenesená",J134,0)</f>
        <v>0</v>
      </c>
      <c r="BH134" s="159">
        <f t="shared" ref="BH134:BH139" si="7">IF(N134="zníž. prenesená",J134,0)</f>
        <v>0</v>
      </c>
      <c r="BI134" s="159">
        <f t="shared" ref="BI134:BI139" si="8">IF(N134="nulová",J134,0)</f>
        <v>0</v>
      </c>
      <c r="BJ134" s="17" t="s">
        <v>89</v>
      </c>
      <c r="BK134" s="159">
        <f t="shared" ref="BK134:BK139" si="9">ROUND(I134*H134,2)</f>
        <v>0</v>
      </c>
      <c r="BL134" s="17" t="s">
        <v>313</v>
      </c>
      <c r="BM134" s="158" t="s">
        <v>89</v>
      </c>
    </row>
    <row r="135" spans="2:65" s="1" customFormat="1" ht="37.9" customHeight="1">
      <c r="B135" s="145"/>
      <c r="C135" s="146" t="s">
        <v>89</v>
      </c>
      <c r="D135" s="146" t="s">
        <v>309</v>
      </c>
      <c r="E135" s="147" t="s">
        <v>3160</v>
      </c>
      <c r="F135" s="148" t="s">
        <v>3161</v>
      </c>
      <c r="G135" s="149" t="s">
        <v>312</v>
      </c>
      <c r="H135" s="150">
        <v>20.2</v>
      </c>
      <c r="I135" s="151"/>
      <c r="J135" s="152">
        <f t="shared" si="0"/>
        <v>0</v>
      </c>
      <c r="K135" s="153"/>
      <c r="L135" s="32"/>
      <c r="M135" s="154" t="s">
        <v>1</v>
      </c>
      <c r="N135" s="155" t="s">
        <v>42</v>
      </c>
      <c r="P135" s="156">
        <f t="shared" si="1"/>
        <v>0</v>
      </c>
      <c r="Q135" s="156">
        <v>0</v>
      </c>
      <c r="R135" s="156">
        <f t="shared" si="2"/>
        <v>0</v>
      </c>
      <c r="S135" s="156">
        <v>0</v>
      </c>
      <c r="T135" s="157">
        <f t="shared" si="3"/>
        <v>0</v>
      </c>
      <c r="AR135" s="158" t="s">
        <v>313</v>
      </c>
      <c r="AT135" s="158" t="s">
        <v>309</v>
      </c>
      <c r="AU135" s="158" t="s">
        <v>89</v>
      </c>
      <c r="AY135" s="17" t="s">
        <v>307</v>
      </c>
      <c r="BE135" s="159">
        <f t="shared" si="4"/>
        <v>0</v>
      </c>
      <c r="BF135" s="159">
        <f t="shared" si="5"/>
        <v>0</v>
      </c>
      <c r="BG135" s="159">
        <f t="shared" si="6"/>
        <v>0</v>
      </c>
      <c r="BH135" s="159">
        <f t="shared" si="7"/>
        <v>0</v>
      </c>
      <c r="BI135" s="159">
        <f t="shared" si="8"/>
        <v>0</v>
      </c>
      <c r="BJ135" s="17" t="s">
        <v>89</v>
      </c>
      <c r="BK135" s="159">
        <f t="shared" si="9"/>
        <v>0</v>
      </c>
      <c r="BL135" s="17" t="s">
        <v>313</v>
      </c>
      <c r="BM135" s="158" t="s">
        <v>313</v>
      </c>
    </row>
    <row r="136" spans="2:65" s="1" customFormat="1" ht="33" customHeight="1">
      <c r="B136" s="145"/>
      <c r="C136" s="146" t="s">
        <v>107</v>
      </c>
      <c r="D136" s="146" t="s">
        <v>309</v>
      </c>
      <c r="E136" s="147" t="s">
        <v>3162</v>
      </c>
      <c r="F136" s="148" t="s">
        <v>3163</v>
      </c>
      <c r="G136" s="149" t="s">
        <v>312</v>
      </c>
      <c r="H136" s="150">
        <v>20</v>
      </c>
      <c r="I136" s="151"/>
      <c r="J136" s="152">
        <f t="shared" si="0"/>
        <v>0</v>
      </c>
      <c r="K136" s="153"/>
      <c r="L136" s="32"/>
      <c r="M136" s="154" t="s">
        <v>1</v>
      </c>
      <c r="N136" s="155" t="s">
        <v>42</v>
      </c>
      <c r="P136" s="156">
        <f t="shared" si="1"/>
        <v>0</v>
      </c>
      <c r="Q136" s="156">
        <v>0</v>
      </c>
      <c r="R136" s="156">
        <f t="shared" si="2"/>
        <v>0</v>
      </c>
      <c r="S136" s="156">
        <v>0</v>
      </c>
      <c r="T136" s="157">
        <f t="shared" si="3"/>
        <v>0</v>
      </c>
      <c r="AR136" s="158" t="s">
        <v>313</v>
      </c>
      <c r="AT136" s="158" t="s">
        <v>309</v>
      </c>
      <c r="AU136" s="158" t="s">
        <v>89</v>
      </c>
      <c r="AY136" s="17" t="s">
        <v>307</v>
      </c>
      <c r="BE136" s="159">
        <f t="shared" si="4"/>
        <v>0</v>
      </c>
      <c r="BF136" s="159">
        <f t="shared" si="5"/>
        <v>0</v>
      </c>
      <c r="BG136" s="159">
        <f t="shared" si="6"/>
        <v>0</v>
      </c>
      <c r="BH136" s="159">
        <f t="shared" si="7"/>
        <v>0</v>
      </c>
      <c r="BI136" s="159">
        <f t="shared" si="8"/>
        <v>0</v>
      </c>
      <c r="BJ136" s="17" t="s">
        <v>89</v>
      </c>
      <c r="BK136" s="159">
        <f t="shared" si="9"/>
        <v>0</v>
      </c>
      <c r="BL136" s="17" t="s">
        <v>313</v>
      </c>
      <c r="BM136" s="158" t="s">
        <v>439</v>
      </c>
    </row>
    <row r="137" spans="2:65" s="1" customFormat="1" ht="24.2" customHeight="1">
      <c r="B137" s="145"/>
      <c r="C137" s="146" t="s">
        <v>313</v>
      </c>
      <c r="D137" s="146" t="s">
        <v>309</v>
      </c>
      <c r="E137" s="147" t="s">
        <v>3164</v>
      </c>
      <c r="F137" s="148" t="s">
        <v>3165</v>
      </c>
      <c r="G137" s="149" t="s">
        <v>312</v>
      </c>
      <c r="H137" s="150">
        <v>90.6</v>
      </c>
      <c r="I137" s="151"/>
      <c r="J137" s="152">
        <f t="shared" si="0"/>
        <v>0</v>
      </c>
      <c r="K137" s="153"/>
      <c r="L137" s="32"/>
      <c r="M137" s="154" t="s">
        <v>1</v>
      </c>
      <c r="N137" s="155" t="s">
        <v>42</v>
      </c>
      <c r="P137" s="156">
        <f t="shared" si="1"/>
        <v>0</v>
      </c>
      <c r="Q137" s="156">
        <v>0</v>
      </c>
      <c r="R137" s="156">
        <f t="shared" si="2"/>
        <v>0</v>
      </c>
      <c r="S137" s="156">
        <v>0</v>
      </c>
      <c r="T137" s="157">
        <f t="shared" si="3"/>
        <v>0</v>
      </c>
      <c r="AR137" s="158" t="s">
        <v>313</v>
      </c>
      <c r="AT137" s="158" t="s">
        <v>309</v>
      </c>
      <c r="AU137" s="158" t="s">
        <v>89</v>
      </c>
      <c r="AY137" s="17" t="s">
        <v>307</v>
      </c>
      <c r="BE137" s="159">
        <f t="shared" si="4"/>
        <v>0</v>
      </c>
      <c r="BF137" s="159">
        <f t="shared" si="5"/>
        <v>0</v>
      </c>
      <c r="BG137" s="159">
        <f t="shared" si="6"/>
        <v>0</v>
      </c>
      <c r="BH137" s="159">
        <f t="shared" si="7"/>
        <v>0</v>
      </c>
      <c r="BI137" s="159">
        <f t="shared" si="8"/>
        <v>0</v>
      </c>
      <c r="BJ137" s="17" t="s">
        <v>89</v>
      </c>
      <c r="BK137" s="159">
        <f t="shared" si="9"/>
        <v>0</v>
      </c>
      <c r="BL137" s="17" t="s">
        <v>313</v>
      </c>
      <c r="BM137" s="158" t="s">
        <v>449</v>
      </c>
    </row>
    <row r="138" spans="2:65" s="1" customFormat="1" ht="24.2" customHeight="1">
      <c r="B138" s="145"/>
      <c r="C138" s="146" t="s">
        <v>433</v>
      </c>
      <c r="D138" s="146" t="s">
        <v>309</v>
      </c>
      <c r="E138" s="147" t="s">
        <v>3166</v>
      </c>
      <c r="F138" s="148" t="s">
        <v>3167</v>
      </c>
      <c r="G138" s="149" t="s">
        <v>312</v>
      </c>
      <c r="H138" s="150">
        <v>3.78</v>
      </c>
      <c r="I138" s="151"/>
      <c r="J138" s="152">
        <f t="shared" si="0"/>
        <v>0</v>
      </c>
      <c r="K138" s="153"/>
      <c r="L138" s="32"/>
      <c r="M138" s="154" t="s">
        <v>1</v>
      </c>
      <c r="N138" s="155" t="s">
        <v>42</v>
      </c>
      <c r="P138" s="156">
        <f t="shared" si="1"/>
        <v>0</v>
      </c>
      <c r="Q138" s="156">
        <v>0</v>
      </c>
      <c r="R138" s="156">
        <f t="shared" si="2"/>
        <v>0</v>
      </c>
      <c r="S138" s="156">
        <v>0</v>
      </c>
      <c r="T138" s="157">
        <f t="shared" si="3"/>
        <v>0</v>
      </c>
      <c r="AR138" s="158" t="s">
        <v>313</v>
      </c>
      <c r="AT138" s="158" t="s">
        <v>309</v>
      </c>
      <c r="AU138" s="158" t="s">
        <v>89</v>
      </c>
      <c r="AY138" s="17" t="s">
        <v>307</v>
      </c>
      <c r="BE138" s="159">
        <f t="shared" si="4"/>
        <v>0</v>
      </c>
      <c r="BF138" s="159">
        <f t="shared" si="5"/>
        <v>0</v>
      </c>
      <c r="BG138" s="159">
        <f t="shared" si="6"/>
        <v>0</v>
      </c>
      <c r="BH138" s="159">
        <f t="shared" si="7"/>
        <v>0</v>
      </c>
      <c r="BI138" s="159">
        <f t="shared" si="8"/>
        <v>0</v>
      </c>
      <c r="BJ138" s="17" t="s">
        <v>89</v>
      </c>
      <c r="BK138" s="159">
        <f t="shared" si="9"/>
        <v>0</v>
      </c>
      <c r="BL138" s="17" t="s">
        <v>313</v>
      </c>
      <c r="BM138" s="158" t="s">
        <v>514</v>
      </c>
    </row>
    <row r="139" spans="2:65" s="1" customFormat="1" ht="24.2" customHeight="1">
      <c r="B139" s="145"/>
      <c r="C139" s="146" t="s">
        <v>439</v>
      </c>
      <c r="D139" s="146" t="s">
        <v>309</v>
      </c>
      <c r="E139" s="147" t="s">
        <v>3168</v>
      </c>
      <c r="F139" s="148" t="s">
        <v>3169</v>
      </c>
      <c r="G139" s="149" t="s">
        <v>312</v>
      </c>
      <c r="H139" s="150">
        <v>81</v>
      </c>
      <c r="I139" s="151"/>
      <c r="J139" s="152">
        <f t="shared" si="0"/>
        <v>0</v>
      </c>
      <c r="K139" s="153"/>
      <c r="L139" s="32"/>
      <c r="M139" s="154" t="s">
        <v>1</v>
      </c>
      <c r="N139" s="155" t="s">
        <v>42</v>
      </c>
      <c r="P139" s="156">
        <f t="shared" si="1"/>
        <v>0</v>
      </c>
      <c r="Q139" s="156">
        <v>0</v>
      </c>
      <c r="R139" s="156">
        <f t="shared" si="2"/>
        <v>0</v>
      </c>
      <c r="S139" s="156">
        <v>0</v>
      </c>
      <c r="T139" s="157">
        <f t="shared" si="3"/>
        <v>0</v>
      </c>
      <c r="AR139" s="158" t="s">
        <v>313</v>
      </c>
      <c r="AT139" s="158" t="s">
        <v>309</v>
      </c>
      <c r="AU139" s="158" t="s">
        <v>89</v>
      </c>
      <c r="AY139" s="17" t="s">
        <v>307</v>
      </c>
      <c r="BE139" s="159">
        <f t="shared" si="4"/>
        <v>0</v>
      </c>
      <c r="BF139" s="159">
        <f t="shared" si="5"/>
        <v>0</v>
      </c>
      <c r="BG139" s="159">
        <f t="shared" si="6"/>
        <v>0</v>
      </c>
      <c r="BH139" s="159">
        <f t="shared" si="7"/>
        <v>0</v>
      </c>
      <c r="BI139" s="159">
        <f t="shared" si="8"/>
        <v>0</v>
      </c>
      <c r="BJ139" s="17" t="s">
        <v>89</v>
      </c>
      <c r="BK139" s="159">
        <f t="shared" si="9"/>
        <v>0</v>
      </c>
      <c r="BL139" s="17" t="s">
        <v>313</v>
      </c>
      <c r="BM139" s="158" t="s">
        <v>526</v>
      </c>
    </row>
    <row r="140" spans="2:65" s="11" customFormat="1" ht="22.9" customHeight="1">
      <c r="B140" s="133"/>
      <c r="D140" s="134" t="s">
        <v>75</v>
      </c>
      <c r="E140" s="143" t="s">
        <v>313</v>
      </c>
      <c r="F140" s="143" t="s">
        <v>3170</v>
      </c>
      <c r="I140" s="136"/>
      <c r="J140" s="144">
        <f>BK140</f>
        <v>0</v>
      </c>
      <c r="L140" s="133"/>
      <c r="M140" s="138"/>
      <c r="P140" s="139">
        <f>SUM(P141:P142)</f>
        <v>0</v>
      </c>
      <c r="R140" s="139">
        <f>SUM(R141:R142)</f>
        <v>3.0630499999999974</v>
      </c>
      <c r="T140" s="140">
        <f>SUM(T141:T142)</f>
        <v>0</v>
      </c>
      <c r="AR140" s="134" t="s">
        <v>83</v>
      </c>
      <c r="AT140" s="141" t="s">
        <v>75</v>
      </c>
      <c r="AU140" s="141" t="s">
        <v>83</v>
      </c>
      <c r="AY140" s="134" t="s">
        <v>307</v>
      </c>
      <c r="BK140" s="142">
        <f>SUM(BK141:BK142)</f>
        <v>0</v>
      </c>
    </row>
    <row r="141" spans="2:65" s="1" customFormat="1" ht="37.9" customHeight="1">
      <c r="B141" s="145"/>
      <c r="C141" s="146" t="s">
        <v>444</v>
      </c>
      <c r="D141" s="146" t="s">
        <v>309</v>
      </c>
      <c r="E141" s="147" t="s">
        <v>3171</v>
      </c>
      <c r="F141" s="148" t="s">
        <v>3172</v>
      </c>
      <c r="G141" s="149" t="s">
        <v>312</v>
      </c>
      <c r="H141" s="150">
        <v>1.62</v>
      </c>
      <c r="I141" s="151"/>
      <c r="J141" s="152">
        <f>ROUND(I141*H141,2)</f>
        <v>0</v>
      </c>
      <c r="K141" s="153"/>
      <c r="L141" s="32"/>
      <c r="M141" s="154" t="s">
        <v>1</v>
      </c>
      <c r="N141" s="155" t="s">
        <v>42</v>
      </c>
      <c r="P141" s="156">
        <f>O141*H141</f>
        <v>0</v>
      </c>
      <c r="Q141" s="156">
        <v>1.8907716049382699</v>
      </c>
      <c r="R141" s="156">
        <f>Q141*H141</f>
        <v>3.0630499999999974</v>
      </c>
      <c r="S141" s="156">
        <v>0</v>
      </c>
      <c r="T141" s="157">
        <f>S141*H141</f>
        <v>0</v>
      </c>
      <c r="AR141" s="158" t="s">
        <v>313</v>
      </c>
      <c r="AT141" s="158" t="s">
        <v>309</v>
      </c>
      <c r="AU141" s="158" t="s">
        <v>89</v>
      </c>
      <c r="AY141" s="17" t="s">
        <v>307</v>
      </c>
      <c r="BE141" s="159">
        <f>IF(N141="základná",J141,0)</f>
        <v>0</v>
      </c>
      <c r="BF141" s="159">
        <f>IF(N141="znížená",J141,0)</f>
        <v>0</v>
      </c>
      <c r="BG141" s="159">
        <f>IF(N141="zákl. prenesená",J141,0)</f>
        <v>0</v>
      </c>
      <c r="BH141" s="159">
        <f>IF(N141="zníž. prenesená",J141,0)</f>
        <v>0</v>
      </c>
      <c r="BI141" s="159">
        <f>IF(N141="nulová",J141,0)</f>
        <v>0</v>
      </c>
      <c r="BJ141" s="17" t="s">
        <v>89</v>
      </c>
      <c r="BK141" s="159">
        <f>ROUND(I141*H141,2)</f>
        <v>0</v>
      </c>
      <c r="BL141" s="17" t="s">
        <v>313</v>
      </c>
      <c r="BM141" s="158" t="s">
        <v>578</v>
      </c>
    </row>
    <row r="142" spans="2:65" s="1" customFormat="1" ht="24.2" customHeight="1">
      <c r="B142" s="145"/>
      <c r="C142" s="146" t="s">
        <v>449</v>
      </c>
      <c r="D142" s="146" t="s">
        <v>309</v>
      </c>
      <c r="E142" s="147" t="s">
        <v>3173</v>
      </c>
      <c r="F142" s="148" t="s">
        <v>3174</v>
      </c>
      <c r="G142" s="149" t="s">
        <v>312</v>
      </c>
      <c r="H142" s="150">
        <v>30.3</v>
      </c>
      <c r="I142" s="151"/>
      <c r="J142" s="152">
        <f>ROUND(I142*H142,2)</f>
        <v>0</v>
      </c>
      <c r="K142" s="153"/>
      <c r="L142" s="32"/>
      <c r="M142" s="154" t="s">
        <v>1</v>
      </c>
      <c r="N142" s="155" t="s">
        <v>42</v>
      </c>
      <c r="P142" s="156">
        <f>O142*H142</f>
        <v>0</v>
      </c>
      <c r="Q142" s="156">
        <v>0</v>
      </c>
      <c r="R142" s="156">
        <f>Q142*H142</f>
        <v>0</v>
      </c>
      <c r="S142" s="156">
        <v>0</v>
      </c>
      <c r="T142" s="157">
        <f>S142*H142</f>
        <v>0</v>
      </c>
      <c r="AR142" s="158" t="s">
        <v>313</v>
      </c>
      <c r="AT142" s="158" t="s">
        <v>309</v>
      </c>
      <c r="AU142" s="158" t="s">
        <v>89</v>
      </c>
      <c r="AY142" s="17" t="s">
        <v>307</v>
      </c>
      <c r="BE142" s="159">
        <f>IF(N142="základná",J142,0)</f>
        <v>0</v>
      </c>
      <c r="BF142" s="159">
        <f>IF(N142="znížená",J142,0)</f>
        <v>0</v>
      </c>
      <c r="BG142" s="159">
        <f>IF(N142="zákl. prenesená",J142,0)</f>
        <v>0</v>
      </c>
      <c r="BH142" s="159">
        <f>IF(N142="zníž. prenesená",J142,0)</f>
        <v>0</v>
      </c>
      <c r="BI142" s="159">
        <f>IF(N142="nulová",J142,0)</f>
        <v>0</v>
      </c>
      <c r="BJ142" s="17" t="s">
        <v>89</v>
      </c>
      <c r="BK142" s="159">
        <f>ROUND(I142*H142,2)</f>
        <v>0</v>
      </c>
      <c r="BL142" s="17" t="s">
        <v>313</v>
      </c>
      <c r="BM142" s="158" t="s">
        <v>587</v>
      </c>
    </row>
    <row r="143" spans="2:65" s="11" customFormat="1" ht="22.9" customHeight="1">
      <c r="B143" s="133"/>
      <c r="D143" s="134" t="s">
        <v>75</v>
      </c>
      <c r="E143" s="143" t="s">
        <v>449</v>
      </c>
      <c r="F143" s="143" t="s">
        <v>3175</v>
      </c>
      <c r="I143" s="136"/>
      <c r="J143" s="144">
        <f>BK143</f>
        <v>0</v>
      </c>
      <c r="L143" s="133"/>
      <c r="M143" s="138"/>
      <c r="P143" s="139">
        <f>SUM(P144:P150)</f>
        <v>0</v>
      </c>
      <c r="R143" s="139">
        <f>SUM(R144:R150)</f>
        <v>0.12184</v>
      </c>
      <c r="T143" s="140">
        <f>SUM(T144:T150)</f>
        <v>0</v>
      </c>
      <c r="AR143" s="134" t="s">
        <v>83</v>
      </c>
      <c r="AT143" s="141" t="s">
        <v>75</v>
      </c>
      <c r="AU143" s="141" t="s">
        <v>83</v>
      </c>
      <c r="AY143" s="134" t="s">
        <v>307</v>
      </c>
      <c r="BK143" s="142">
        <f>SUM(BK144:BK150)</f>
        <v>0</v>
      </c>
    </row>
    <row r="144" spans="2:65" s="1" customFormat="1" ht="21.75" customHeight="1">
      <c r="B144" s="145"/>
      <c r="C144" s="146" t="s">
        <v>506</v>
      </c>
      <c r="D144" s="146" t="s">
        <v>309</v>
      </c>
      <c r="E144" s="147" t="s">
        <v>3176</v>
      </c>
      <c r="F144" s="148" t="s">
        <v>3177</v>
      </c>
      <c r="G144" s="149" t="s">
        <v>1071</v>
      </c>
      <c r="H144" s="150">
        <v>19</v>
      </c>
      <c r="I144" s="151"/>
      <c r="J144" s="152">
        <f t="shared" ref="J144:J150" si="10">ROUND(I144*H144,2)</f>
        <v>0</v>
      </c>
      <c r="K144" s="153"/>
      <c r="L144" s="32"/>
      <c r="M144" s="154" t="s">
        <v>1</v>
      </c>
      <c r="N144" s="155" t="s">
        <v>42</v>
      </c>
      <c r="P144" s="156">
        <f t="shared" ref="P144:P150" si="11">O144*H144</f>
        <v>0</v>
      </c>
      <c r="Q144" s="156">
        <v>7.4315789473684195E-4</v>
      </c>
      <c r="R144" s="156">
        <f t="shared" ref="R144:R150" si="12">Q144*H144</f>
        <v>1.4119999999999997E-2</v>
      </c>
      <c r="S144" s="156">
        <v>0</v>
      </c>
      <c r="T144" s="157">
        <f t="shared" ref="T144:T150" si="13">S144*H144</f>
        <v>0</v>
      </c>
      <c r="AR144" s="158" t="s">
        <v>313</v>
      </c>
      <c r="AT144" s="158" t="s">
        <v>309</v>
      </c>
      <c r="AU144" s="158" t="s">
        <v>89</v>
      </c>
      <c r="AY144" s="17" t="s">
        <v>307</v>
      </c>
      <c r="BE144" s="159">
        <f t="shared" ref="BE144:BE150" si="14">IF(N144="základná",J144,0)</f>
        <v>0</v>
      </c>
      <c r="BF144" s="159">
        <f t="shared" ref="BF144:BF150" si="15">IF(N144="znížená",J144,0)</f>
        <v>0</v>
      </c>
      <c r="BG144" s="159">
        <f t="shared" ref="BG144:BG150" si="16">IF(N144="zákl. prenesená",J144,0)</f>
        <v>0</v>
      </c>
      <c r="BH144" s="159">
        <f t="shared" ref="BH144:BH150" si="17">IF(N144="zníž. prenesená",J144,0)</f>
        <v>0</v>
      </c>
      <c r="BI144" s="159">
        <f t="shared" ref="BI144:BI150" si="18">IF(N144="nulová",J144,0)</f>
        <v>0</v>
      </c>
      <c r="BJ144" s="17" t="s">
        <v>89</v>
      </c>
      <c r="BK144" s="159">
        <f t="shared" ref="BK144:BK150" si="19">ROUND(I144*H144,2)</f>
        <v>0</v>
      </c>
      <c r="BL144" s="17" t="s">
        <v>313</v>
      </c>
      <c r="BM144" s="158" t="s">
        <v>597</v>
      </c>
    </row>
    <row r="145" spans="2:65" s="1" customFormat="1" ht="37.9" customHeight="1">
      <c r="B145" s="145"/>
      <c r="C145" s="146" t="s">
        <v>514</v>
      </c>
      <c r="D145" s="146" t="s">
        <v>309</v>
      </c>
      <c r="E145" s="147" t="s">
        <v>3178</v>
      </c>
      <c r="F145" s="148" t="s">
        <v>3179</v>
      </c>
      <c r="G145" s="149" t="s">
        <v>693</v>
      </c>
      <c r="H145" s="150">
        <v>2</v>
      </c>
      <c r="I145" s="151"/>
      <c r="J145" s="152">
        <f t="shared" si="10"/>
        <v>0</v>
      </c>
      <c r="K145" s="153"/>
      <c r="L145" s="32"/>
      <c r="M145" s="154" t="s">
        <v>1</v>
      </c>
      <c r="N145" s="155" t="s">
        <v>42</v>
      </c>
      <c r="P145" s="156">
        <f t="shared" si="11"/>
        <v>0</v>
      </c>
      <c r="Q145" s="156">
        <v>0</v>
      </c>
      <c r="R145" s="156">
        <f t="shared" si="12"/>
        <v>0</v>
      </c>
      <c r="S145" s="156">
        <v>0</v>
      </c>
      <c r="T145" s="157">
        <f t="shared" si="13"/>
        <v>0</v>
      </c>
      <c r="AR145" s="158" t="s">
        <v>313</v>
      </c>
      <c r="AT145" s="158" t="s">
        <v>309</v>
      </c>
      <c r="AU145" s="158" t="s">
        <v>89</v>
      </c>
      <c r="AY145" s="17" t="s">
        <v>307</v>
      </c>
      <c r="BE145" s="159">
        <f t="shared" si="14"/>
        <v>0</v>
      </c>
      <c r="BF145" s="159">
        <f t="shared" si="15"/>
        <v>0</v>
      </c>
      <c r="BG145" s="159">
        <f t="shared" si="16"/>
        <v>0</v>
      </c>
      <c r="BH145" s="159">
        <f t="shared" si="17"/>
        <v>0</v>
      </c>
      <c r="BI145" s="159">
        <f t="shared" si="18"/>
        <v>0</v>
      </c>
      <c r="BJ145" s="17" t="s">
        <v>89</v>
      </c>
      <c r="BK145" s="159">
        <f t="shared" si="19"/>
        <v>0</v>
      </c>
      <c r="BL145" s="17" t="s">
        <v>313</v>
      </c>
      <c r="BM145" s="158" t="s">
        <v>637</v>
      </c>
    </row>
    <row r="146" spans="2:65" s="1" customFormat="1" ht="33" customHeight="1">
      <c r="B146" s="145"/>
      <c r="C146" s="188" t="s">
        <v>520</v>
      </c>
      <c r="D146" s="188" t="s">
        <v>507</v>
      </c>
      <c r="E146" s="189" t="s">
        <v>3180</v>
      </c>
      <c r="F146" s="190" t="s">
        <v>3181</v>
      </c>
      <c r="G146" s="191" t="s">
        <v>693</v>
      </c>
      <c r="H146" s="192">
        <v>2</v>
      </c>
      <c r="I146" s="193"/>
      <c r="J146" s="194">
        <f t="shared" si="10"/>
        <v>0</v>
      </c>
      <c r="K146" s="195"/>
      <c r="L146" s="196"/>
      <c r="M146" s="197" t="s">
        <v>1</v>
      </c>
      <c r="N146" s="198" t="s">
        <v>42</v>
      </c>
      <c r="P146" s="156">
        <f t="shared" si="11"/>
        <v>0</v>
      </c>
      <c r="Q146" s="156">
        <v>1.167E-2</v>
      </c>
      <c r="R146" s="156">
        <f t="shared" si="12"/>
        <v>2.334E-2</v>
      </c>
      <c r="S146" s="156">
        <v>0</v>
      </c>
      <c r="T146" s="157">
        <f t="shared" si="13"/>
        <v>0</v>
      </c>
      <c r="AR146" s="158" t="s">
        <v>449</v>
      </c>
      <c r="AT146" s="158" t="s">
        <v>507</v>
      </c>
      <c r="AU146" s="158" t="s">
        <v>89</v>
      </c>
      <c r="AY146" s="17" t="s">
        <v>307</v>
      </c>
      <c r="BE146" s="159">
        <f t="shared" si="14"/>
        <v>0</v>
      </c>
      <c r="BF146" s="159">
        <f t="shared" si="15"/>
        <v>0</v>
      </c>
      <c r="BG146" s="159">
        <f t="shared" si="16"/>
        <v>0</v>
      </c>
      <c r="BH146" s="159">
        <f t="shared" si="17"/>
        <v>0</v>
      </c>
      <c r="BI146" s="159">
        <f t="shared" si="18"/>
        <v>0</v>
      </c>
      <c r="BJ146" s="17" t="s">
        <v>89</v>
      </c>
      <c r="BK146" s="159">
        <f t="shared" si="19"/>
        <v>0</v>
      </c>
      <c r="BL146" s="17" t="s">
        <v>313</v>
      </c>
      <c r="BM146" s="158" t="s">
        <v>648</v>
      </c>
    </row>
    <row r="147" spans="2:65" s="1" customFormat="1" ht="24.2" customHeight="1">
      <c r="B147" s="145"/>
      <c r="C147" s="188" t="s">
        <v>526</v>
      </c>
      <c r="D147" s="188" t="s">
        <v>507</v>
      </c>
      <c r="E147" s="189" t="s">
        <v>3182</v>
      </c>
      <c r="F147" s="190" t="s">
        <v>3183</v>
      </c>
      <c r="G147" s="191" t="s">
        <v>693</v>
      </c>
      <c r="H147" s="192">
        <v>2</v>
      </c>
      <c r="I147" s="193"/>
      <c r="J147" s="194">
        <f t="shared" si="10"/>
        <v>0</v>
      </c>
      <c r="K147" s="195"/>
      <c r="L147" s="196"/>
      <c r="M147" s="197" t="s">
        <v>1</v>
      </c>
      <c r="N147" s="198" t="s">
        <v>42</v>
      </c>
      <c r="P147" s="156">
        <f t="shared" si="11"/>
        <v>0</v>
      </c>
      <c r="Q147" s="156">
        <v>1.4489999999999999E-2</v>
      </c>
      <c r="R147" s="156">
        <f t="shared" si="12"/>
        <v>2.8979999999999999E-2</v>
      </c>
      <c r="S147" s="156">
        <v>0</v>
      </c>
      <c r="T147" s="157">
        <f t="shared" si="13"/>
        <v>0</v>
      </c>
      <c r="AR147" s="158" t="s">
        <v>449</v>
      </c>
      <c r="AT147" s="158" t="s">
        <v>507</v>
      </c>
      <c r="AU147" s="158" t="s">
        <v>89</v>
      </c>
      <c r="AY147" s="17" t="s">
        <v>307</v>
      </c>
      <c r="BE147" s="159">
        <f t="shared" si="14"/>
        <v>0</v>
      </c>
      <c r="BF147" s="159">
        <f t="shared" si="15"/>
        <v>0</v>
      </c>
      <c r="BG147" s="159">
        <f t="shared" si="16"/>
        <v>0</v>
      </c>
      <c r="BH147" s="159">
        <f t="shared" si="17"/>
        <v>0</v>
      </c>
      <c r="BI147" s="159">
        <f t="shared" si="18"/>
        <v>0</v>
      </c>
      <c r="BJ147" s="17" t="s">
        <v>89</v>
      </c>
      <c r="BK147" s="159">
        <f t="shared" si="19"/>
        <v>0</v>
      </c>
      <c r="BL147" s="17" t="s">
        <v>313</v>
      </c>
      <c r="BM147" s="158" t="s">
        <v>659</v>
      </c>
    </row>
    <row r="148" spans="2:65" s="1" customFormat="1" ht="33" customHeight="1">
      <c r="B148" s="145"/>
      <c r="C148" s="188" t="s">
        <v>572</v>
      </c>
      <c r="D148" s="188" t="s">
        <v>507</v>
      </c>
      <c r="E148" s="189" t="s">
        <v>3184</v>
      </c>
      <c r="F148" s="190" t="s">
        <v>3185</v>
      </c>
      <c r="G148" s="191" t="s">
        <v>693</v>
      </c>
      <c r="H148" s="192">
        <v>2</v>
      </c>
      <c r="I148" s="193"/>
      <c r="J148" s="194">
        <f t="shared" si="10"/>
        <v>0</v>
      </c>
      <c r="K148" s="195"/>
      <c r="L148" s="196"/>
      <c r="M148" s="197" t="s">
        <v>1</v>
      </c>
      <c r="N148" s="198" t="s">
        <v>42</v>
      </c>
      <c r="P148" s="156">
        <f t="shared" si="11"/>
        <v>0</v>
      </c>
      <c r="Q148" s="156">
        <v>5.8799999999999998E-3</v>
      </c>
      <c r="R148" s="156">
        <f t="shared" si="12"/>
        <v>1.176E-2</v>
      </c>
      <c r="S148" s="156">
        <v>0</v>
      </c>
      <c r="T148" s="157">
        <f t="shared" si="13"/>
        <v>0</v>
      </c>
      <c r="AR148" s="158" t="s">
        <v>449</v>
      </c>
      <c r="AT148" s="158" t="s">
        <v>507</v>
      </c>
      <c r="AU148" s="158" t="s">
        <v>89</v>
      </c>
      <c r="AY148" s="17" t="s">
        <v>307</v>
      </c>
      <c r="BE148" s="159">
        <f t="shared" si="14"/>
        <v>0</v>
      </c>
      <c r="BF148" s="159">
        <f t="shared" si="15"/>
        <v>0</v>
      </c>
      <c r="BG148" s="159">
        <f t="shared" si="16"/>
        <v>0</v>
      </c>
      <c r="BH148" s="159">
        <f t="shared" si="17"/>
        <v>0</v>
      </c>
      <c r="BI148" s="159">
        <f t="shared" si="18"/>
        <v>0</v>
      </c>
      <c r="BJ148" s="17" t="s">
        <v>89</v>
      </c>
      <c r="BK148" s="159">
        <f t="shared" si="19"/>
        <v>0</v>
      </c>
      <c r="BL148" s="17" t="s">
        <v>313</v>
      </c>
      <c r="BM148" s="158" t="s">
        <v>673</v>
      </c>
    </row>
    <row r="149" spans="2:65" s="1" customFormat="1" ht="24.2" customHeight="1">
      <c r="B149" s="145"/>
      <c r="C149" s="188" t="s">
        <v>578</v>
      </c>
      <c r="D149" s="188" t="s">
        <v>507</v>
      </c>
      <c r="E149" s="189" t="s">
        <v>3186</v>
      </c>
      <c r="F149" s="190" t="s">
        <v>3187</v>
      </c>
      <c r="G149" s="191" t="s">
        <v>693</v>
      </c>
      <c r="H149" s="192">
        <v>4</v>
      </c>
      <c r="I149" s="193"/>
      <c r="J149" s="194">
        <f t="shared" si="10"/>
        <v>0</v>
      </c>
      <c r="K149" s="195"/>
      <c r="L149" s="196"/>
      <c r="M149" s="197" t="s">
        <v>1</v>
      </c>
      <c r="N149" s="198" t="s">
        <v>42</v>
      </c>
      <c r="P149" s="156">
        <f t="shared" si="11"/>
        <v>0</v>
      </c>
      <c r="Q149" s="156">
        <v>6.6E-4</v>
      </c>
      <c r="R149" s="156">
        <f t="shared" si="12"/>
        <v>2.64E-3</v>
      </c>
      <c r="S149" s="156">
        <v>0</v>
      </c>
      <c r="T149" s="157">
        <f t="shared" si="13"/>
        <v>0</v>
      </c>
      <c r="AR149" s="158" t="s">
        <v>449</v>
      </c>
      <c r="AT149" s="158" t="s">
        <v>507</v>
      </c>
      <c r="AU149" s="158" t="s">
        <v>89</v>
      </c>
      <c r="AY149" s="17" t="s">
        <v>307</v>
      </c>
      <c r="BE149" s="159">
        <f t="shared" si="14"/>
        <v>0</v>
      </c>
      <c r="BF149" s="159">
        <f t="shared" si="15"/>
        <v>0</v>
      </c>
      <c r="BG149" s="159">
        <f t="shared" si="16"/>
        <v>0</v>
      </c>
      <c r="BH149" s="159">
        <f t="shared" si="17"/>
        <v>0</v>
      </c>
      <c r="BI149" s="159">
        <f t="shared" si="18"/>
        <v>0</v>
      </c>
      <c r="BJ149" s="17" t="s">
        <v>89</v>
      </c>
      <c r="BK149" s="159">
        <f t="shared" si="19"/>
        <v>0</v>
      </c>
      <c r="BL149" s="17" t="s">
        <v>313</v>
      </c>
      <c r="BM149" s="158" t="s">
        <v>685</v>
      </c>
    </row>
    <row r="150" spans="2:65" s="1" customFormat="1" ht="24.2" customHeight="1">
      <c r="B150" s="145"/>
      <c r="C150" s="188" t="s">
        <v>583</v>
      </c>
      <c r="D150" s="188" t="s">
        <v>507</v>
      </c>
      <c r="E150" s="189" t="s">
        <v>3188</v>
      </c>
      <c r="F150" s="190" t="s">
        <v>3189</v>
      </c>
      <c r="G150" s="191" t="s">
        <v>693</v>
      </c>
      <c r="H150" s="192">
        <v>2</v>
      </c>
      <c r="I150" s="193"/>
      <c r="J150" s="194">
        <f t="shared" si="10"/>
        <v>0</v>
      </c>
      <c r="K150" s="195"/>
      <c r="L150" s="196"/>
      <c r="M150" s="197" t="s">
        <v>1</v>
      </c>
      <c r="N150" s="198" t="s">
        <v>42</v>
      </c>
      <c r="P150" s="156">
        <f t="shared" si="11"/>
        <v>0</v>
      </c>
      <c r="Q150" s="156">
        <v>2.0500000000000001E-2</v>
      </c>
      <c r="R150" s="156">
        <f t="shared" si="12"/>
        <v>4.1000000000000002E-2</v>
      </c>
      <c r="S150" s="156">
        <v>0</v>
      </c>
      <c r="T150" s="157">
        <f t="shared" si="13"/>
        <v>0</v>
      </c>
      <c r="AR150" s="158" t="s">
        <v>449</v>
      </c>
      <c r="AT150" s="158" t="s">
        <v>507</v>
      </c>
      <c r="AU150" s="158" t="s">
        <v>89</v>
      </c>
      <c r="AY150" s="17" t="s">
        <v>307</v>
      </c>
      <c r="BE150" s="159">
        <f t="shared" si="14"/>
        <v>0</v>
      </c>
      <c r="BF150" s="159">
        <f t="shared" si="15"/>
        <v>0</v>
      </c>
      <c r="BG150" s="159">
        <f t="shared" si="16"/>
        <v>0</v>
      </c>
      <c r="BH150" s="159">
        <f t="shared" si="17"/>
        <v>0</v>
      </c>
      <c r="BI150" s="159">
        <f t="shared" si="18"/>
        <v>0</v>
      </c>
      <c r="BJ150" s="17" t="s">
        <v>89</v>
      </c>
      <c r="BK150" s="159">
        <f t="shared" si="19"/>
        <v>0</v>
      </c>
      <c r="BL150" s="17" t="s">
        <v>313</v>
      </c>
      <c r="BM150" s="158" t="s">
        <v>174</v>
      </c>
    </row>
    <row r="151" spans="2:65" s="11" customFormat="1" ht="22.9" customHeight="1">
      <c r="B151" s="133"/>
      <c r="D151" s="134" t="s">
        <v>75</v>
      </c>
      <c r="E151" s="143" t="s">
        <v>506</v>
      </c>
      <c r="F151" s="143" t="s">
        <v>3120</v>
      </c>
      <c r="I151" s="136"/>
      <c r="J151" s="144">
        <f>BK151</f>
        <v>0</v>
      </c>
      <c r="L151" s="133"/>
      <c r="M151" s="138"/>
      <c r="P151" s="139">
        <f>SUM(P152:P158)</f>
        <v>0</v>
      </c>
      <c r="R151" s="139">
        <f>SUM(R152:R158)</f>
        <v>0</v>
      </c>
      <c r="T151" s="140">
        <f>SUM(T152:T158)</f>
        <v>0</v>
      </c>
      <c r="AR151" s="134" t="s">
        <v>83</v>
      </c>
      <c r="AT151" s="141" t="s">
        <v>75</v>
      </c>
      <c r="AU151" s="141" t="s">
        <v>83</v>
      </c>
      <c r="AY151" s="134" t="s">
        <v>307</v>
      </c>
      <c r="BK151" s="142">
        <f>SUM(BK152:BK158)</f>
        <v>0</v>
      </c>
    </row>
    <row r="152" spans="2:65" s="1" customFormat="1" ht="37.9" customHeight="1">
      <c r="B152" s="145"/>
      <c r="C152" s="146" t="s">
        <v>587</v>
      </c>
      <c r="D152" s="146" t="s">
        <v>309</v>
      </c>
      <c r="E152" s="147" t="s">
        <v>3190</v>
      </c>
      <c r="F152" s="148" t="s">
        <v>3191</v>
      </c>
      <c r="G152" s="149" t="s">
        <v>1071</v>
      </c>
      <c r="H152" s="150">
        <v>82</v>
      </c>
      <c r="I152" s="151"/>
      <c r="J152" s="152">
        <f t="shared" ref="J152:J158" si="20">ROUND(I152*H152,2)</f>
        <v>0</v>
      </c>
      <c r="K152" s="153"/>
      <c r="L152" s="32"/>
      <c r="M152" s="154" t="s">
        <v>1</v>
      </c>
      <c r="N152" s="155" t="s">
        <v>42</v>
      </c>
      <c r="P152" s="156">
        <f t="shared" ref="P152:P158" si="21">O152*H152</f>
        <v>0</v>
      </c>
      <c r="Q152" s="156">
        <v>0</v>
      </c>
      <c r="R152" s="156">
        <f t="shared" ref="R152:R158" si="22">Q152*H152</f>
        <v>0</v>
      </c>
      <c r="S152" s="156">
        <v>0</v>
      </c>
      <c r="T152" s="157">
        <f t="shared" ref="T152:T158" si="23">S152*H152</f>
        <v>0</v>
      </c>
      <c r="AR152" s="158" t="s">
        <v>313</v>
      </c>
      <c r="AT152" s="158" t="s">
        <v>309</v>
      </c>
      <c r="AU152" s="158" t="s">
        <v>89</v>
      </c>
      <c r="AY152" s="17" t="s">
        <v>307</v>
      </c>
      <c r="BE152" s="159">
        <f t="shared" ref="BE152:BE158" si="24">IF(N152="základná",J152,0)</f>
        <v>0</v>
      </c>
      <c r="BF152" s="159">
        <f t="shared" ref="BF152:BF158" si="25">IF(N152="znížená",J152,0)</f>
        <v>0</v>
      </c>
      <c r="BG152" s="159">
        <f t="shared" ref="BG152:BG158" si="26">IF(N152="zákl. prenesená",J152,0)</f>
        <v>0</v>
      </c>
      <c r="BH152" s="159">
        <f t="shared" ref="BH152:BH158" si="27">IF(N152="zníž. prenesená",J152,0)</f>
        <v>0</v>
      </c>
      <c r="BI152" s="159">
        <f t="shared" ref="BI152:BI158" si="28">IF(N152="nulová",J152,0)</f>
        <v>0</v>
      </c>
      <c r="BJ152" s="17" t="s">
        <v>89</v>
      </c>
      <c r="BK152" s="159">
        <f t="shared" ref="BK152:BK158" si="29">ROUND(I152*H152,2)</f>
        <v>0</v>
      </c>
      <c r="BL152" s="17" t="s">
        <v>313</v>
      </c>
      <c r="BM152" s="158" t="s">
        <v>732</v>
      </c>
    </row>
    <row r="153" spans="2:65" s="1" customFormat="1" ht="37.9" customHeight="1">
      <c r="B153" s="145"/>
      <c r="C153" s="146" t="s">
        <v>592</v>
      </c>
      <c r="D153" s="146" t="s">
        <v>309</v>
      </c>
      <c r="E153" s="147" t="s">
        <v>3192</v>
      </c>
      <c r="F153" s="148" t="s">
        <v>3193</v>
      </c>
      <c r="G153" s="149" t="s">
        <v>1071</v>
      </c>
      <c r="H153" s="150">
        <v>7</v>
      </c>
      <c r="I153" s="151"/>
      <c r="J153" s="152">
        <f t="shared" si="20"/>
        <v>0</v>
      </c>
      <c r="K153" s="153"/>
      <c r="L153" s="32"/>
      <c r="M153" s="154" t="s">
        <v>1</v>
      </c>
      <c r="N153" s="155" t="s">
        <v>42</v>
      </c>
      <c r="P153" s="156">
        <f t="shared" si="21"/>
        <v>0</v>
      </c>
      <c r="Q153" s="156">
        <v>0</v>
      </c>
      <c r="R153" s="156">
        <f t="shared" si="22"/>
        <v>0</v>
      </c>
      <c r="S153" s="156">
        <v>0</v>
      </c>
      <c r="T153" s="157">
        <f t="shared" si="23"/>
        <v>0</v>
      </c>
      <c r="AR153" s="158" t="s">
        <v>313</v>
      </c>
      <c r="AT153" s="158" t="s">
        <v>309</v>
      </c>
      <c r="AU153" s="158" t="s">
        <v>89</v>
      </c>
      <c r="AY153" s="17" t="s">
        <v>307</v>
      </c>
      <c r="BE153" s="159">
        <f t="shared" si="24"/>
        <v>0</v>
      </c>
      <c r="BF153" s="159">
        <f t="shared" si="25"/>
        <v>0</v>
      </c>
      <c r="BG153" s="159">
        <f t="shared" si="26"/>
        <v>0</v>
      </c>
      <c r="BH153" s="159">
        <f t="shared" si="27"/>
        <v>0</v>
      </c>
      <c r="BI153" s="159">
        <f t="shared" si="28"/>
        <v>0</v>
      </c>
      <c r="BJ153" s="17" t="s">
        <v>89</v>
      </c>
      <c r="BK153" s="159">
        <f t="shared" si="29"/>
        <v>0</v>
      </c>
      <c r="BL153" s="17" t="s">
        <v>313</v>
      </c>
      <c r="BM153" s="158" t="s">
        <v>776</v>
      </c>
    </row>
    <row r="154" spans="2:65" s="1" customFormat="1" ht="37.9" customHeight="1">
      <c r="B154" s="145"/>
      <c r="C154" s="146" t="s">
        <v>597</v>
      </c>
      <c r="D154" s="146" t="s">
        <v>309</v>
      </c>
      <c r="E154" s="147" t="s">
        <v>3194</v>
      </c>
      <c r="F154" s="148" t="s">
        <v>3195</v>
      </c>
      <c r="G154" s="149" t="s">
        <v>1071</v>
      </c>
      <c r="H154" s="150">
        <v>28</v>
      </c>
      <c r="I154" s="151"/>
      <c r="J154" s="152">
        <f t="shared" si="20"/>
        <v>0</v>
      </c>
      <c r="K154" s="153"/>
      <c r="L154" s="32"/>
      <c r="M154" s="154" t="s">
        <v>1</v>
      </c>
      <c r="N154" s="155" t="s">
        <v>42</v>
      </c>
      <c r="P154" s="156">
        <f t="shared" si="21"/>
        <v>0</v>
      </c>
      <c r="Q154" s="156">
        <v>0</v>
      </c>
      <c r="R154" s="156">
        <f t="shared" si="22"/>
        <v>0</v>
      </c>
      <c r="S154" s="156">
        <v>0</v>
      </c>
      <c r="T154" s="157">
        <f t="shared" si="23"/>
        <v>0</v>
      </c>
      <c r="AR154" s="158" t="s">
        <v>313</v>
      </c>
      <c r="AT154" s="158" t="s">
        <v>309</v>
      </c>
      <c r="AU154" s="158" t="s">
        <v>89</v>
      </c>
      <c r="AY154" s="17" t="s">
        <v>307</v>
      </c>
      <c r="BE154" s="159">
        <f t="shared" si="24"/>
        <v>0</v>
      </c>
      <c r="BF154" s="159">
        <f t="shared" si="25"/>
        <v>0</v>
      </c>
      <c r="BG154" s="159">
        <f t="shared" si="26"/>
        <v>0</v>
      </c>
      <c r="BH154" s="159">
        <f t="shared" si="27"/>
        <v>0</v>
      </c>
      <c r="BI154" s="159">
        <f t="shared" si="28"/>
        <v>0</v>
      </c>
      <c r="BJ154" s="17" t="s">
        <v>89</v>
      </c>
      <c r="BK154" s="159">
        <f t="shared" si="29"/>
        <v>0</v>
      </c>
      <c r="BL154" s="17" t="s">
        <v>313</v>
      </c>
      <c r="BM154" s="158" t="s">
        <v>791</v>
      </c>
    </row>
    <row r="155" spans="2:65" s="1" customFormat="1" ht="37.9" customHeight="1">
      <c r="B155" s="145"/>
      <c r="C155" s="146" t="s">
        <v>601</v>
      </c>
      <c r="D155" s="146" t="s">
        <v>309</v>
      </c>
      <c r="E155" s="147" t="s">
        <v>3196</v>
      </c>
      <c r="F155" s="148" t="s">
        <v>3197</v>
      </c>
      <c r="G155" s="149" t="s">
        <v>1071</v>
      </c>
      <c r="H155" s="150">
        <v>5</v>
      </c>
      <c r="I155" s="151"/>
      <c r="J155" s="152">
        <f t="shared" si="20"/>
        <v>0</v>
      </c>
      <c r="K155" s="153"/>
      <c r="L155" s="32"/>
      <c r="M155" s="154" t="s">
        <v>1</v>
      </c>
      <c r="N155" s="155" t="s">
        <v>42</v>
      </c>
      <c r="P155" s="156">
        <f t="shared" si="21"/>
        <v>0</v>
      </c>
      <c r="Q155" s="156">
        <v>0</v>
      </c>
      <c r="R155" s="156">
        <f t="shared" si="22"/>
        <v>0</v>
      </c>
      <c r="S155" s="156">
        <v>0</v>
      </c>
      <c r="T155" s="157">
        <f t="shared" si="23"/>
        <v>0</v>
      </c>
      <c r="AR155" s="158" t="s">
        <v>313</v>
      </c>
      <c r="AT155" s="158" t="s">
        <v>309</v>
      </c>
      <c r="AU155" s="158" t="s">
        <v>89</v>
      </c>
      <c r="AY155" s="17" t="s">
        <v>307</v>
      </c>
      <c r="BE155" s="159">
        <f t="shared" si="24"/>
        <v>0</v>
      </c>
      <c r="BF155" s="159">
        <f t="shared" si="25"/>
        <v>0</v>
      </c>
      <c r="BG155" s="159">
        <f t="shared" si="26"/>
        <v>0</v>
      </c>
      <c r="BH155" s="159">
        <f t="shared" si="27"/>
        <v>0</v>
      </c>
      <c r="BI155" s="159">
        <f t="shared" si="28"/>
        <v>0</v>
      </c>
      <c r="BJ155" s="17" t="s">
        <v>89</v>
      </c>
      <c r="BK155" s="159">
        <f t="shared" si="29"/>
        <v>0</v>
      </c>
      <c r="BL155" s="17" t="s">
        <v>313</v>
      </c>
      <c r="BM155" s="158" t="s">
        <v>803</v>
      </c>
    </row>
    <row r="156" spans="2:65" s="1" customFormat="1" ht="24.2" customHeight="1">
      <c r="B156" s="145"/>
      <c r="C156" s="146" t="s">
        <v>637</v>
      </c>
      <c r="D156" s="146" t="s">
        <v>309</v>
      </c>
      <c r="E156" s="147" t="s">
        <v>3198</v>
      </c>
      <c r="F156" s="148" t="s">
        <v>3199</v>
      </c>
      <c r="G156" s="149" t="s">
        <v>510</v>
      </c>
      <c r="H156" s="150">
        <v>4.4489999999999998</v>
      </c>
      <c r="I156" s="151"/>
      <c r="J156" s="152">
        <f t="shared" si="20"/>
        <v>0</v>
      </c>
      <c r="K156" s="153"/>
      <c r="L156" s="32"/>
      <c r="M156" s="154" t="s">
        <v>1</v>
      </c>
      <c r="N156" s="155" t="s">
        <v>42</v>
      </c>
      <c r="P156" s="156">
        <f t="shared" si="21"/>
        <v>0</v>
      </c>
      <c r="Q156" s="156">
        <v>0</v>
      </c>
      <c r="R156" s="156">
        <f t="shared" si="22"/>
        <v>0</v>
      </c>
      <c r="S156" s="156">
        <v>0</v>
      </c>
      <c r="T156" s="157">
        <f t="shared" si="23"/>
        <v>0</v>
      </c>
      <c r="AR156" s="158" t="s">
        <v>313</v>
      </c>
      <c r="AT156" s="158" t="s">
        <v>309</v>
      </c>
      <c r="AU156" s="158" t="s">
        <v>89</v>
      </c>
      <c r="AY156" s="17" t="s">
        <v>307</v>
      </c>
      <c r="BE156" s="159">
        <f t="shared" si="24"/>
        <v>0</v>
      </c>
      <c r="BF156" s="159">
        <f t="shared" si="25"/>
        <v>0</v>
      </c>
      <c r="BG156" s="159">
        <f t="shared" si="26"/>
        <v>0</v>
      </c>
      <c r="BH156" s="159">
        <f t="shared" si="27"/>
        <v>0</v>
      </c>
      <c r="BI156" s="159">
        <f t="shared" si="28"/>
        <v>0</v>
      </c>
      <c r="BJ156" s="17" t="s">
        <v>89</v>
      </c>
      <c r="BK156" s="159">
        <f t="shared" si="29"/>
        <v>0</v>
      </c>
      <c r="BL156" s="17" t="s">
        <v>313</v>
      </c>
      <c r="BM156" s="158" t="s">
        <v>814</v>
      </c>
    </row>
    <row r="157" spans="2:65" s="1" customFormat="1" ht="21.75" customHeight="1">
      <c r="B157" s="145"/>
      <c r="C157" s="146" t="s">
        <v>644</v>
      </c>
      <c r="D157" s="146" t="s">
        <v>309</v>
      </c>
      <c r="E157" s="147" t="s">
        <v>3200</v>
      </c>
      <c r="F157" s="148" t="s">
        <v>3201</v>
      </c>
      <c r="G157" s="149" t="s">
        <v>510</v>
      </c>
      <c r="H157" s="150">
        <v>44.49</v>
      </c>
      <c r="I157" s="151"/>
      <c r="J157" s="152">
        <f t="shared" si="20"/>
        <v>0</v>
      </c>
      <c r="K157" s="153"/>
      <c r="L157" s="32"/>
      <c r="M157" s="154" t="s">
        <v>1</v>
      </c>
      <c r="N157" s="155" t="s">
        <v>42</v>
      </c>
      <c r="P157" s="156">
        <f t="shared" si="21"/>
        <v>0</v>
      </c>
      <c r="Q157" s="156">
        <v>0</v>
      </c>
      <c r="R157" s="156">
        <f t="shared" si="22"/>
        <v>0</v>
      </c>
      <c r="S157" s="156">
        <v>0</v>
      </c>
      <c r="T157" s="157">
        <f t="shared" si="23"/>
        <v>0</v>
      </c>
      <c r="AR157" s="158" t="s">
        <v>313</v>
      </c>
      <c r="AT157" s="158" t="s">
        <v>309</v>
      </c>
      <c r="AU157" s="158" t="s">
        <v>89</v>
      </c>
      <c r="AY157" s="17" t="s">
        <v>307</v>
      </c>
      <c r="BE157" s="159">
        <f t="shared" si="24"/>
        <v>0</v>
      </c>
      <c r="BF157" s="159">
        <f t="shared" si="25"/>
        <v>0</v>
      </c>
      <c r="BG157" s="159">
        <f t="shared" si="26"/>
        <v>0</v>
      </c>
      <c r="BH157" s="159">
        <f t="shared" si="27"/>
        <v>0</v>
      </c>
      <c r="BI157" s="159">
        <f t="shared" si="28"/>
        <v>0</v>
      </c>
      <c r="BJ157" s="17" t="s">
        <v>89</v>
      </c>
      <c r="BK157" s="159">
        <f t="shared" si="29"/>
        <v>0</v>
      </c>
      <c r="BL157" s="17" t="s">
        <v>313</v>
      </c>
      <c r="BM157" s="158" t="s">
        <v>827</v>
      </c>
    </row>
    <row r="158" spans="2:65" s="1" customFormat="1" ht="24.2" customHeight="1">
      <c r="B158" s="145"/>
      <c r="C158" s="146" t="s">
        <v>648</v>
      </c>
      <c r="D158" s="146" t="s">
        <v>309</v>
      </c>
      <c r="E158" s="147" t="s">
        <v>3202</v>
      </c>
      <c r="F158" s="148" t="s">
        <v>3203</v>
      </c>
      <c r="G158" s="149" t="s">
        <v>510</v>
      </c>
      <c r="H158" s="150">
        <v>4.4489999999999998</v>
      </c>
      <c r="I158" s="151"/>
      <c r="J158" s="152">
        <f t="shared" si="20"/>
        <v>0</v>
      </c>
      <c r="K158" s="153"/>
      <c r="L158" s="32"/>
      <c r="M158" s="154" t="s">
        <v>1</v>
      </c>
      <c r="N158" s="155" t="s">
        <v>42</v>
      </c>
      <c r="P158" s="156">
        <f t="shared" si="21"/>
        <v>0</v>
      </c>
      <c r="Q158" s="156">
        <v>0</v>
      </c>
      <c r="R158" s="156">
        <f t="shared" si="22"/>
        <v>0</v>
      </c>
      <c r="S158" s="156">
        <v>0</v>
      </c>
      <c r="T158" s="157">
        <f t="shared" si="23"/>
        <v>0</v>
      </c>
      <c r="AR158" s="158" t="s">
        <v>313</v>
      </c>
      <c r="AT158" s="158" t="s">
        <v>309</v>
      </c>
      <c r="AU158" s="158" t="s">
        <v>89</v>
      </c>
      <c r="AY158" s="17" t="s">
        <v>307</v>
      </c>
      <c r="BE158" s="159">
        <f t="shared" si="24"/>
        <v>0</v>
      </c>
      <c r="BF158" s="159">
        <f t="shared" si="25"/>
        <v>0</v>
      </c>
      <c r="BG158" s="159">
        <f t="shared" si="26"/>
        <v>0</v>
      </c>
      <c r="BH158" s="159">
        <f t="shared" si="27"/>
        <v>0</v>
      </c>
      <c r="BI158" s="159">
        <f t="shared" si="28"/>
        <v>0</v>
      </c>
      <c r="BJ158" s="17" t="s">
        <v>89</v>
      </c>
      <c r="BK158" s="159">
        <f t="shared" si="29"/>
        <v>0</v>
      </c>
      <c r="BL158" s="17" t="s">
        <v>313</v>
      </c>
      <c r="BM158" s="158" t="s">
        <v>839</v>
      </c>
    </row>
    <row r="159" spans="2:65" s="11" customFormat="1" ht="22.9" customHeight="1">
      <c r="B159" s="133"/>
      <c r="D159" s="134" t="s">
        <v>75</v>
      </c>
      <c r="E159" s="143" t="s">
        <v>1398</v>
      </c>
      <c r="F159" s="143" t="s">
        <v>3204</v>
      </c>
      <c r="I159" s="136"/>
      <c r="J159" s="144">
        <f>BK159</f>
        <v>0</v>
      </c>
      <c r="L159" s="133"/>
      <c r="M159" s="138"/>
      <c r="P159" s="139">
        <f>P160</f>
        <v>0</v>
      </c>
      <c r="R159" s="139">
        <f>R160</f>
        <v>0</v>
      </c>
      <c r="T159" s="140">
        <f>T160</f>
        <v>0</v>
      </c>
      <c r="AR159" s="134" t="s">
        <v>83</v>
      </c>
      <c r="AT159" s="141" t="s">
        <v>75</v>
      </c>
      <c r="AU159" s="141" t="s">
        <v>83</v>
      </c>
      <c r="AY159" s="134" t="s">
        <v>307</v>
      </c>
      <c r="BK159" s="142">
        <f>BK160</f>
        <v>0</v>
      </c>
    </row>
    <row r="160" spans="2:65" s="1" customFormat="1" ht="33" customHeight="1">
      <c r="B160" s="145"/>
      <c r="C160" s="146" t="s">
        <v>7</v>
      </c>
      <c r="D160" s="146" t="s">
        <v>309</v>
      </c>
      <c r="E160" s="147" t="s">
        <v>3205</v>
      </c>
      <c r="F160" s="148" t="s">
        <v>3206</v>
      </c>
      <c r="G160" s="149" t="s">
        <v>510</v>
      </c>
      <c r="H160" s="150">
        <v>0.185</v>
      </c>
      <c r="I160" s="151"/>
      <c r="J160" s="152">
        <f>ROUND(I160*H160,2)</f>
        <v>0</v>
      </c>
      <c r="K160" s="153"/>
      <c r="L160" s="32"/>
      <c r="M160" s="154" t="s">
        <v>1</v>
      </c>
      <c r="N160" s="155" t="s">
        <v>42</v>
      </c>
      <c r="P160" s="156">
        <f>O160*H160</f>
        <v>0</v>
      </c>
      <c r="Q160" s="156">
        <v>0</v>
      </c>
      <c r="R160" s="156">
        <f>Q160*H160</f>
        <v>0</v>
      </c>
      <c r="S160" s="156">
        <v>0</v>
      </c>
      <c r="T160" s="157">
        <f>S160*H160</f>
        <v>0</v>
      </c>
      <c r="AR160" s="158" t="s">
        <v>313</v>
      </c>
      <c r="AT160" s="158" t="s">
        <v>309</v>
      </c>
      <c r="AU160" s="158" t="s">
        <v>89</v>
      </c>
      <c r="AY160" s="17" t="s">
        <v>307</v>
      </c>
      <c r="BE160" s="159">
        <f>IF(N160="základná",J160,0)</f>
        <v>0</v>
      </c>
      <c r="BF160" s="159">
        <f>IF(N160="znížená",J160,0)</f>
        <v>0</v>
      </c>
      <c r="BG160" s="159">
        <f>IF(N160="zákl. prenesená",J160,0)</f>
        <v>0</v>
      </c>
      <c r="BH160" s="159">
        <f>IF(N160="zníž. prenesená",J160,0)</f>
        <v>0</v>
      </c>
      <c r="BI160" s="159">
        <f>IF(N160="nulová",J160,0)</f>
        <v>0</v>
      </c>
      <c r="BJ160" s="17" t="s">
        <v>89</v>
      </c>
      <c r="BK160" s="159">
        <f>ROUND(I160*H160,2)</f>
        <v>0</v>
      </c>
      <c r="BL160" s="17" t="s">
        <v>313</v>
      </c>
      <c r="BM160" s="158" t="s">
        <v>849</v>
      </c>
    </row>
    <row r="161" spans="2:65" s="11" customFormat="1" ht="25.9" customHeight="1">
      <c r="B161" s="133"/>
      <c r="D161" s="134" t="s">
        <v>75</v>
      </c>
      <c r="E161" s="135" t="s">
        <v>1757</v>
      </c>
      <c r="F161" s="135" t="s">
        <v>3123</v>
      </c>
      <c r="I161" s="136"/>
      <c r="J161" s="137">
        <f>BK161</f>
        <v>0</v>
      </c>
      <c r="L161" s="133"/>
      <c r="M161" s="138"/>
      <c r="P161" s="139">
        <f>P162+P167+P200+P271</f>
        <v>0</v>
      </c>
      <c r="R161" s="139">
        <f>R162+R167+R200+R271</f>
        <v>3.6068516006625519</v>
      </c>
      <c r="T161" s="140">
        <f>T162+T167+T200+T271</f>
        <v>0</v>
      </c>
      <c r="AR161" s="134" t="s">
        <v>89</v>
      </c>
      <c r="AT161" s="141" t="s">
        <v>75</v>
      </c>
      <c r="AU161" s="141" t="s">
        <v>76</v>
      </c>
      <c r="AY161" s="134" t="s">
        <v>307</v>
      </c>
      <c r="BK161" s="142">
        <f>BK162+BK167+BK200+BK271</f>
        <v>0</v>
      </c>
    </row>
    <row r="162" spans="2:65" s="11" customFormat="1" ht="22.9" customHeight="1">
      <c r="B162" s="133"/>
      <c r="D162" s="134" t="s">
        <v>75</v>
      </c>
      <c r="E162" s="143" t="s">
        <v>1851</v>
      </c>
      <c r="F162" s="143" t="s">
        <v>3207</v>
      </c>
      <c r="I162" s="136"/>
      <c r="J162" s="144">
        <f>BK162</f>
        <v>0</v>
      </c>
      <c r="L162" s="133"/>
      <c r="M162" s="138"/>
      <c r="P162" s="139">
        <f>SUM(P163:P166)</f>
        <v>0</v>
      </c>
      <c r="R162" s="139">
        <f>SUM(R163:R166)</f>
        <v>1.686E-2</v>
      </c>
      <c r="T162" s="140">
        <f>SUM(T163:T166)</f>
        <v>0</v>
      </c>
      <c r="AR162" s="134" t="s">
        <v>89</v>
      </c>
      <c r="AT162" s="141" t="s">
        <v>75</v>
      </c>
      <c r="AU162" s="141" t="s">
        <v>83</v>
      </c>
      <c r="AY162" s="134" t="s">
        <v>307</v>
      </c>
      <c r="BK162" s="142">
        <f>SUM(BK163:BK166)</f>
        <v>0</v>
      </c>
    </row>
    <row r="163" spans="2:65" s="1" customFormat="1" ht="24.2" customHeight="1">
      <c r="B163" s="145"/>
      <c r="C163" s="146" t="s">
        <v>659</v>
      </c>
      <c r="D163" s="146" t="s">
        <v>309</v>
      </c>
      <c r="E163" s="147" t="s">
        <v>3208</v>
      </c>
      <c r="F163" s="148" t="s">
        <v>3209</v>
      </c>
      <c r="G163" s="149" t="s">
        <v>1071</v>
      </c>
      <c r="H163" s="150">
        <v>747</v>
      </c>
      <c r="I163" s="151"/>
      <c r="J163" s="152">
        <f>ROUND(I163*H163,2)</f>
        <v>0</v>
      </c>
      <c r="K163" s="153"/>
      <c r="L163" s="32"/>
      <c r="M163" s="154" t="s">
        <v>1</v>
      </c>
      <c r="N163" s="155" t="s">
        <v>42</v>
      </c>
      <c r="P163" s="156">
        <f>O163*H163</f>
        <v>0</v>
      </c>
      <c r="Q163" s="156">
        <v>2.0000000000000002E-5</v>
      </c>
      <c r="R163" s="156">
        <f>Q163*H163</f>
        <v>1.4940000000000002E-2</v>
      </c>
      <c r="S163" s="156">
        <v>0</v>
      </c>
      <c r="T163" s="157">
        <f>S163*H163</f>
        <v>0</v>
      </c>
      <c r="AR163" s="158" t="s">
        <v>587</v>
      </c>
      <c r="AT163" s="158" t="s">
        <v>309</v>
      </c>
      <c r="AU163" s="158" t="s">
        <v>89</v>
      </c>
      <c r="AY163" s="17" t="s">
        <v>307</v>
      </c>
      <c r="BE163" s="159">
        <f>IF(N163="základná",J163,0)</f>
        <v>0</v>
      </c>
      <c r="BF163" s="159">
        <f>IF(N163="znížená",J163,0)</f>
        <v>0</v>
      </c>
      <c r="BG163" s="159">
        <f>IF(N163="zákl. prenesená",J163,0)</f>
        <v>0</v>
      </c>
      <c r="BH163" s="159">
        <f>IF(N163="zníž. prenesená",J163,0)</f>
        <v>0</v>
      </c>
      <c r="BI163" s="159">
        <f>IF(N163="nulová",J163,0)</f>
        <v>0</v>
      </c>
      <c r="BJ163" s="17" t="s">
        <v>89</v>
      </c>
      <c r="BK163" s="159">
        <f>ROUND(I163*H163,2)</f>
        <v>0</v>
      </c>
      <c r="BL163" s="17" t="s">
        <v>587</v>
      </c>
      <c r="BM163" s="158" t="s">
        <v>859</v>
      </c>
    </row>
    <row r="164" spans="2:65" s="1" customFormat="1" ht="24.2" customHeight="1">
      <c r="B164" s="145"/>
      <c r="C164" s="146" t="s">
        <v>666</v>
      </c>
      <c r="D164" s="146" t="s">
        <v>309</v>
      </c>
      <c r="E164" s="147" t="s">
        <v>3210</v>
      </c>
      <c r="F164" s="148" t="s">
        <v>3211</v>
      </c>
      <c r="G164" s="149" t="s">
        <v>1071</v>
      </c>
      <c r="H164" s="150">
        <v>91</v>
      </c>
      <c r="I164" s="151"/>
      <c r="J164" s="152">
        <f>ROUND(I164*H164,2)</f>
        <v>0</v>
      </c>
      <c r="K164" s="153"/>
      <c r="L164" s="32"/>
      <c r="M164" s="154" t="s">
        <v>1</v>
      </c>
      <c r="N164" s="155" t="s">
        <v>42</v>
      </c>
      <c r="P164" s="156">
        <f>O164*H164</f>
        <v>0</v>
      </c>
      <c r="Q164" s="156">
        <v>2.0000000000000002E-5</v>
      </c>
      <c r="R164" s="156">
        <f>Q164*H164</f>
        <v>1.8200000000000002E-3</v>
      </c>
      <c r="S164" s="156">
        <v>0</v>
      </c>
      <c r="T164" s="157">
        <f>S164*H164</f>
        <v>0</v>
      </c>
      <c r="AR164" s="158" t="s">
        <v>587</v>
      </c>
      <c r="AT164" s="158" t="s">
        <v>309</v>
      </c>
      <c r="AU164" s="158" t="s">
        <v>89</v>
      </c>
      <c r="AY164" s="17" t="s">
        <v>307</v>
      </c>
      <c r="BE164" s="159">
        <f>IF(N164="základná",J164,0)</f>
        <v>0</v>
      </c>
      <c r="BF164" s="159">
        <f>IF(N164="znížená",J164,0)</f>
        <v>0</v>
      </c>
      <c r="BG164" s="159">
        <f>IF(N164="zákl. prenesená",J164,0)</f>
        <v>0</v>
      </c>
      <c r="BH164" s="159">
        <f>IF(N164="zníž. prenesená",J164,0)</f>
        <v>0</v>
      </c>
      <c r="BI164" s="159">
        <f>IF(N164="nulová",J164,0)</f>
        <v>0</v>
      </c>
      <c r="BJ164" s="17" t="s">
        <v>89</v>
      </c>
      <c r="BK164" s="159">
        <f>ROUND(I164*H164,2)</f>
        <v>0</v>
      </c>
      <c r="BL164" s="17" t="s">
        <v>587</v>
      </c>
      <c r="BM164" s="158" t="s">
        <v>869</v>
      </c>
    </row>
    <row r="165" spans="2:65" s="1" customFormat="1" ht="24.2" customHeight="1">
      <c r="B165" s="145"/>
      <c r="C165" s="146" t="s">
        <v>673</v>
      </c>
      <c r="D165" s="146" t="s">
        <v>309</v>
      </c>
      <c r="E165" s="147" t="s">
        <v>3212</v>
      </c>
      <c r="F165" s="148" t="s">
        <v>3213</v>
      </c>
      <c r="G165" s="149" t="s">
        <v>2955</v>
      </c>
      <c r="H165" s="150">
        <v>1</v>
      </c>
      <c r="I165" s="151"/>
      <c r="J165" s="152">
        <f>ROUND(I165*H165,2)</f>
        <v>0</v>
      </c>
      <c r="K165" s="153"/>
      <c r="L165" s="32"/>
      <c r="M165" s="154" t="s">
        <v>1</v>
      </c>
      <c r="N165" s="155" t="s">
        <v>42</v>
      </c>
      <c r="P165" s="156">
        <f>O165*H165</f>
        <v>0</v>
      </c>
      <c r="Q165" s="156">
        <v>1E-4</v>
      </c>
      <c r="R165" s="156">
        <f>Q165*H165</f>
        <v>1E-4</v>
      </c>
      <c r="S165" s="156">
        <v>0</v>
      </c>
      <c r="T165" s="157">
        <f>S165*H165</f>
        <v>0</v>
      </c>
      <c r="AR165" s="158" t="s">
        <v>587</v>
      </c>
      <c r="AT165" s="158" t="s">
        <v>309</v>
      </c>
      <c r="AU165" s="158" t="s">
        <v>89</v>
      </c>
      <c r="AY165" s="17" t="s">
        <v>307</v>
      </c>
      <c r="BE165" s="159">
        <f>IF(N165="základná",J165,0)</f>
        <v>0</v>
      </c>
      <c r="BF165" s="159">
        <f>IF(N165="znížená",J165,0)</f>
        <v>0</v>
      </c>
      <c r="BG165" s="159">
        <f>IF(N165="zákl. prenesená",J165,0)</f>
        <v>0</v>
      </c>
      <c r="BH165" s="159">
        <f>IF(N165="zníž. prenesená",J165,0)</f>
        <v>0</v>
      </c>
      <c r="BI165" s="159">
        <f>IF(N165="nulová",J165,0)</f>
        <v>0</v>
      </c>
      <c r="BJ165" s="17" t="s">
        <v>89</v>
      </c>
      <c r="BK165" s="159">
        <f>ROUND(I165*H165,2)</f>
        <v>0</v>
      </c>
      <c r="BL165" s="17" t="s">
        <v>587</v>
      </c>
      <c r="BM165" s="158" t="s">
        <v>880</v>
      </c>
    </row>
    <row r="166" spans="2:65" s="1" customFormat="1" ht="24.2" customHeight="1">
      <c r="B166" s="145"/>
      <c r="C166" s="146" t="s">
        <v>681</v>
      </c>
      <c r="D166" s="146" t="s">
        <v>309</v>
      </c>
      <c r="E166" s="147" t="s">
        <v>3214</v>
      </c>
      <c r="F166" s="148" t="s">
        <v>1921</v>
      </c>
      <c r="G166" s="149" t="s">
        <v>510</v>
      </c>
      <c r="H166" s="150">
        <v>0.17</v>
      </c>
      <c r="I166" s="151"/>
      <c r="J166" s="152">
        <f>ROUND(I166*H166,2)</f>
        <v>0</v>
      </c>
      <c r="K166" s="153"/>
      <c r="L166" s="32"/>
      <c r="M166" s="154" t="s">
        <v>1</v>
      </c>
      <c r="N166" s="155" t="s">
        <v>42</v>
      </c>
      <c r="P166" s="156">
        <f>O166*H166</f>
        <v>0</v>
      </c>
      <c r="Q166" s="156">
        <v>0</v>
      </c>
      <c r="R166" s="156">
        <f>Q166*H166</f>
        <v>0</v>
      </c>
      <c r="S166" s="156">
        <v>0</v>
      </c>
      <c r="T166" s="157">
        <f>S166*H166</f>
        <v>0</v>
      </c>
      <c r="AR166" s="158" t="s">
        <v>587</v>
      </c>
      <c r="AT166" s="158" t="s">
        <v>309</v>
      </c>
      <c r="AU166" s="158" t="s">
        <v>89</v>
      </c>
      <c r="AY166" s="17" t="s">
        <v>307</v>
      </c>
      <c r="BE166" s="159">
        <f>IF(N166="základná",J166,0)</f>
        <v>0</v>
      </c>
      <c r="BF166" s="159">
        <f>IF(N166="znížená",J166,0)</f>
        <v>0</v>
      </c>
      <c r="BG166" s="159">
        <f>IF(N166="zákl. prenesená",J166,0)</f>
        <v>0</v>
      </c>
      <c r="BH166" s="159">
        <f>IF(N166="zníž. prenesená",J166,0)</f>
        <v>0</v>
      </c>
      <c r="BI166" s="159">
        <f>IF(N166="nulová",J166,0)</f>
        <v>0</v>
      </c>
      <c r="BJ166" s="17" t="s">
        <v>89</v>
      </c>
      <c r="BK166" s="159">
        <f>ROUND(I166*H166,2)</f>
        <v>0</v>
      </c>
      <c r="BL166" s="17" t="s">
        <v>587</v>
      </c>
      <c r="BM166" s="158" t="s">
        <v>926</v>
      </c>
    </row>
    <row r="167" spans="2:65" s="11" customFormat="1" ht="22.9" customHeight="1">
      <c r="B167" s="133"/>
      <c r="D167" s="134" t="s">
        <v>75</v>
      </c>
      <c r="E167" s="143" t="s">
        <v>3215</v>
      </c>
      <c r="F167" s="143" t="s">
        <v>3216</v>
      </c>
      <c r="I167" s="136"/>
      <c r="J167" s="144">
        <f>BK167</f>
        <v>0</v>
      </c>
      <c r="L167" s="133"/>
      <c r="M167" s="138"/>
      <c r="P167" s="139">
        <f>SUM(P168:P199)</f>
        <v>0</v>
      </c>
      <c r="R167" s="139">
        <f>SUM(R168:R199)</f>
        <v>1.1988716006625508</v>
      </c>
      <c r="T167" s="140">
        <f>SUM(T168:T199)</f>
        <v>0</v>
      </c>
      <c r="AR167" s="134" t="s">
        <v>89</v>
      </c>
      <c r="AT167" s="141" t="s">
        <v>75</v>
      </c>
      <c r="AU167" s="141" t="s">
        <v>83</v>
      </c>
      <c r="AY167" s="134" t="s">
        <v>307</v>
      </c>
      <c r="BK167" s="142">
        <f>SUM(BK168:BK199)</f>
        <v>0</v>
      </c>
    </row>
    <row r="168" spans="2:65" s="1" customFormat="1" ht="24.2" customHeight="1">
      <c r="B168" s="145"/>
      <c r="C168" s="146" t="s">
        <v>685</v>
      </c>
      <c r="D168" s="146" t="s">
        <v>309</v>
      </c>
      <c r="E168" s="147" t="s">
        <v>3217</v>
      </c>
      <c r="F168" s="148" t="s">
        <v>3218</v>
      </c>
      <c r="G168" s="149" t="s">
        <v>1071</v>
      </c>
      <c r="H168" s="150">
        <v>87</v>
      </c>
      <c r="I168" s="151"/>
      <c r="J168" s="152">
        <f t="shared" ref="J168:J185" si="30">ROUND(I168*H168,2)</f>
        <v>0</v>
      </c>
      <c r="K168" s="153"/>
      <c r="L168" s="32"/>
      <c r="M168" s="154" t="s">
        <v>1</v>
      </c>
      <c r="N168" s="155" t="s">
        <v>42</v>
      </c>
      <c r="P168" s="156">
        <f t="shared" ref="P168:P185" si="31">O168*H168</f>
        <v>0</v>
      </c>
      <c r="Q168" s="156">
        <v>1.76712643678161E-3</v>
      </c>
      <c r="R168" s="156">
        <f t="shared" ref="R168:R185" si="32">Q168*H168</f>
        <v>0.15374000000000007</v>
      </c>
      <c r="S168" s="156">
        <v>0</v>
      </c>
      <c r="T168" s="157">
        <f t="shared" ref="T168:T185" si="33">S168*H168</f>
        <v>0</v>
      </c>
      <c r="AR168" s="158" t="s">
        <v>587</v>
      </c>
      <c r="AT168" s="158" t="s">
        <v>309</v>
      </c>
      <c r="AU168" s="158" t="s">
        <v>89</v>
      </c>
      <c r="AY168" s="17" t="s">
        <v>307</v>
      </c>
      <c r="BE168" s="159">
        <f t="shared" ref="BE168:BE185" si="34">IF(N168="základná",J168,0)</f>
        <v>0</v>
      </c>
      <c r="BF168" s="159">
        <f t="shared" ref="BF168:BF185" si="35">IF(N168="znížená",J168,0)</f>
        <v>0</v>
      </c>
      <c r="BG168" s="159">
        <f t="shared" ref="BG168:BG185" si="36">IF(N168="zákl. prenesená",J168,0)</f>
        <v>0</v>
      </c>
      <c r="BH168" s="159">
        <f t="shared" ref="BH168:BH185" si="37">IF(N168="zníž. prenesená",J168,0)</f>
        <v>0</v>
      </c>
      <c r="BI168" s="159">
        <f t="shared" ref="BI168:BI185" si="38">IF(N168="nulová",J168,0)</f>
        <v>0</v>
      </c>
      <c r="BJ168" s="17" t="s">
        <v>89</v>
      </c>
      <c r="BK168" s="159">
        <f t="shared" ref="BK168:BK185" si="39">ROUND(I168*H168,2)</f>
        <v>0</v>
      </c>
      <c r="BL168" s="17" t="s">
        <v>587</v>
      </c>
      <c r="BM168" s="158" t="s">
        <v>939</v>
      </c>
    </row>
    <row r="169" spans="2:65" s="1" customFormat="1" ht="24.2" customHeight="1">
      <c r="B169" s="145"/>
      <c r="C169" s="146" t="s">
        <v>690</v>
      </c>
      <c r="D169" s="146" t="s">
        <v>309</v>
      </c>
      <c r="E169" s="147" t="s">
        <v>3217</v>
      </c>
      <c r="F169" s="148" t="s">
        <v>3218</v>
      </c>
      <c r="G169" s="149" t="s">
        <v>1071</v>
      </c>
      <c r="H169" s="150">
        <v>23</v>
      </c>
      <c r="I169" s="151"/>
      <c r="J169" s="152">
        <f t="shared" si="30"/>
        <v>0</v>
      </c>
      <c r="K169" s="153"/>
      <c r="L169" s="32"/>
      <c r="M169" s="154" t="s">
        <v>1</v>
      </c>
      <c r="N169" s="155" t="s">
        <v>42</v>
      </c>
      <c r="P169" s="156">
        <f t="shared" si="31"/>
        <v>0</v>
      </c>
      <c r="Q169" s="156">
        <v>1.76712643678161E-3</v>
      </c>
      <c r="R169" s="156">
        <f t="shared" si="32"/>
        <v>4.0643908045977027E-2</v>
      </c>
      <c r="S169" s="156">
        <v>0</v>
      </c>
      <c r="T169" s="157">
        <f t="shared" si="33"/>
        <v>0</v>
      </c>
      <c r="AR169" s="158" t="s">
        <v>587</v>
      </c>
      <c r="AT169" s="158" t="s">
        <v>309</v>
      </c>
      <c r="AU169" s="158" t="s">
        <v>89</v>
      </c>
      <c r="AY169" s="17" t="s">
        <v>307</v>
      </c>
      <c r="BE169" s="159">
        <f t="shared" si="34"/>
        <v>0</v>
      </c>
      <c r="BF169" s="159">
        <f t="shared" si="35"/>
        <v>0</v>
      </c>
      <c r="BG169" s="159">
        <f t="shared" si="36"/>
        <v>0</v>
      </c>
      <c r="BH169" s="159">
        <f t="shared" si="37"/>
        <v>0</v>
      </c>
      <c r="BI169" s="159">
        <f t="shared" si="38"/>
        <v>0</v>
      </c>
      <c r="BJ169" s="17" t="s">
        <v>89</v>
      </c>
      <c r="BK169" s="159">
        <f t="shared" si="39"/>
        <v>0</v>
      </c>
      <c r="BL169" s="17" t="s">
        <v>587</v>
      </c>
      <c r="BM169" s="158" t="s">
        <v>959</v>
      </c>
    </row>
    <row r="170" spans="2:65" s="1" customFormat="1" ht="24.2" customHeight="1">
      <c r="B170" s="145"/>
      <c r="C170" s="146" t="s">
        <v>174</v>
      </c>
      <c r="D170" s="146" t="s">
        <v>309</v>
      </c>
      <c r="E170" s="147" t="s">
        <v>3217</v>
      </c>
      <c r="F170" s="148" t="s">
        <v>3218</v>
      </c>
      <c r="G170" s="149" t="s">
        <v>1071</v>
      </c>
      <c r="H170" s="150">
        <v>52</v>
      </c>
      <c r="I170" s="151"/>
      <c r="J170" s="152">
        <f t="shared" si="30"/>
        <v>0</v>
      </c>
      <c r="K170" s="153"/>
      <c r="L170" s="32"/>
      <c r="M170" s="154" t="s">
        <v>1</v>
      </c>
      <c r="N170" s="155" t="s">
        <v>42</v>
      </c>
      <c r="P170" s="156">
        <f t="shared" si="31"/>
        <v>0</v>
      </c>
      <c r="Q170" s="156">
        <v>1.76712643678161E-3</v>
      </c>
      <c r="R170" s="156">
        <f t="shared" si="32"/>
        <v>9.1890574712643724E-2</v>
      </c>
      <c r="S170" s="156">
        <v>0</v>
      </c>
      <c r="T170" s="157">
        <f t="shared" si="33"/>
        <v>0</v>
      </c>
      <c r="AR170" s="158" t="s">
        <v>587</v>
      </c>
      <c r="AT170" s="158" t="s">
        <v>309</v>
      </c>
      <c r="AU170" s="158" t="s">
        <v>89</v>
      </c>
      <c r="AY170" s="17" t="s">
        <v>307</v>
      </c>
      <c r="BE170" s="159">
        <f t="shared" si="34"/>
        <v>0</v>
      </c>
      <c r="BF170" s="159">
        <f t="shared" si="35"/>
        <v>0</v>
      </c>
      <c r="BG170" s="159">
        <f t="shared" si="36"/>
        <v>0</v>
      </c>
      <c r="BH170" s="159">
        <f t="shared" si="37"/>
        <v>0</v>
      </c>
      <c r="BI170" s="159">
        <f t="shared" si="38"/>
        <v>0</v>
      </c>
      <c r="BJ170" s="17" t="s">
        <v>89</v>
      </c>
      <c r="BK170" s="159">
        <f t="shared" si="39"/>
        <v>0</v>
      </c>
      <c r="BL170" s="17" t="s">
        <v>587</v>
      </c>
      <c r="BM170" s="158" t="s">
        <v>976</v>
      </c>
    </row>
    <row r="171" spans="2:65" s="1" customFormat="1" ht="24.2" customHeight="1">
      <c r="B171" s="145"/>
      <c r="C171" s="146" t="s">
        <v>704</v>
      </c>
      <c r="D171" s="146" t="s">
        <v>309</v>
      </c>
      <c r="E171" s="147" t="s">
        <v>3219</v>
      </c>
      <c r="F171" s="148" t="s">
        <v>3220</v>
      </c>
      <c r="G171" s="149" t="s">
        <v>1071</v>
      </c>
      <c r="H171" s="150">
        <v>114.5</v>
      </c>
      <c r="I171" s="151"/>
      <c r="J171" s="152">
        <f t="shared" si="30"/>
        <v>0</v>
      </c>
      <c r="K171" s="153"/>
      <c r="L171" s="32"/>
      <c r="M171" s="154" t="s">
        <v>1</v>
      </c>
      <c r="N171" s="155" t="s">
        <v>42</v>
      </c>
      <c r="P171" s="156">
        <f t="shared" si="31"/>
        <v>0</v>
      </c>
      <c r="Q171" s="156">
        <v>2.6412227074235801E-3</v>
      </c>
      <c r="R171" s="156">
        <f t="shared" si="32"/>
        <v>0.30241999999999991</v>
      </c>
      <c r="S171" s="156">
        <v>0</v>
      </c>
      <c r="T171" s="157">
        <f t="shared" si="33"/>
        <v>0</v>
      </c>
      <c r="AR171" s="158" t="s">
        <v>587</v>
      </c>
      <c r="AT171" s="158" t="s">
        <v>309</v>
      </c>
      <c r="AU171" s="158" t="s">
        <v>89</v>
      </c>
      <c r="AY171" s="17" t="s">
        <v>307</v>
      </c>
      <c r="BE171" s="159">
        <f t="shared" si="34"/>
        <v>0</v>
      </c>
      <c r="BF171" s="159">
        <f t="shared" si="35"/>
        <v>0</v>
      </c>
      <c r="BG171" s="159">
        <f t="shared" si="36"/>
        <v>0</v>
      </c>
      <c r="BH171" s="159">
        <f t="shared" si="37"/>
        <v>0</v>
      </c>
      <c r="BI171" s="159">
        <f t="shared" si="38"/>
        <v>0</v>
      </c>
      <c r="BJ171" s="17" t="s">
        <v>89</v>
      </c>
      <c r="BK171" s="159">
        <f t="shared" si="39"/>
        <v>0</v>
      </c>
      <c r="BL171" s="17" t="s">
        <v>587</v>
      </c>
      <c r="BM171" s="158" t="s">
        <v>991</v>
      </c>
    </row>
    <row r="172" spans="2:65" s="1" customFormat="1" ht="24.2" customHeight="1">
      <c r="B172" s="145"/>
      <c r="C172" s="146" t="s">
        <v>732</v>
      </c>
      <c r="D172" s="146" t="s">
        <v>309</v>
      </c>
      <c r="E172" s="147" t="s">
        <v>3219</v>
      </c>
      <c r="F172" s="148" t="s">
        <v>3220</v>
      </c>
      <c r="G172" s="149" t="s">
        <v>1071</v>
      </c>
      <c r="H172" s="150">
        <v>14</v>
      </c>
      <c r="I172" s="151"/>
      <c r="J172" s="152">
        <f t="shared" si="30"/>
        <v>0</v>
      </c>
      <c r="K172" s="153"/>
      <c r="L172" s="32"/>
      <c r="M172" s="154" t="s">
        <v>1</v>
      </c>
      <c r="N172" s="155" t="s">
        <v>42</v>
      </c>
      <c r="P172" s="156">
        <f t="shared" si="31"/>
        <v>0</v>
      </c>
      <c r="Q172" s="156">
        <v>2.6412227074235801E-3</v>
      </c>
      <c r="R172" s="156">
        <f t="shared" si="32"/>
        <v>3.6977117903930122E-2</v>
      </c>
      <c r="S172" s="156">
        <v>0</v>
      </c>
      <c r="T172" s="157">
        <f t="shared" si="33"/>
        <v>0</v>
      </c>
      <c r="AR172" s="158" t="s">
        <v>587</v>
      </c>
      <c r="AT172" s="158" t="s">
        <v>309</v>
      </c>
      <c r="AU172" s="158" t="s">
        <v>89</v>
      </c>
      <c r="AY172" s="17" t="s">
        <v>307</v>
      </c>
      <c r="BE172" s="159">
        <f t="shared" si="34"/>
        <v>0</v>
      </c>
      <c r="BF172" s="159">
        <f t="shared" si="35"/>
        <v>0</v>
      </c>
      <c r="BG172" s="159">
        <f t="shared" si="36"/>
        <v>0</v>
      </c>
      <c r="BH172" s="159">
        <f t="shared" si="37"/>
        <v>0</v>
      </c>
      <c r="BI172" s="159">
        <f t="shared" si="38"/>
        <v>0</v>
      </c>
      <c r="BJ172" s="17" t="s">
        <v>89</v>
      </c>
      <c r="BK172" s="159">
        <f t="shared" si="39"/>
        <v>0</v>
      </c>
      <c r="BL172" s="17" t="s">
        <v>587</v>
      </c>
      <c r="BM172" s="158" t="s">
        <v>1006</v>
      </c>
    </row>
    <row r="173" spans="2:65" s="1" customFormat="1" ht="24.2" customHeight="1">
      <c r="B173" s="145"/>
      <c r="C173" s="146" t="s">
        <v>747</v>
      </c>
      <c r="D173" s="146" t="s">
        <v>309</v>
      </c>
      <c r="E173" s="147" t="s">
        <v>3221</v>
      </c>
      <c r="F173" s="148" t="s">
        <v>3222</v>
      </c>
      <c r="G173" s="149" t="s">
        <v>1071</v>
      </c>
      <c r="H173" s="150">
        <v>46</v>
      </c>
      <c r="I173" s="151"/>
      <c r="J173" s="152">
        <f t="shared" si="30"/>
        <v>0</v>
      </c>
      <c r="K173" s="153"/>
      <c r="L173" s="32"/>
      <c r="M173" s="154" t="s">
        <v>1</v>
      </c>
      <c r="N173" s="155" t="s">
        <v>42</v>
      </c>
      <c r="P173" s="156">
        <f t="shared" si="31"/>
        <v>0</v>
      </c>
      <c r="Q173" s="156">
        <v>3.4330434782608699E-3</v>
      </c>
      <c r="R173" s="156">
        <f t="shared" si="32"/>
        <v>0.15792</v>
      </c>
      <c r="S173" s="156">
        <v>0</v>
      </c>
      <c r="T173" s="157">
        <f t="shared" si="33"/>
        <v>0</v>
      </c>
      <c r="AR173" s="158" t="s">
        <v>587</v>
      </c>
      <c r="AT173" s="158" t="s">
        <v>309</v>
      </c>
      <c r="AU173" s="158" t="s">
        <v>89</v>
      </c>
      <c r="AY173" s="17" t="s">
        <v>307</v>
      </c>
      <c r="BE173" s="159">
        <f t="shared" si="34"/>
        <v>0</v>
      </c>
      <c r="BF173" s="159">
        <f t="shared" si="35"/>
        <v>0</v>
      </c>
      <c r="BG173" s="159">
        <f t="shared" si="36"/>
        <v>0</v>
      </c>
      <c r="BH173" s="159">
        <f t="shared" si="37"/>
        <v>0</v>
      </c>
      <c r="BI173" s="159">
        <f t="shared" si="38"/>
        <v>0</v>
      </c>
      <c r="BJ173" s="17" t="s">
        <v>89</v>
      </c>
      <c r="BK173" s="159">
        <f t="shared" si="39"/>
        <v>0</v>
      </c>
      <c r="BL173" s="17" t="s">
        <v>587</v>
      </c>
      <c r="BM173" s="158" t="s">
        <v>1026</v>
      </c>
    </row>
    <row r="174" spans="2:65" s="1" customFormat="1" ht="24.2" customHeight="1">
      <c r="B174" s="145"/>
      <c r="C174" s="146" t="s">
        <v>776</v>
      </c>
      <c r="D174" s="146" t="s">
        <v>309</v>
      </c>
      <c r="E174" s="147" t="s">
        <v>3223</v>
      </c>
      <c r="F174" s="148" t="s">
        <v>3224</v>
      </c>
      <c r="G174" s="149" t="s">
        <v>1071</v>
      </c>
      <c r="H174" s="150">
        <v>35</v>
      </c>
      <c r="I174" s="151"/>
      <c r="J174" s="152">
        <f t="shared" si="30"/>
        <v>0</v>
      </c>
      <c r="K174" s="153"/>
      <c r="L174" s="32"/>
      <c r="M174" s="154" t="s">
        <v>1</v>
      </c>
      <c r="N174" s="155" t="s">
        <v>42</v>
      </c>
      <c r="P174" s="156">
        <f t="shared" si="31"/>
        <v>0</v>
      </c>
      <c r="Q174" s="156">
        <v>1.79228571428571E-3</v>
      </c>
      <c r="R174" s="156">
        <f t="shared" si="32"/>
        <v>6.2729999999999855E-2</v>
      </c>
      <c r="S174" s="156">
        <v>0</v>
      </c>
      <c r="T174" s="157">
        <f t="shared" si="33"/>
        <v>0</v>
      </c>
      <c r="AR174" s="158" t="s">
        <v>587</v>
      </c>
      <c r="AT174" s="158" t="s">
        <v>309</v>
      </c>
      <c r="AU174" s="158" t="s">
        <v>89</v>
      </c>
      <c r="AY174" s="17" t="s">
        <v>307</v>
      </c>
      <c r="BE174" s="159">
        <f t="shared" si="34"/>
        <v>0</v>
      </c>
      <c r="BF174" s="159">
        <f t="shared" si="35"/>
        <v>0</v>
      </c>
      <c r="BG174" s="159">
        <f t="shared" si="36"/>
        <v>0</v>
      </c>
      <c r="BH174" s="159">
        <f t="shared" si="37"/>
        <v>0</v>
      </c>
      <c r="BI174" s="159">
        <f t="shared" si="38"/>
        <v>0</v>
      </c>
      <c r="BJ174" s="17" t="s">
        <v>89</v>
      </c>
      <c r="BK174" s="159">
        <f t="shared" si="39"/>
        <v>0</v>
      </c>
      <c r="BL174" s="17" t="s">
        <v>587</v>
      </c>
      <c r="BM174" s="158" t="s">
        <v>1045</v>
      </c>
    </row>
    <row r="175" spans="2:65" s="1" customFormat="1" ht="24.2" customHeight="1">
      <c r="B175" s="145"/>
      <c r="C175" s="146" t="s">
        <v>785</v>
      </c>
      <c r="D175" s="146" t="s">
        <v>309</v>
      </c>
      <c r="E175" s="147" t="s">
        <v>3225</v>
      </c>
      <c r="F175" s="148" t="s">
        <v>3226</v>
      </c>
      <c r="G175" s="149" t="s">
        <v>1071</v>
      </c>
      <c r="H175" s="150">
        <v>26</v>
      </c>
      <c r="I175" s="151"/>
      <c r="J175" s="152">
        <f t="shared" si="30"/>
        <v>0</v>
      </c>
      <c r="K175" s="153"/>
      <c r="L175" s="32"/>
      <c r="M175" s="154" t="s">
        <v>1</v>
      </c>
      <c r="N175" s="155" t="s">
        <v>42</v>
      </c>
      <c r="P175" s="156">
        <f t="shared" si="31"/>
        <v>0</v>
      </c>
      <c r="Q175" s="156">
        <v>3.2076923076923103E-4</v>
      </c>
      <c r="R175" s="156">
        <f t="shared" si="32"/>
        <v>8.3400000000000071E-3</v>
      </c>
      <c r="S175" s="156">
        <v>0</v>
      </c>
      <c r="T175" s="157">
        <f t="shared" si="33"/>
        <v>0</v>
      </c>
      <c r="AR175" s="158" t="s">
        <v>587</v>
      </c>
      <c r="AT175" s="158" t="s">
        <v>309</v>
      </c>
      <c r="AU175" s="158" t="s">
        <v>89</v>
      </c>
      <c r="AY175" s="17" t="s">
        <v>307</v>
      </c>
      <c r="BE175" s="159">
        <f t="shared" si="34"/>
        <v>0</v>
      </c>
      <c r="BF175" s="159">
        <f t="shared" si="35"/>
        <v>0</v>
      </c>
      <c r="BG175" s="159">
        <f t="shared" si="36"/>
        <v>0</v>
      </c>
      <c r="BH175" s="159">
        <f t="shared" si="37"/>
        <v>0</v>
      </c>
      <c r="BI175" s="159">
        <f t="shared" si="38"/>
        <v>0</v>
      </c>
      <c r="BJ175" s="17" t="s">
        <v>89</v>
      </c>
      <c r="BK175" s="159">
        <f t="shared" si="39"/>
        <v>0</v>
      </c>
      <c r="BL175" s="17" t="s">
        <v>587</v>
      </c>
      <c r="BM175" s="158" t="s">
        <v>1058</v>
      </c>
    </row>
    <row r="176" spans="2:65" s="1" customFormat="1" ht="24.2" customHeight="1">
      <c r="B176" s="145"/>
      <c r="C176" s="146" t="s">
        <v>791</v>
      </c>
      <c r="D176" s="146" t="s">
        <v>309</v>
      </c>
      <c r="E176" s="147" t="s">
        <v>3227</v>
      </c>
      <c r="F176" s="148" t="s">
        <v>3228</v>
      </c>
      <c r="G176" s="149" t="s">
        <v>1071</v>
      </c>
      <c r="H176" s="150">
        <v>9</v>
      </c>
      <c r="I176" s="151"/>
      <c r="J176" s="152">
        <f t="shared" si="30"/>
        <v>0</v>
      </c>
      <c r="K176" s="153"/>
      <c r="L176" s="32"/>
      <c r="M176" s="154" t="s">
        <v>1</v>
      </c>
      <c r="N176" s="155" t="s">
        <v>42</v>
      </c>
      <c r="P176" s="156">
        <f t="shared" si="31"/>
        <v>0</v>
      </c>
      <c r="Q176" s="156">
        <v>1.25333333333333E-3</v>
      </c>
      <c r="R176" s="156">
        <f t="shared" si="32"/>
        <v>1.1279999999999971E-2</v>
      </c>
      <c r="S176" s="156">
        <v>0</v>
      </c>
      <c r="T176" s="157">
        <f t="shared" si="33"/>
        <v>0</v>
      </c>
      <c r="AR176" s="158" t="s">
        <v>587</v>
      </c>
      <c r="AT176" s="158" t="s">
        <v>309</v>
      </c>
      <c r="AU176" s="158" t="s">
        <v>89</v>
      </c>
      <c r="AY176" s="17" t="s">
        <v>307</v>
      </c>
      <c r="BE176" s="159">
        <f t="shared" si="34"/>
        <v>0</v>
      </c>
      <c r="BF176" s="159">
        <f t="shared" si="35"/>
        <v>0</v>
      </c>
      <c r="BG176" s="159">
        <f t="shared" si="36"/>
        <v>0</v>
      </c>
      <c r="BH176" s="159">
        <f t="shared" si="37"/>
        <v>0</v>
      </c>
      <c r="BI176" s="159">
        <f t="shared" si="38"/>
        <v>0</v>
      </c>
      <c r="BJ176" s="17" t="s">
        <v>89</v>
      </c>
      <c r="BK176" s="159">
        <f t="shared" si="39"/>
        <v>0</v>
      </c>
      <c r="BL176" s="17" t="s">
        <v>587</v>
      </c>
      <c r="BM176" s="158" t="s">
        <v>1068</v>
      </c>
    </row>
    <row r="177" spans="2:65" s="1" customFormat="1" ht="24.2" customHeight="1">
      <c r="B177" s="145"/>
      <c r="C177" s="146" t="s">
        <v>798</v>
      </c>
      <c r="D177" s="146" t="s">
        <v>309</v>
      </c>
      <c r="E177" s="147" t="s">
        <v>3229</v>
      </c>
      <c r="F177" s="148" t="s">
        <v>3230</v>
      </c>
      <c r="G177" s="149" t="s">
        <v>1071</v>
      </c>
      <c r="H177" s="150">
        <v>5</v>
      </c>
      <c r="I177" s="151"/>
      <c r="J177" s="152">
        <f t="shared" si="30"/>
        <v>0</v>
      </c>
      <c r="K177" s="153"/>
      <c r="L177" s="32"/>
      <c r="M177" s="154" t="s">
        <v>1</v>
      </c>
      <c r="N177" s="155" t="s">
        <v>42</v>
      </c>
      <c r="P177" s="156">
        <f t="shared" si="31"/>
        <v>0</v>
      </c>
      <c r="Q177" s="156">
        <v>1.3780000000000001E-3</v>
      </c>
      <c r="R177" s="156">
        <f t="shared" si="32"/>
        <v>6.8900000000000003E-3</v>
      </c>
      <c r="S177" s="156">
        <v>0</v>
      </c>
      <c r="T177" s="157">
        <f t="shared" si="33"/>
        <v>0</v>
      </c>
      <c r="AR177" s="158" t="s">
        <v>587</v>
      </c>
      <c r="AT177" s="158" t="s">
        <v>309</v>
      </c>
      <c r="AU177" s="158" t="s">
        <v>89</v>
      </c>
      <c r="AY177" s="17" t="s">
        <v>307</v>
      </c>
      <c r="BE177" s="159">
        <f t="shared" si="34"/>
        <v>0</v>
      </c>
      <c r="BF177" s="159">
        <f t="shared" si="35"/>
        <v>0</v>
      </c>
      <c r="BG177" s="159">
        <f t="shared" si="36"/>
        <v>0</v>
      </c>
      <c r="BH177" s="159">
        <f t="shared" si="37"/>
        <v>0</v>
      </c>
      <c r="BI177" s="159">
        <f t="shared" si="38"/>
        <v>0</v>
      </c>
      <c r="BJ177" s="17" t="s">
        <v>89</v>
      </c>
      <c r="BK177" s="159">
        <f t="shared" si="39"/>
        <v>0</v>
      </c>
      <c r="BL177" s="17" t="s">
        <v>587</v>
      </c>
      <c r="BM177" s="158" t="s">
        <v>1079</v>
      </c>
    </row>
    <row r="178" spans="2:65" s="1" customFormat="1" ht="24.2" customHeight="1">
      <c r="B178" s="145"/>
      <c r="C178" s="146" t="s">
        <v>803</v>
      </c>
      <c r="D178" s="146" t="s">
        <v>309</v>
      </c>
      <c r="E178" s="147" t="s">
        <v>3231</v>
      </c>
      <c r="F178" s="148" t="s">
        <v>3232</v>
      </c>
      <c r="G178" s="149" t="s">
        <v>1071</v>
      </c>
      <c r="H178" s="150">
        <v>5</v>
      </c>
      <c r="I178" s="151"/>
      <c r="J178" s="152">
        <f t="shared" si="30"/>
        <v>0</v>
      </c>
      <c r="K178" s="153"/>
      <c r="L178" s="32"/>
      <c r="M178" s="154" t="s">
        <v>1</v>
      </c>
      <c r="N178" s="155" t="s">
        <v>42</v>
      </c>
      <c r="P178" s="156">
        <f t="shared" si="31"/>
        <v>0</v>
      </c>
      <c r="Q178" s="156">
        <v>7.36E-4</v>
      </c>
      <c r="R178" s="156">
        <f t="shared" si="32"/>
        <v>3.6800000000000001E-3</v>
      </c>
      <c r="S178" s="156">
        <v>0</v>
      </c>
      <c r="T178" s="157">
        <f t="shared" si="33"/>
        <v>0</v>
      </c>
      <c r="AR178" s="158" t="s">
        <v>587</v>
      </c>
      <c r="AT178" s="158" t="s">
        <v>309</v>
      </c>
      <c r="AU178" s="158" t="s">
        <v>89</v>
      </c>
      <c r="AY178" s="17" t="s">
        <v>307</v>
      </c>
      <c r="BE178" s="159">
        <f t="shared" si="34"/>
        <v>0</v>
      </c>
      <c r="BF178" s="159">
        <f t="shared" si="35"/>
        <v>0</v>
      </c>
      <c r="BG178" s="159">
        <f t="shared" si="36"/>
        <v>0</v>
      </c>
      <c r="BH178" s="159">
        <f t="shared" si="37"/>
        <v>0</v>
      </c>
      <c r="BI178" s="159">
        <f t="shared" si="38"/>
        <v>0</v>
      </c>
      <c r="BJ178" s="17" t="s">
        <v>89</v>
      </c>
      <c r="BK178" s="159">
        <f t="shared" si="39"/>
        <v>0</v>
      </c>
      <c r="BL178" s="17" t="s">
        <v>587</v>
      </c>
      <c r="BM178" s="158" t="s">
        <v>1090</v>
      </c>
    </row>
    <row r="179" spans="2:65" s="1" customFormat="1" ht="24.2" customHeight="1">
      <c r="B179" s="145"/>
      <c r="C179" s="146" t="s">
        <v>809</v>
      </c>
      <c r="D179" s="146" t="s">
        <v>309</v>
      </c>
      <c r="E179" s="147" t="s">
        <v>3233</v>
      </c>
      <c r="F179" s="148" t="s">
        <v>3234</v>
      </c>
      <c r="G179" s="149" t="s">
        <v>1071</v>
      </c>
      <c r="H179" s="150">
        <v>7</v>
      </c>
      <c r="I179" s="151"/>
      <c r="J179" s="152">
        <f t="shared" si="30"/>
        <v>0</v>
      </c>
      <c r="K179" s="153"/>
      <c r="L179" s="32"/>
      <c r="M179" s="154" t="s">
        <v>1</v>
      </c>
      <c r="N179" s="155" t="s">
        <v>42</v>
      </c>
      <c r="P179" s="156">
        <f t="shared" si="31"/>
        <v>0</v>
      </c>
      <c r="Q179" s="156">
        <v>1.3028571428571399E-3</v>
      </c>
      <c r="R179" s="156">
        <f t="shared" si="32"/>
        <v>9.1199999999999788E-3</v>
      </c>
      <c r="S179" s="156">
        <v>0</v>
      </c>
      <c r="T179" s="157">
        <f t="shared" si="33"/>
        <v>0</v>
      </c>
      <c r="AR179" s="158" t="s">
        <v>587</v>
      </c>
      <c r="AT179" s="158" t="s">
        <v>309</v>
      </c>
      <c r="AU179" s="158" t="s">
        <v>89</v>
      </c>
      <c r="AY179" s="17" t="s">
        <v>307</v>
      </c>
      <c r="BE179" s="159">
        <f t="shared" si="34"/>
        <v>0</v>
      </c>
      <c r="BF179" s="159">
        <f t="shared" si="35"/>
        <v>0</v>
      </c>
      <c r="BG179" s="159">
        <f t="shared" si="36"/>
        <v>0</v>
      </c>
      <c r="BH179" s="159">
        <f t="shared" si="37"/>
        <v>0</v>
      </c>
      <c r="BI179" s="159">
        <f t="shared" si="38"/>
        <v>0</v>
      </c>
      <c r="BJ179" s="17" t="s">
        <v>89</v>
      </c>
      <c r="BK179" s="159">
        <f t="shared" si="39"/>
        <v>0</v>
      </c>
      <c r="BL179" s="17" t="s">
        <v>587</v>
      </c>
      <c r="BM179" s="158" t="s">
        <v>1115</v>
      </c>
    </row>
    <row r="180" spans="2:65" s="1" customFormat="1" ht="21.75" customHeight="1">
      <c r="B180" s="145"/>
      <c r="C180" s="146" t="s">
        <v>814</v>
      </c>
      <c r="D180" s="146" t="s">
        <v>309</v>
      </c>
      <c r="E180" s="147" t="s">
        <v>3235</v>
      </c>
      <c r="F180" s="148" t="s">
        <v>3236</v>
      </c>
      <c r="G180" s="149" t="s">
        <v>1071</v>
      </c>
      <c r="H180" s="150">
        <v>75</v>
      </c>
      <c r="I180" s="151"/>
      <c r="J180" s="152">
        <f t="shared" si="30"/>
        <v>0</v>
      </c>
      <c r="K180" s="153"/>
      <c r="L180" s="32"/>
      <c r="M180" s="154" t="s">
        <v>1</v>
      </c>
      <c r="N180" s="155" t="s">
        <v>42</v>
      </c>
      <c r="P180" s="156">
        <f t="shared" si="31"/>
        <v>0</v>
      </c>
      <c r="Q180" s="156">
        <v>1.63946666666667E-3</v>
      </c>
      <c r="R180" s="156">
        <f t="shared" si="32"/>
        <v>0.12296000000000025</v>
      </c>
      <c r="S180" s="156">
        <v>0</v>
      </c>
      <c r="T180" s="157">
        <f t="shared" si="33"/>
        <v>0</v>
      </c>
      <c r="AR180" s="158" t="s">
        <v>587</v>
      </c>
      <c r="AT180" s="158" t="s">
        <v>309</v>
      </c>
      <c r="AU180" s="158" t="s">
        <v>89</v>
      </c>
      <c r="AY180" s="17" t="s">
        <v>307</v>
      </c>
      <c r="BE180" s="159">
        <f t="shared" si="34"/>
        <v>0</v>
      </c>
      <c r="BF180" s="159">
        <f t="shared" si="35"/>
        <v>0</v>
      </c>
      <c r="BG180" s="159">
        <f t="shared" si="36"/>
        <v>0</v>
      </c>
      <c r="BH180" s="159">
        <f t="shared" si="37"/>
        <v>0</v>
      </c>
      <c r="BI180" s="159">
        <f t="shared" si="38"/>
        <v>0</v>
      </c>
      <c r="BJ180" s="17" t="s">
        <v>89</v>
      </c>
      <c r="BK180" s="159">
        <f t="shared" si="39"/>
        <v>0</v>
      </c>
      <c r="BL180" s="17" t="s">
        <v>587</v>
      </c>
      <c r="BM180" s="158" t="s">
        <v>1125</v>
      </c>
    </row>
    <row r="181" spans="2:65" s="1" customFormat="1" ht="33" customHeight="1">
      <c r="B181" s="145"/>
      <c r="C181" s="146" t="s">
        <v>820</v>
      </c>
      <c r="D181" s="146" t="s">
        <v>309</v>
      </c>
      <c r="E181" s="147" t="s">
        <v>3237</v>
      </c>
      <c r="F181" s="148" t="s">
        <v>3238</v>
      </c>
      <c r="G181" s="149" t="s">
        <v>693</v>
      </c>
      <c r="H181" s="150">
        <v>3</v>
      </c>
      <c r="I181" s="151"/>
      <c r="J181" s="152">
        <f t="shared" si="30"/>
        <v>0</v>
      </c>
      <c r="K181" s="153"/>
      <c r="L181" s="32"/>
      <c r="M181" s="154" t="s">
        <v>1</v>
      </c>
      <c r="N181" s="155" t="s">
        <v>42</v>
      </c>
      <c r="P181" s="156">
        <f t="shared" si="31"/>
        <v>0</v>
      </c>
      <c r="Q181" s="156">
        <v>0</v>
      </c>
      <c r="R181" s="156">
        <f t="shared" si="32"/>
        <v>0</v>
      </c>
      <c r="S181" s="156">
        <v>0</v>
      </c>
      <c r="T181" s="157">
        <f t="shared" si="33"/>
        <v>0</v>
      </c>
      <c r="AR181" s="158" t="s">
        <v>587</v>
      </c>
      <c r="AT181" s="158" t="s">
        <v>309</v>
      </c>
      <c r="AU181" s="158" t="s">
        <v>89</v>
      </c>
      <c r="AY181" s="17" t="s">
        <v>307</v>
      </c>
      <c r="BE181" s="159">
        <f t="shared" si="34"/>
        <v>0</v>
      </c>
      <c r="BF181" s="159">
        <f t="shared" si="35"/>
        <v>0</v>
      </c>
      <c r="BG181" s="159">
        <f t="shared" si="36"/>
        <v>0</v>
      </c>
      <c r="BH181" s="159">
        <f t="shared" si="37"/>
        <v>0</v>
      </c>
      <c r="BI181" s="159">
        <f t="shared" si="38"/>
        <v>0</v>
      </c>
      <c r="BJ181" s="17" t="s">
        <v>89</v>
      </c>
      <c r="BK181" s="159">
        <f t="shared" si="39"/>
        <v>0</v>
      </c>
      <c r="BL181" s="17" t="s">
        <v>587</v>
      </c>
      <c r="BM181" s="158" t="s">
        <v>1136</v>
      </c>
    </row>
    <row r="182" spans="2:65" s="1" customFormat="1" ht="24.2" customHeight="1">
      <c r="B182" s="145"/>
      <c r="C182" s="146" t="s">
        <v>827</v>
      </c>
      <c r="D182" s="146" t="s">
        <v>309</v>
      </c>
      <c r="E182" s="147" t="s">
        <v>3239</v>
      </c>
      <c r="F182" s="148" t="s">
        <v>3240</v>
      </c>
      <c r="G182" s="149" t="s">
        <v>693</v>
      </c>
      <c r="H182" s="150">
        <v>35</v>
      </c>
      <c r="I182" s="151"/>
      <c r="J182" s="152">
        <f t="shared" si="30"/>
        <v>0</v>
      </c>
      <c r="K182" s="153"/>
      <c r="L182" s="32"/>
      <c r="M182" s="154" t="s">
        <v>1</v>
      </c>
      <c r="N182" s="155" t="s">
        <v>42</v>
      </c>
      <c r="P182" s="156">
        <f t="shared" si="31"/>
        <v>0</v>
      </c>
      <c r="Q182" s="156">
        <v>0</v>
      </c>
      <c r="R182" s="156">
        <f t="shared" si="32"/>
        <v>0</v>
      </c>
      <c r="S182" s="156">
        <v>0</v>
      </c>
      <c r="T182" s="157">
        <f t="shared" si="33"/>
        <v>0</v>
      </c>
      <c r="AR182" s="158" t="s">
        <v>587</v>
      </c>
      <c r="AT182" s="158" t="s">
        <v>309</v>
      </c>
      <c r="AU182" s="158" t="s">
        <v>89</v>
      </c>
      <c r="AY182" s="17" t="s">
        <v>307</v>
      </c>
      <c r="BE182" s="159">
        <f t="shared" si="34"/>
        <v>0</v>
      </c>
      <c r="BF182" s="159">
        <f t="shared" si="35"/>
        <v>0</v>
      </c>
      <c r="BG182" s="159">
        <f t="shared" si="36"/>
        <v>0</v>
      </c>
      <c r="BH182" s="159">
        <f t="shared" si="37"/>
        <v>0</v>
      </c>
      <c r="BI182" s="159">
        <f t="shared" si="38"/>
        <v>0</v>
      </c>
      <c r="BJ182" s="17" t="s">
        <v>89</v>
      </c>
      <c r="BK182" s="159">
        <f t="shared" si="39"/>
        <v>0</v>
      </c>
      <c r="BL182" s="17" t="s">
        <v>587</v>
      </c>
      <c r="BM182" s="158" t="s">
        <v>1169</v>
      </c>
    </row>
    <row r="183" spans="2:65" s="1" customFormat="1" ht="24.2" customHeight="1">
      <c r="B183" s="145"/>
      <c r="C183" s="146" t="s">
        <v>834</v>
      </c>
      <c r="D183" s="146" t="s">
        <v>309</v>
      </c>
      <c r="E183" s="147" t="s">
        <v>3241</v>
      </c>
      <c r="F183" s="148" t="s">
        <v>3242</v>
      </c>
      <c r="G183" s="149" t="s">
        <v>693</v>
      </c>
      <c r="H183" s="150">
        <v>35</v>
      </c>
      <c r="I183" s="151"/>
      <c r="J183" s="152">
        <f t="shared" si="30"/>
        <v>0</v>
      </c>
      <c r="K183" s="153"/>
      <c r="L183" s="32"/>
      <c r="M183" s="154" t="s">
        <v>1</v>
      </c>
      <c r="N183" s="155" t="s">
        <v>42</v>
      </c>
      <c r="P183" s="156">
        <f t="shared" si="31"/>
        <v>0</v>
      </c>
      <c r="Q183" s="156">
        <v>0</v>
      </c>
      <c r="R183" s="156">
        <f t="shared" si="32"/>
        <v>0</v>
      </c>
      <c r="S183" s="156">
        <v>0</v>
      </c>
      <c r="T183" s="157">
        <f t="shared" si="33"/>
        <v>0</v>
      </c>
      <c r="AR183" s="158" t="s">
        <v>587</v>
      </c>
      <c r="AT183" s="158" t="s">
        <v>309</v>
      </c>
      <c r="AU183" s="158" t="s">
        <v>89</v>
      </c>
      <c r="AY183" s="17" t="s">
        <v>307</v>
      </c>
      <c r="BE183" s="159">
        <f t="shared" si="34"/>
        <v>0</v>
      </c>
      <c r="BF183" s="159">
        <f t="shared" si="35"/>
        <v>0</v>
      </c>
      <c r="BG183" s="159">
        <f t="shared" si="36"/>
        <v>0</v>
      </c>
      <c r="BH183" s="159">
        <f t="shared" si="37"/>
        <v>0</v>
      </c>
      <c r="BI183" s="159">
        <f t="shared" si="38"/>
        <v>0</v>
      </c>
      <c r="BJ183" s="17" t="s">
        <v>89</v>
      </c>
      <c r="BK183" s="159">
        <f t="shared" si="39"/>
        <v>0</v>
      </c>
      <c r="BL183" s="17" t="s">
        <v>587</v>
      </c>
      <c r="BM183" s="158" t="s">
        <v>1179</v>
      </c>
    </row>
    <row r="184" spans="2:65" s="1" customFormat="1" ht="21.75" customHeight="1">
      <c r="B184" s="145"/>
      <c r="C184" s="146" t="s">
        <v>839</v>
      </c>
      <c r="D184" s="146" t="s">
        <v>309</v>
      </c>
      <c r="E184" s="147" t="s">
        <v>3243</v>
      </c>
      <c r="F184" s="148" t="s">
        <v>3244</v>
      </c>
      <c r="G184" s="149" t="s">
        <v>693</v>
      </c>
      <c r="H184" s="150">
        <v>21</v>
      </c>
      <c r="I184" s="151"/>
      <c r="J184" s="152">
        <f t="shared" si="30"/>
        <v>0</v>
      </c>
      <c r="K184" s="153"/>
      <c r="L184" s="32"/>
      <c r="M184" s="154" t="s">
        <v>1</v>
      </c>
      <c r="N184" s="155" t="s">
        <v>42</v>
      </c>
      <c r="P184" s="156">
        <f t="shared" si="31"/>
        <v>0</v>
      </c>
      <c r="Q184" s="156">
        <v>4.6190476190476201E-4</v>
      </c>
      <c r="R184" s="156">
        <f t="shared" si="32"/>
        <v>9.700000000000002E-3</v>
      </c>
      <c r="S184" s="156">
        <v>0</v>
      </c>
      <c r="T184" s="157">
        <f t="shared" si="33"/>
        <v>0</v>
      </c>
      <c r="AR184" s="158" t="s">
        <v>587</v>
      </c>
      <c r="AT184" s="158" t="s">
        <v>309</v>
      </c>
      <c r="AU184" s="158" t="s">
        <v>89</v>
      </c>
      <c r="AY184" s="17" t="s">
        <v>307</v>
      </c>
      <c r="BE184" s="159">
        <f t="shared" si="34"/>
        <v>0</v>
      </c>
      <c r="BF184" s="159">
        <f t="shared" si="35"/>
        <v>0</v>
      </c>
      <c r="BG184" s="159">
        <f t="shared" si="36"/>
        <v>0</v>
      </c>
      <c r="BH184" s="159">
        <f t="shared" si="37"/>
        <v>0</v>
      </c>
      <c r="BI184" s="159">
        <f t="shared" si="38"/>
        <v>0</v>
      </c>
      <c r="BJ184" s="17" t="s">
        <v>89</v>
      </c>
      <c r="BK184" s="159">
        <f t="shared" si="39"/>
        <v>0</v>
      </c>
      <c r="BL184" s="17" t="s">
        <v>587</v>
      </c>
      <c r="BM184" s="158" t="s">
        <v>1301</v>
      </c>
    </row>
    <row r="185" spans="2:65" s="1" customFormat="1" ht="44.25" customHeight="1">
      <c r="B185" s="145"/>
      <c r="C185" s="188" t="s">
        <v>844</v>
      </c>
      <c r="D185" s="188" t="s">
        <v>507</v>
      </c>
      <c r="E185" s="189" t="s">
        <v>3245</v>
      </c>
      <c r="F185" s="190" t="s">
        <v>3246</v>
      </c>
      <c r="G185" s="191" t="s">
        <v>693</v>
      </c>
      <c r="H185" s="192">
        <v>21</v>
      </c>
      <c r="I185" s="193"/>
      <c r="J185" s="194">
        <f t="shared" si="30"/>
        <v>0</v>
      </c>
      <c r="K185" s="195"/>
      <c r="L185" s="196"/>
      <c r="M185" s="197" t="s">
        <v>1</v>
      </c>
      <c r="N185" s="198" t="s">
        <v>42</v>
      </c>
      <c r="P185" s="156">
        <f t="shared" si="31"/>
        <v>0</v>
      </c>
      <c r="Q185" s="156">
        <v>7.5000000000000002E-4</v>
      </c>
      <c r="R185" s="156">
        <f t="shared" si="32"/>
        <v>1.575E-2</v>
      </c>
      <c r="S185" s="156">
        <v>0</v>
      </c>
      <c r="T185" s="157">
        <f t="shared" si="33"/>
        <v>0</v>
      </c>
      <c r="AR185" s="158" t="s">
        <v>732</v>
      </c>
      <c r="AT185" s="158" t="s">
        <v>507</v>
      </c>
      <c r="AU185" s="158" t="s">
        <v>89</v>
      </c>
      <c r="AY185" s="17" t="s">
        <v>307</v>
      </c>
      <c r="BE185" s="159">
        <f t="shared" si="34"/>
        <v>0</v>
      </c>
      <c r="BF185" s="159">
        <f t="shared" si="35"/>
        <v>0</v>
      </c>
      <c r="BG185" s="159">
        <f t="shared" si="36"/>
        <v>0</v>
      </c>
      <c r="BH185" s="159">
        <f t="shared" si="37"/>
        <v>0</v>
      </c>
      <c r="BI185" s="159">
        <f t="shared" si="38"/>
        <v>0</v>
      </c>
      <c r="BJ185" s="17" t="s">
        <v>89</v>
      </c>
      <c r="BK185" s="159">
        <f t="shared" si="39"/>
        <v>0</v>
      </c>
      <c r="BL185" s="17" t="s">
        <v>587</v>
      </c>
      <c r="BM185" s="158" t="s">
        <v>1332</v>
      </c>
    </row>
    <row r="186" spans="2:65" s="1" customFormat="1" ht="48.75">
      <c r="B186" s="32"/>
      <c r="D186" s="161" t="s">
        <v>3247</v>
      </c>
      <c r="F186" s="205" t="s">
        <v>3248</v>
      </c>
      <c r="I186" s="206"/>
      <c r="L186" s="32"/>
      <c r="M186" s="207"/>
      <c r="T186" s="59"/>
      <c r="AT186" s="17" t="s">
        <v>3247</v>
      </c>
      <c r="AU186" s="17" t="s">
        <v>89</v>
      </c>
    </row>
    <row r="187" spans="2:65" s="1" customFormat="1" ht="37.9" customHeight="1">
      <c r="B187" s="145"/>
      <c r="C187" s="146" t="s">
        <v>849</v>
      </c>
      <c r="D187" s="146" t="s">
        <v>309</v>
      </c>
      <c r="E187" s="147" t="s">
        <v>3249</v>
      </c>
      <c r="F187" s="148" t="s">
        <v>3250</v>
      </c>
      <c r="G187" s="149" t="s">
        <v>693</v>
      </c>
      <c r="H187" s="150">
        <v>14</v>
      </c>
      <c r="I187" s="151"/>
      <c r="J187" s="152">
        <f t="shared" ref="J187:J199" si="40">ROUND(I187*H187,2)</f>
        <v>0</v>
      </c>
      <c r="K187" s="153"/>
      <c r="L187" s="32"/>
      <c r="M187" s="154" t="s">
        <v>1</v>
      </c>
      <c r="N187" s="155" t="s">
        <v>42</v>
      </c>
      <c r="P187" s="156">
        <f t="shared" ref="P187:P199" si="41">O187*H187</f>
        <v>0</v>
      </c>
      <c r="Q187" s="156">
        <v>0</v>
      </c>
      <c r="R187" s="156">
        <f t="shared" ref="R187:R199" si="42">Q187*H187</f>
        <v>0</v>
      </c>
      <c r="S187" s="156">
        <v>0</v>
      </c>
      <c r="T187" s="157">
        <f t="shared" ref="T187:T199" si="43">S187*H187</f>
        <v>0</v>
      </c>
      <c r="AR187" s="158" t="s">
        <v>587</v>
      </c>
      <c r="AT187" s="158" t="s">
        <v>309</v>
      </c>
      <c r="AU187" s="158" t="s">
        <v>89</v>
      </c>
      <c r="AY187" s="17" t="s">
        <v>307</v>
      </c>
      <c r="BE187" s="159">
        <f t="shared" ref="BE187:BE199" si="44">IF(N187="základná",J187,0)</f>
        <v>0</v>
      </c>
      <c r="BF187" s="159">
        <f t="shared" ref="BF187:BF199" si="45">IF(N187="znížená",J187,0)</f>
        <v>0</v>
      </c>
      <c r="BG187" s="159">
        <f t="shared" ref="BG187:BG199" si="46">IF(N187="zákl. prenesená",J187,0)</f>
        <v>0</v>
      </c>
      <c r="BH187" s="159">
        <f t="shared" ref="BH187:BH199" si="47">IF(N187="zníž. prenesená",J187,0)</f>
        <v>0</v>
      </c>
      <c r="BI187" s="159">
        <f t="shared" ref="BI187:BI199" si="48">IF(N187="nulová",J187,0)</f>
        <v>0</v>
      </c>
      <c r="BJ187" s="17" t="s">
        <v>89</v>
      </c>
      <c r="BK187" s="159">
        <f t="shared" ref="BK187:BK199" si="49">ROUND(I187*H187,2)</f>
        <v>0</v>
      </c>
      <c r="BL187" s="17" t="s">
        <v>587</v>
      </c>
      <c r="BM187" s="158" t="s">
        <v>1344</v>
      </c>
    </row>
    <row r="188" spans="2:65" s="1" customFormat="1" ht="49.15" customHeight="1">
      <c r="B188" s="145"/>
      <c r="C188" s="188" t="s">
        <v>854</v>
      </c>
      <c r="D188" s="188" t="s">
        <v>507</v>
      </c>
      <c r="E188" s="189" t="s">
        <v>3251</v>
      </c>
      <c r="F188" s="190" t="s">
        <v>3252</v>
      </c>
      <c r="G188" s="191" t="s">
        <v>693</v>
      </c>
      <c r="H188" s="192">
        <v>14</v>
      </c>
      <c r="I188" s="193"/>
      <c r="J188" s="194">
        <f t="shared" si="40"/>
        <v>0</v>
      </c>
      <c r="K188" s="195"/>
      <c r="L188" s="196"/>
      <c r="M188" s="197" t="s">
        <v>1</v>
      </c>
      <c r="N188" s="198" t="s">
        <v>42</v>
      </c>
      <c r="P188" s="156">
        <f t="shared" si="41"/>
        <v>0</v>
      </c>
      <c r="Q188" s="156">
        <v>8.8000000000000005E-3</v>
      </c>
      <c r="R188" s="156">
        <f t="shared" si="42"/>
        <v>0.1232</v>
      </c>
      <c r="S188" s="156">
        <v>0</v>
      </c>
      <c r="T188" s="157">
        <f t="shared" si="43"/>
        <v>0</v>
      </c>
      <c r="AR188" s="158" t="s">
        <v>732</v>
      </c>
      <c r="AT188" s="158" t="s">
        <v>507</v>
      </c>
      <c r="AU188" s="158" t="s">
        <v>89</v>
      </c>
      <c r="AY188" s="17" t="s">
        <v>307</v>
      </c>
      <c r="BE188" s="159">
        <f t="shared" si="44"/>
        <v>0</v>
      </c>
      <c r="BF188" s="159">
        <f t="shared" si="45"/>
        <v>0</v>
      </c>
      <c r="BG188" s="159">
        <f t="shared" si="46"/>
        <v>0</v>
      </c>
      <c r="BH188" s="159">
        <f t="shared" si="47"/>
        <v>0</v>
      </c>
      <c r="BI188" s="159">
        <f t="shared" si="48"/>
        <v>0</v>
      </c>
      <c r="BJ188" s="17" t="s">
        <v>89</v>
      </c>
      <c r="BK188" s="159">
        <f t="shared" si="49"/>
        <v>0</v>
      </c>
      <c r="BL188" s="17" t="s">
        <v>587</v>
      </c>
      <c r="BM188" s="158" t="s">
        <v>1353</v>
      </c>
    </row>
    <row r="189" spans="2:65" s="1" customFormat="1" ht="24.2" customHeight="1">
      <c r="B189" s="145"/>
      <c r="C189" s="146" t="s">
        <v>859</v>
      </c>
      <c r="D189" s="146" t="s">
        <v>309</v>
      </c>
      <c r="E189" s="147" t="s">
        <v>3253</v>
      </c>
      <c r="F189" s="148" t="s">
        <v>3254</v>
      </c>
      <c r="G189" s="149" t="s">
        <v>693</v>
      </c>
      <c r="H189" s="150">
        <v>7</v>
      </c>
      <c r="I189" s="151"/>
      <c r="J189" s="152">
        <f t="shared" si="40"/>
        <v>0</v>
      </c>
      <c r="K189" s="153"/>
      <c r="L189" s="32"/>
      <c r="M189" s="154" t="s">
        <v>1</v>
      </c>
      <c r="N189" s="155" t="s">
        <v>42</v>
      </c>
      <c r="P189" s="156">
        <f t="shared" si="41"/>
        <v>0</v>
      </c>
      <c r="Q189" s="156">
        <v>6.35714285714286E-4</v>
      </c>
      <c r="R189" s="156">
        <f t="shared" si="42"/>
        <v>4.4500000000000017E-3</v>
      </c>
      <c r="S189" s="156">
        <v>0</v>
      </c>
      <c r="T189" s="157">
        <f t="shared" si="43"/>
        <v>0</v>
      </c>
      <c r="AR189" s="158" t="s">
        <v>587</v>
      </c>
      <c r="AT189" s="158" t="s">
        <v>309</v>
      </c>
      <c r="AU189" s="158" t="s">
        <v>89</v>
      </c>
      <c r="AY189" s="17" t="s">
        <v>307</v>
      </c>
      <c r="BE189" s="159">
        <f t="shared" si="44"/>
        <v>0</v>
      </c>
      <c r="BF189" s="159">
        <f t="shared" si="45"/>
        <v>0</v>
      </c>
      <c r="BG189" s="159">
        <f t="shared" si="46"/>
        <v>0</v>
      </c>
      <c r="BH189" s="159">
        <f t="shared" si="47"/>
        <v>0</v>
      </c>
      <c r="BI189" s="159">
        <f t="shared" si="48"/>
        <v>0</v>
      </c>
      <c r="BJ189" s="17" t="s">
        <v>89</v>
      </c>
      <c r="BK189" s="159">
        <f t="shared" si="49"/>
        <v>0</v>
      </c>
      <c r="BL189" s="17" t="s">
        <v>587</v>
      </c>
      <c r="BM189" s="158" t="s">
        <v>1363</v>
      </c>
    </row>
    <row r="190" spans="2:65" s="1" customFormat="1" ht="24.2" customHeight="1">
      <c r="B190" s="145"/>
      <c r="C190" s="146" t="s">
        <v>864</v>
      </c>
      <c r="D190" s="146" t="s">
        <v>309</v>
      </c>
      <c r="E190" s="147" t="s">
        <v>3255</v>
      </c>
      <c r="F190" s="148" t="s">
        <v>3256</v>
      </c>
      <c r="G190" s="149" t="s">
        <v>693</v>
      </c>
      <c r="H190" s="150">
        <v>5</v>
      </c>
      <c r="I190" s="151"/>
      <c r="J190" s="152">
        <f t="shared" si="40"/>
        <v>0</v>
      </c>
      <c r="K190" s="153"/>
      <c r="L190" s="32"/>
      <c r="M190" s="154" t="s">
        <v>1</v>
      </c>
      <c r="N190" s="155" t="s">
        <v>42</v>
      </c>
      <c r="P190" s="156">
        <f t="shared" si="41"/>
        <v>0</v>
      </c>
      <c r="Q190" s="156">
        <v>1.0000000000000001E-5</v>
      </c>
      <c r="R190" s="156">
        <f t="shared" si="42"/>
        <v>5.0000000000000002E-5</v>
      </c>
      <c r="S190" s="156">
        <v>0</v>
      </c>
      <c r="T190" s="157">
        <f t="shared" si="43"/>
        <v>0</v>
      </c>
      <c r="AR190" s="158" t="s">
        <v>587</v>
      </c>
      <c r="AT190" s="158" t="s">
        <v>309</v>
      </c>
      <c r="AU190" s="158" t="s">
        <v>89</v>
      </c>
      <c r="AY190" s="17" t="s">
        <v>307</v>
      </c>
      <c r="BE190" s="159">
        <f t="shared" si="44"/>
        <v>0</v>
      </c>
      <c r="BF190" s="159">
        <f t="shared" si="45"/>
        <v>0</v>
      </c>
      <c r="BG190" s="159">
        <f t="shared" si="46"/>
        <v>0</v>
      </c>
      <c r="BH190" s="159">
        <f t="shared" si="47"/>
        <v>0</v>
      </c>
      <c r="BI190" s="159">
        <f t="shared" si="48"/>
        <v>0</v>
      </c>
      <c r="BJ190" s="17" t="s">
        <v>89</v>
      </c>
      <c r="BK190" s="159">
        <f t="shared" si="49"/>
        <v>0</v>
      </c>
      <c r="BL190" s="17" t="s">
        <v>587</v>
      </c>
      <c r="BM190" s="158" t="s">
        <v>1381</v>
      </c>
    </row>
    <row r="191" spans="2:65" s="1" customFormat="1" ht="37.9" customHeight="1">
      <c r="B191" s="145"/>
      <c r="C191" s="188" t="s">
        <v>869</v>
      </c>
      <c r="D191" s="188" t="s">
        <v>507</v>
      </c>
      <c r="E191" s="189" t="s">
        <v>3257</v>
      </c>
      <c r="F191" s="190" t="s">
        <v>3258</v>
      </c>
      <c r="G191" s="191" t="s">
        <v>693</v>
      </c>
      <c r="H191" s="192">
        <v>5</v>
      </c>
      <c r="I191" s="193"/>
      <c r="J191" s="194">
        <f t="shared" si="40"/>
        <v>0</v>
      </c>
      <c r="K191" s="195"/>
      <c r="L191" s="196"/>
      <c r="M191" s="197" t="s">
        <v>1</v>
      </c>
      <c r="N191" s="198" t="s">
        <v>42</v>
      </c>
      <c r="P191" s="156">
        <f t="shared" si="41"/>
        <v>0</v>
      </c>
      <c r="Q191" s="156">
        <v>4.6000000000000001E-4</v>
      </c>
      <c r="R191" s="156">
        <f t="shared" si="42"/>
        <v>2.3E-3</v>
      </c>
      <c r="S191" s="156">
        <v>0</v>
      </c>
      <c r="T191" s="157">
        <f t="shared" si="43"/>
        <v>0</v>
      </c>
      <c r="AR191" s="158" t="s">
        <v>732</v>
      </c>
      <c r="AT191" s="158" t="s">
        <v>507</v>
      </c>
      <c r="AU191" s="158" t="s">
        <v>89</v>
      </c>
      <c r="AY191" s="17" t="s">
        <v>307</v>
      </c>
      <c r="BE191" s="159">
        <f t="shared" si="44"/>
        <v>0</v>
      </c>
      <c r="BF191" s="159">
        <f t="shared" si="45"/>
        <v>0</v>
      </c>
      <c r="BG191" s="159">
        <f t="shared" si="46"/>
        <v>0</v>
      </c>
      <c r="BH191" s="159">
        <f t="shared" si="47"/>
        <v>0</v>
      </c>
      <c r="BI191" s="159">
        <f t="shared" si="48"/>
        <v>0</v>
      </c>
      <c r="BJ191" s="17" t="s">
        <v>89</v>
      </c>
      <c r="BK191" s="159">
        <f t="shared" si="49"/>
        <v>0</v>
      </c>
      <c r="BL191" s="17" t="s">
        <v>587</v>
      </c>
      <c r="BM191" s="158" t="s">
        <v>1410</v>
      </c>
    </row>
    <row r="192" spans="2:65" s="1" customFormat="1" ht="16.5" customHeight="1">
      <c r="B192" s="145"/>
      <c r="C192" s="146" t="s">
        <v>874</v>
      </c>
      <c r="D192" s="146" t="s">
        <v>309</v>
      </c>
      <c r="E192" s="147" t="s">
        <v>3259</v>
      </c>
      <c r="F192" s="148" t="s">
        <v>3260</v>
      </c>
      <c r="G192" s="149" t="s">
        <v>693</v>
      </c>
      <c r="H192" s="150">
        <v>20</v>
      </c>
      <c r="I192" s="151"/>
      <c r="J192" s="152">
        <f t="shared" si="40"/>
        <v>0</v>
      </c>
      <c r="K192" s="153"/>
      <c r="L192" s="32"/>
      <c r="M192" s="154" t="s">
        <v>1</v>
      </c>
      <c r="N192" s="155" t="s">
        <v>42</v>
      </c>
      <c r="P192" s="156">
        <f t="shared" si="41"/>
        <v>0</v>
      </c>
      <c r="Q192" s="156">
        <v>1.0200000000000001E-3</v>
      </c>
      <c r="R192" s="156">
        <f t="shared" si="42"/>
        <v>2.0400000000000001E-2</v>
      </c>
      <c r="S192" s="156">
        <v>0</v>
      </c>
      <c r="T192" s="157">
        <f t="shared" si="43"/>
        <v>0</v>
      </c>
      <c r="AR192" s="158" t="s">
        <v>587</v>
      </c>
      <c r="AT192" s="158" t="s">
        <v>309</v>
      </c>
      <c r="AU192" s="158" t="s">
        <v>89</v>
      </c>
      <c r="AY192" s="17" t="s">
        <v>307</v>
      </c>
      <c r="BE192" s="159">
        <f t="shared" si="44"/>
        <v>0</v>
      </c>
      <c r="BF192" s="159">
        <f t="shared" si="45"/>
        <v>0</v>
      </c>
      <c r="BG192" s="159">
        <f t="shared" si="46"/>
        <v>0</v>
      </c>
      <c r="BH192" s="159">
        <f t="shared" si="47"/>
        <v>0</v>
      </c>
      <c r="BI192" s="159">
        <f t="shared" si="48"/>
        <v>0</v>
      </c>
      <c r="BJ192" s="17" t="s">
        <v>89</v>
      </c>
      <c r="BK192" s="159">
        <f t="shared" si="49"/>
        <v>0</v>
      </c>
      <c r="BL192" s="17" t="s">
        <v>587</v>
      </c>
      <c r="BM192" s="158" t="s">
        <v>1440</v>
      </c>
    </row>
    <row r="193" spans="2:65" s="1" customFormat="1" ht="16.5" customHeight="1">
      <c r="B193" s="145"/>
      <c r="C193" s="188" t="s">
        <v>880</v>
      </c>
      <c r="D193" s="188" t="s">
        <v>507</v>
      </c>
      <c r="E193" s="189" t="s">
        <v>3261</v>
      </c>
      <c r="F193" s="190" t="s">
        <v>3262</v>
      </c>
      <c r="G193" s="191" t="s">
        <v>693</v>
      </c>
      <c r="H193" s="192">
        <v>20</v>
      </c>
      <c r="I193" s="193"/>
      <c r="J193" s="194">
        <f t="shared" si="40"/>
        <v>0</v>
      </c>
      <c r="K193" s="195"/>
      <c r="L193" s="196"/>
      <c r="M193" s="197" t="s">
        <v>1</v>
      </c>
      <c r="N193" s="198" t="s">
        <v>42</v>
      </c>
      <c r="P193" s="156">
        <f t="shared" si="41"/>
        <v>0</v>
      </c>
      <c r="Q193" s="156">
        <v>4.0999999999999999E-4</v>
      </c>
      <c r="R193" s="156">
        <f t="shared" si="42"/>
        <v>8.199999999999999E-3</v>
      </c>
      <c r="S193" s="156">
        <v>0</v>
      </c>
      <c r="T193" s="157">
        <f t="shared" si="43"/>
        <v>0</v>
      </c>
      <c r="AR193" s="158" t="s">
        <v>732</v>
      </c>
      <c r="AT193" s="158" t="s">
        <v>507</v>
      </c>
      <c r="AU193" s="158" t="s">
        <v>89</v>
      </c>
      <c r="AY193" s="17" t="s">
        <v>307</v>
      </c>
      <c r="BE193" s="159">
        <f t="shared" si="44"/>
        <v>0</v>
      </c>
      <c r="BF193" s="159">
        <f t="shared" si="45"/>
        <v>0</v>
      </c>
      <c r="BG193" s="159">
        <f t="shared" si="46"/>
        <v>0</v>
      </c>
      <c r="BH193" s="159">
        <f t="shared" si="47"/>
        <v>0</v>
      </c>
      <c r="BI193" s="159">
        <f t="shared" si="48"/>
        <v>0</v>
      </c>
      <c r="BJ193" s="17" t="s">
        <v>89</v>
      </c>
      <c r="BK193" s="159">
        <f t="shared" si="49"/>
        <v>0</v>
      </c>
      <c r="BL193" s="17" t="s">
        <v>587</v>
      </c>
      <c r="BM193" s="158" t="s">
        <v>1461</v>
      </c>
    </row>
    <row r="194" spans="2:65" s="1" customFormat="1" ht="16.5" customHeight="1">
      <c r="B194" s="145"/>
      <c r="C194" s="146" t="s">
        <v>885</v>
      </c>
      <c r="D194" s="146" t="s">
        <v>309</v>
      </c>
      <c r="E194" s="147" t="s">
        <v>3263</v>
      </c>
      <c r="F194" s="148" t="s">
        <v>3264</v>
      </c>
      <c r="G194" s="149" t="s">
        <v>693</v>
      </c>
      <c r="H194" s="150">
        <v>1</v>
      </c>
      <c r="I194" s="151"/>
      <c r="J194" s="152">
        <f t="shared" si="40"/>
        <v>0</v>
      </c>
      <c r="K194" s="153"/>
      <c r="L194" s="32"/>
      <c r="M194" s="154" t="s">
        <v>1</v>
      </c>
      <c r="N194" s="155" t="s">
        <v>42</v>
      </c>
      <c r="P194" s="156">
        <f t="shared" si="41"/>
        <v>0</v>
      </c>
      <c r="Q194" s="156">
        <v>4.5300000000000002E-3</v>
      </c>
      <c r="R194" s="156">
        <f t="shared" si="42"/>
        <v>4.5300000000000002E-3</v>
      </c>
      <c r="S194" s="156">
        <v>0</v>
      </c>
      <c r="T194" s="157">
        <f t="shared" si="43"/>
        <v>0</v>
      </c>
      <c r="AR194" s="158" t="s">
        <v>587</v>
      </c>
      <c r="AT194" s="158" t="s">
        <v>309</v>
      </c>
      <c r="AU194" s="158" t="s">
        <v>89</v>
      </c>
      <c r="AY194" s="17" t="s">
        <v>307</v>
      </c>
      <c r="BE194" s="159">
        <f t="shared" si="44"/>
        <v>0</v>
      </c>
      <c r="BF194" s="159">
        <f t="shared" si="45"/>
        <v>0</v>
      </c>
      <c r="BG194" s="159">
        <f t="shared" si="46"/>
        <v>0</v>
      </c>
      <c r="BH194" s="159">
        <f t="shared" si="47"/>
        <v>0</v>
      </c>
      <c r="BI194" s="159">
        <f t="shared" si="48"/>
        <v>0</v>
      </c>
      <c r="BJ194" s="17" t="s">
        <v>89</v>
      </c>
      <c r="BK194" s="159">
        <f t="shared" si="49"/>
        <v>0</v>
      </c>
      <c r="BL194" s="17" t="s">
        <v>587</v>
      </c>
      <c r="BM194" s="158" t="s">
        <v>1476</v>
      </c>
    </row>
    <row r="195" spans="2:65" s="1" customFormat="1" ht="16.5" customHeight="1">
      <c r="B195" s="145"/>
      <c r="C195" s="188" t="s">
        <v>926</v>
      </c>
      <c r="D195" s="188" t="s">
        <v>507</v>
      </c>
      <c r="E195" s="189" t="s">
        <v>3265</v>
      </c>
      <c r="F195" s="190" t="s">
        <v>3266</v>
      </c>
      <c r="G195" s="191" t="s">
        <v>693</v>
      </c>
      <c r="H195" s="192">
        <v>1</v>
      </c>
      <c r="I195" s="193"/>
      <c r="J195" s="194">
        <f t="shared" si="40"/>
        <v>0</v>
      </c>
      <c r="K195" s="195"/>
      <c r="L195" s="196"/>
      <c r="M195" s="197" t="s">
        <v>1</v>
      </c>
      <c r="N195" s="198" t="s">
        <v>42</v>
      </c>
      <c r="P195" s="156">
        <f t="shared" si="41"/>
        <v>0</v>
      </c>
      <c r="Q195" s="156">
        <v>1.6999999999999999E-3</v>
      </c>
      <c r="R195" s="156">
        <f t="shared" si="42"/>
        <v>1.6999999999999999E-3</v>
      </c>
      <c r="S195" s="156">
        <v>0</v>
      </c>
      <c r="T195" s="157">
        <f t="shared" si="43"/>
        <v>0</v>
      </c>
      <c r="AR195" s="158" t="s">
        <v>732</v>
      </c>
      <c r="AT195" s="158" t="s">
        <v>507</v>
      </c>
      <c r="AU195" s="158" t="s">
        <v>89</v>
      </c>
      <c r="AY195" s="17" t="s">
        <v>307</v>
      </c>
      <c r="BE195" s="159">
        <f t="shared" si="44"/>
        <v>0</v>
      </c>
      <c r="BF195" s="159">
        <f t="shared" si="45"/>
        <v>0</v>
      </c>
      <c r="BG195" s="159">
        <f t="shared" si="46"/>
        <v>0</v>
      </c>
      <c r="BH195" s="159">
        <f t="shared" si="47"/>
        <v>0</v>
      </c>
      <c r="BI195" s="159">
        <f t="shared" si="48"/>
        <v>0</v>
      </c>
      <c r="BJ195" s="17" t="s">
        <v>89</v>
      </c>
      <c r="BK195" s="159">
        <f t="shared" si="49"/>
        <v>0</v>
      </c>
      <c r="BL195" s="17" t="s">
        <v>587</v>
      </c>
      <c r="BM195" s="158" t="s">
        <v>1487</v>
      </c>
    </row>
    <row r="196" spans="2:65" s="1" customFormat="1" ht="24.2" customHeight="1">
      <c r="B196" s="145"/>
      <c r="C196" s="146" t="s">
        <v>931</v>
      </c>
      <c r="D196" s="146" t="s">
        <v>309</v>
      </c>
      <c r="E196" s="147" t="s">
        <v>3267</v>
      </c>
      <c r="F196" s="148" t="s">
        <v>3268</v>
      </c>
      <c r="G196" s="149" t="s">
        <v>1071</v>
      </c>
      <c r="H196" s="150">
        <v>324</v>
      </c>
      <c r="I196" s="151"/>
      <c r="J196" s="152">
        <f t="shared" si="40"/>
        <v>0</v>
      </c>
      <c r="K196" s="153"/>
      <c r="L196" s="32"/>
      <c r="M196" s="154" t="s">
        <v>1</v>
      </c>
      <c r="N196" s="155" t="s">
        <v>42</v>
      </c>
      <c r="P196" s="156">
        <f t="shared" si="41"/>
        <v>0</v>
      </c>
      <c r="Q196" s="156">
        <v>0</v>
      </c>
      <c r="R196" s="156">
        <f t="shared" si="42"/>
        <v>0</v>
      </c>
      <c r="S196" s="156">
        <v>0</v>
      </c>
      <c r="T196" s="157">
        <f t="shared" si="43"/>
        <v>0</v>
      </c>
      <c r="AR196" s="158" t="s">
        <v>587</v>
      </c>
      <c r="AT196" s="158" t="s">
        <v>309</v>
      </c>
      <c r="AU196" s="158" t="s">
        <v>89</v>
      </c>
      <c r="AY196" s="17" t="s">
        <v>307</v>
      </c>
      <c r="BE196" s="159">
        <f t="shared" si="44"/>
        <v>0</v>
      </c>
      <c r="BF196" s="159">
        <f t="shared" si="45"/>
        <v>0</v>
      </c>
      <c r="BG196" s="159">
        <f t="shared" si="46"/>
        <v>0</v>
      </c>
      <c r="BH196" s="159">
        <f t="shared" si="47"/>
        <v>0</v>
      </c>
      <c r="BI196" s="159">
        <f t="shared" si="48"/>
        <v>0</v>
      </c>
      <c r="BJ196" s="17" t="s">
        <v>89</v>
      </c>
      <c r="BK196" s="159">
        <f t="shared" si="49"/>
        <v>0</v>
      </c>
      <c r="BL196" s="17" t="s">
        <v>587</v>
      </c>
      <c r="BM196" s="158" t="s">
        <v>1496</v>
      </c>
    </row>
    <row r="197" spans="2:65" s="1" customFormat="1" ht="24.2" customHeight="1">
      <c r="B197" s="145"/>
      <c r="C197" s="146" t="s">
        <v>939</v>
      </c>
      <c r="D197" s="146" t="s">
        <v>309</v>
      </c>
      <c r="E197" s="147" t="s">
        <v>3269</v>
      </c>
      <c r="F197" s="148" t="s">
        <v>3270</v>
      </c>
      <c r="G197" s="149" t="s">
        <v>1071</v>
      </c>
      <c r="H197" s="150">
        <v>174.5</v>
      </c>
      <c r="I197" s="151"/>
      <c r="J197" s="152">
        <f t="shared" si="40"/>
        <v>0</v>
      </c>
      <c r="K197" s="153"/>
      <c r="L197" s="32"/>
      <c r="M197" s="154" t="s">
        <v>1</v>
      </c>
      <c r="N197" s="155" t="s">
        <v>42</v>
      </c>
      <c r="P197" s="156">
        <f t="shared" si="41"/>
        <v>0</v>
      </c>
      <c r="Q197" s="156">
        <v>0</v>
      </c>
      <c r="R197" s="156">
        <f t="shared" si="42"/>
        <v>0</v>
      </c>
      <c r="S197" s="156">
        <v>0</v>
      </c>
      <c r="T197" s="157">
        <f t="shared" si="43"/>
        <v>0</v>
      </c>
      <c r="AR197" s="158" t="s">
        <v>587</v>
      </c>
      <c r="AT197" s="158" t="s">
        <v>309</v>
      </c>
      <c r="AU197" s="158" t="s">
        <v>89</v>
      </c>
      <c r="AY197" s="17" t="s">
        <v>307</v>
      </c>
      <c r="BE197" s="159">
        <f t="shared" si="44"/>
        <v>0</v>
      </c>
      <c r="BF197" s="159">
        <f t="shared" si="45"/>
        <v>0</v>
      </c>
      <c r="BG197" s="159">
        <f t="shared" si="46"/>
        <v>0</v>
      </c>
      <c r="BH197" s="159">
        <f t="shared" si="47"/>
        <v>0</v>
      </c>
      <c r="BI197" s="159">
        <f t="shared" si="48"/>
        <v>0</v>
      </c>
      <c r="BJ197" s="17" t="s">
        <v>89</v>
      </c>
      <c r="BK197" s="159">
        <f t="shared" si="49"/>
        <v>0</v>
      </c>
      <c r="BL197" s="17" t="s">
        <v>587</v>
      </c>
      <c r="BM197" s="158" t="s">
        <v>1505</v>
      </c>
    </row>
    <row r="198" spans="2:65" s="1" customFormat="1" ht="24.2" customHeight="1">
      <c r="B198" s="145"/>
      <c r="C198" s="146" t="s">
        <v>954</v>
      </c>
      <c r="D198" s="146" t="s">
        <v>309</v>
      </c>
      <c r="E198" s="147" t="s">
        <v>3271</v>
      </c>
      <c r="F198" s="148" t="s">
        <v>3272</v>
      </c>
      <c r="G198" s="149" t="s">
        <v>1071</v>
      </c>
      <c r="H198" s="150">
        <v>498.5</v>
      </c>
      <c r="I198" s="151"/>
      <c r="J198" s="152">
        <f t="shared" si="40"/>
        <v>0</v>
      </c>
      <c r="K198" s="153"/>
      <c r="L198" s="32"/>
      <c r="M198" s="154" t="s">
        <v>1</v>
      </c>
      <c r="N198" s="155" t="s">
        <v>42</v>
      </c>
      <c r="P198" s="156">
        <f t="shared" si="41"/>
        <v>0</v>
      </c>
      <c r="Q198" s="156">
        <v>0</v>
      </c>
      <c r="R198" s="156">
        <f t="shared" si="42"/>
        <v>0</v>
      </c>
      <c r="S198" s="156">
        <v>0</v>
      </c>
      <c r="T198" s="157">
        <f t="shared" si="43"/>
        <v>0</v>
      </c>
      <c r="AR198" s="158" t="s">
        <v>587</v>
      </c>
      <c r="AT198" s="158" t="s">
        <v>309</v>
      </c>
      <c r="AU198" s="158" t="s">
        <v>89</v>
      </c>
      <c r="AY198" s="17" t="s">
        <v>307</v>
      </c>
      <c r="BE198" s="159">
        <f t="shared" si="44"/>
        <v>0</v>
      </c>
      <c r="BF198" s="159">
        <f t="shared" si="45"/>
        <v>0</v>
      </c>
      <c r="BG198" s="159">
        <f t="shared" si="46"/>
        <v>0</v>
      </c>
      <c r="BH198" s="159">
        <f t="shared" si="47"/>
        <v>0</v>
      </c>
      <c r="BI198" s="159">
        <f t="shared" si="48"/>
        <v>0</v>
      </c>
      <c r="BJ198" s="17" t="s">
        <v>89</v>
      </c>
      <c r="BK198" s="159">
        <f t="shared" si="49"/>
        <v>0</v>
      </c>
      <c r="BL198" s="17" t="s">
        <v>587</v>
      </c>
      <c r="BM198" s="158" t="s">
        <v>1515</v>
      </c>
    </row>
    <row r="199" spans="2:65" s="1" customFormat="1" ht="24.2" customHeight="1">
      <c r="B199" s="145"/>
      <c r="C199" s="146" t="s">
        <v>959</v>
      </c>
      <c r="D199" s="146" t="s">
        <v>309</v>
      </c>
      <c r="E199" s="147" t="s">
        <v>3273</v>
      </c>
      <c r="F199" s="148" t="s">
        <v>3274</v>
      </c>
      <c r="G199" s="149" t="s">
        <v>510</v>
      </c>
      <c r="H199" s="150">
        <v>1.1990000000000001</v>
      </c>
      <c r="I199" s="151"/>
      <c r="J199" s="152">
        <f t="shared" si="40"/>
        <v>0</v>
      </c>
      <c r="K199" s="153"/>
      <c r="L199" s="32"/>
      <c r="M199" s="154" t="s">
        <v>1</v>
      </c>
      <c r="N199" s="155" t="s">
        <v>42</v>
      </c>
      <c r="P199" s="156">
        <f t="shared" si="41"/>
        <v>0</v>
      </c>
      <c r="Q199" s="156">
        <v>0</v>
      </c>
      <c r="R199" s="156">
        <f t="shared" si="42"/>
        <v>0</v>
      </c>
      <c r="S199" s="156">
        <v>0</v>
      </c>
      <c r="T199" s="157">
        <f t="shared" si="43"/>
        <v>0</v>
      </c>
      <c r="AR199" s="158" t="s">
        <v>587</v>
      </c>
      <c r="AT199" s="158" t="s">
        <v>309</v>
      </c>
      <c r="AU199" s="158" t="s">
        <v>89</v>
      </c>
      <c r="AY199" s="17" t="s">
        <v>307</v>
      </c>
      <c r="BE199" s="159">
        <f t="shared" si="44"/>
        <v>0</v>
      </c>
      <c r="BF199" s="159">
        <f t="shared" si="45"/>
        <v>0</v>
      </c>
      <c r="BG199" s="159">
        <f t="shared" si="46"/>
        <v>0</v>
      </c>
      <c r="BH199" s="159">
        <f t="shared" si="47"/>
        <v>0</v>
      </c>
      <c r="BI199" s="159">
        <f t="shared" si="48"/>
        <v>0</v>
      </c>
      <c r="BJ199" s="17" t="s">
        <v>89</v>
      </c>
      <c r="BK199" s="159">
        <f t="shared" si="49"/>
        <v>0</v>
      </c>
      <c r="BL199" s="17" t="s">
        <v>587</v>
      </c>
      <c r="BM199" s="158" t="s">
        <v>1524</v>
      </c>
    </row>
    <row r="200" spans="2:65" s="11" customFormat="1" ht="22.9" customHeight="1">
      <c r="B200" s="133"/>
      <c r="D200" s="134" t="s">
        <v>75</v>
      </c>
      <c r="E200" s="143" t="s">
        <v>1923</v>
      </c>
      <c r="F200" s="143" t="s">
        <v>3275</v>
      </c>
      <c r="I200" s="136"/>
      <c r="J200" s="144">
        <f>BK200</f>
        <v>0</v>
      </c>
      <c r="L200" s="133"/>
      <c r="M200" s="138"/>
      <c r="P200" s="139">
        <f>SUM(P201:P270)</f>
        <v>0</v>
      </c>
      <c r="R200" s="139">
        <f>SUM(R201:R270)</f>
        <v>1.3230900000000008</v>
      </c>
      <c r="T200" s="140">
        <f>SUM(T201:T270)</f>
        <v>0</v>
      </c>
      <c r="AR200" s="134" t="s">
        <v>89</v>
      </c>
      <c r="AT200" s="141" t="s">
        <v>75</v>
      </c>
      <c r="AU200" s="141" t="s">
        <v>83</v>
      </c>
      <c r="AY200" s="134" t="s">
        <v>307</v>
      </c>
      <c r="BK200" s="142">
        <f>SUM(BK201:BK270)</f>
        <v>0</v>
      </c>
    </row>
    <row r="201" spans="2:65" s="1" customFormat="1" ht="33" customHeight="1">
      <c r="B201" s="145"/>
      <c r="C201" s="146" t="s">
        <v>965</v>
      </c>
      <c r="D201" s="146" t="s">
        <v>309</v>
      </c>
      <c r="E201" s="147" t="s">
        <v>3276</v>
      </c>
      <c r="F201" s="148" t="s">
        <v>3277</v>
      </c>
      <c r="G201" s="149" t="s">
        <v>1071</v>
      </c>
      <c r="H201" s="150">
        <v>42</v>
      </c>
      <c r="I201" s="151"/>
      <c r="J201" s="152">
        <f t="shared" ref="J201:J232" si="50">ROUND(I201*H201,2)</f>
        <v>0</v>
      </c>
      <c r="K201" s="153"/>
      <c r="L201" s="32"/>
      <c r="M201" s="154" t="s">
        <v>1</v>
      </c>
      <c r="N201" s="155" t="s">
        <v>42</v>
      </c>
      <c r="P201" s="156">
        <f t="shared" ref="P201:P232" si="51">O201*H201</f>
        <v>0</v>
      </c>
      <c r="Q201" s="156">
        <v>1.3678571428571401E-3</v>
      </c>
      <c r="R201" s="156">
        <f t="shared" ref="R201:R232" si="52">Q201*H201</f>
        <v>5.7449999999999883E-2</v>
      </c>
      <c r="S201" s="156">
        <v>0</v>
      </c>
      <c r="T201" s="157">
        <f t="shared" ref="T201:T232" si="53">S201*H201</f>
        <v>0</v>
      </c>
      <c r="AR201" s="158" t="s">
        <v>587</v>
      </c>
      <c r="AT201" s="158" t="s">
        <v>309</v>
      </c>
      <c r="AU201" s="158" t="s">
        <v>89</v>
      </c>
      <c r="AY201" s="17" t="s">
        <v>307</v>
      </c>
      <c r="BE201" s="159">
        <f t="shared" ref="BE201:BE232" si="54">IF(N201="základná",J201,0)</f>
        <v>0</v>
      </c>
      <c r="BF201" s="159">
        <f t="shared" ref="BF201:BF232" si="55">IF(N201="znížená",J201,0)</f>
        <v>0</v>
      </c>
      <c r="BG201" s="159">
        <f t="shared" ref="BG201:BG232" si="56">IF(N201="zákl. prenesená",J201,0)</f>
        <v>0</v>
      </c>
      <c r="BH201" s="159">
        <f t="shared" ref="BH201:BH232" si="57">IF(N201="zníž. prenesená",J201,0)</f>
        <v>0</v>
      </c>
      <c r="BI201" s="159">
        <f t="shared" ref="BI201:BI232" si="58">IF(N201="nulová",J201,0)</f>
        <v>0</v>
      </c>
      <c r="BJ201" s="17" t="s">
        <v>89</v>
      </c>
      <c r="BK201" s="159">
        <f t="shared" ref="BK201:BK232" si="59">ROUND(I201*H201,2)</f>
        <v>0</v>
      </c>
      <c r="BL201" s="17" t="s">
        <v>587</v>
      </c>
      <c r="BM201" s="158" t="s">
        <v>1532</v>
      </c>
    </row>
    <row r="202" spans="2:65" s="1" customFormat="1" ht="33" customHeight="1">
      <c r="B202" s="145"/>
      <c r="C202" s="146" t="s">
        <v>976</v>
      </c>
      <c r="D202" s="146" t="s">
        <v>309</v>
      </c>
      <c r="E202" s="147" t="s">
        <v>3278</v>
      </c>
      <c r="F202" s="148" t="s">
        <v>3279</v>
      </c>
      <c r="G202" s="149" t="s">
        <v>1071</v>
      </c>
      <c r="H202" s="150">
        <v>12</v>
      </c>
      <c r="I202" s="151"/>
      <c r="J202" s="152">
        <f t="shared" si="50"/>
        <v>0</v>
      </c>
      <c r="K202" s="153"/>
      <c r="L202" s="32"/>
      <c r="M202" s="154" t="s">
        <v>1</v>
      </c>
      <c r="N202" s="155" t="s">
        <v>42</v>
      </c>
      <c r="P202" s="156">
        <f t="shared" si="51"/>
        <v>0</v>
      </c>
      <c r="Q202" s="156">
        <v>2.4608333333333301E-3</v>
      </c>
      <c r="R202" s="156">
        <f t="shared" si="52"/>
        <v>2.9529999999999959E-2</v>
      </c>
      <c r="S202" s="156">
        <v>0</v>
      </c>
      <c r="T202" s="157">
        <f t="shared" si="53"/>
        <v>0</v>
      </c>
      <c r="AR202" s="158" t="s">
        <v>587</v>
      </c>
      <c r="AT202" s="158" t="s">
        <v>309</v>
      </c>
      <c r="AU202" s="158" t="s">
        <v>89</v>
      </c>
      <c r="AY202" s="17" t="s">
        <v>307</v>
      </c>
      <c r="BE202" s="159">
        <f t="shared" si="54"/>
        <v>0</v>
      </c>
      <c r="BF202" s="159">
        <f t="shared" si="55"/>
        <v>0</v>
      </c>
      <c r="BG202" s="159">
        <f t="shared" si="56"/>
        <v>0</v>
      </c>
      <c r="BH202" s="159">
        <f t="shared" si="57"/>
        <v>0</v>
      </c>
      <c r="BI202" s="159">
        <f t="shared" si="58"/>
        <v>0</v>
      </c>
      <c r="BJ202" s="17" t="s">
        <v>89</v>
      </c>
      <c r="BK202" s="159">
        <f t="shared" si="59"/>
        <v>0</v>
      </c>
      <c r="BL202" s="17" t="s">
        <v>587</v>
      </c>
      <c r="BM202" s="158" t="s">
        <v>1545</v>
      </c>
    </row>
    <row r="203" spans="2:65" s="1" customFormat="1" ht="24.2" customHeight="1">
      <c r="B203" s="145"/>
      <c r="C203" s="146" t="s">
        <v>987</v>
      </c>
      <c r="D203" s="146" t="s">
        <v>309</v>
      </c>
      <c r="E203" s="147" t="s">
        <v>3280</v>
      </c>
      <c r="F203" s="148" t="s">
        <v>3281</v>
      </c>
      <c r="G203" s="149" t="s">
        <v>1071</v>
      </c>
      <c r="H203" s="150">
        <v>119</v>
      </c>
      <c r="I203" s="151"/>
      <c r="J203" s="152">
        <f t="shared" si="50"/>
        <v>0</v>
      </c>
      <c r="K203" s="153"/>
      <c r="L203" s="32"/>
      <c r="M203" s="154" t="s">
        <v>1</v>
      </c>
      <c r="N203" s="155" t="s">
        <v>42</v>
      </c>
      <c r="P203" s="156">
        <f t="shared" si="51"/>
        <v>0</v>
      </c>
      <c r="Q203" s="156">
        <v>6.33193277310924E-4</v>
      </c>
      <c r="R203" s="156">
        <f t="shared" si="52"/>
        <v>7.5349999999999959E-2</v>
      </c>
      <c r="S203" s="156">
        <v>0</v>
      </c>
      <c r="T203" s="157">
        <f t="shared" si="53"/>
        <v>0</v>
      </c>
      <c r="AR203" s="158" t="s">
        <v>587</v>
      </c>
      <c r="AT203" s="158" t="s">
        <v>309</v>
      </c>
      <c r="AU203" s="158" t="s">
        <v>89</v>
      </c>
      <c r="AY203" s="17" t="s">
        <v>307</v>
      </c>
      <c r="BE203" s="159">
        <f t="shared" si="54"/>
        <v>0</v>
      </c>
      <c r="BF203" s="159">
        <f t="shared" si="55"/>
        <v>0</v>
      </c>
      <c r="BG203" s="159">
        <f t="shared" si="56"/>
        <v>0</v>
      </c>
      <c r="BH203" s="159">
        <f t="shared" si="57"/>
        <v>0</v>
      </c>
      <c r="BI203" s="159">
        <f t="shared" si="58"/>
        <v>0</v>
      </c>
      <c r="BJ203" s="17" t="s">
        <v>89</v>
      </c>
      <c r="BK203" s="159">
        <f t="shared" si="59"/>
        <v>0</v>
      </c>
      <c r="BL203" s="17" t="s">
        <v>587</v>
      </c>
      <c r="BM203" s="158" t="s">
        <v>1553</v>
      </c>
    </row>
    <row r="204" spans="2:65" s="1" customFormat="1" ht="24.2" customHeight="1">
      <c r="B204" s="145"/>
      <c r="C204" s="146" t="s">
        <v>991</v>
      </c>
      <c r="D204" s="146" t="s">
        <v>309</v>
      </c>
      <c r="E204" s="147" t="s">
        <v>3282</v>
      </c>
      <c r="F204" s="148" t="s">
        <v>3283</v>
      </c>
      <c r="G204" s="149" t="s">
        <v>1071</v>
      </c>
      <c r="H204" s="150">
        <v>255</v>
      </c>
      <c r="I204" s="151"/>
      <c r="J204" s="152">
        <f t="shared" si="50"/>
        <v>0</v>
      </c>
      <c r="K204" s="153"/>
      <c r="L204" s="32"/>
      <c r="M204" s="154" t="s">
        <v>1</v>
      </c>
      <c r="N204" s="155" t="s">
        <v>42</v>
      </c>
      <c r="P204" s="156">
        <f t="shared" si="51"/>
        <v>0</v>
      </c>
      <c r="Q204" s="156">
        <v>7.5760784313725499E-4</v>
      </c>
      <c r="R204" s="156">
        <f t="shared" si="52"/>
        <v>0.19319000000000003</v>
      </c>
      <c r="S204" s="156">
        <v>0</v>
      </c>
      <c r="T204" s="157">
        <f t="shared" si="53"/>
        <v>0</v>
      </c>
      <c r="AR204" s="158" t="s">
        <v>587</v>
      </c>
      <c r="AT204" s="158" t="s">
        <v>309</v>
      </c>
      <c r="AU204" s="158" t="s">
        <v>89</v>
      </c>
      <c r="AY204" s="17" t="s">
        <v>307</v>
      </c>
      <c r="BE204" s="159">
        <f t="shared" si="54"/>
        <v>0</v>
      </c>
      <c r="BF204" s="159">
        <f t="shared" si="55"/>
        <v>0</v>
      </c>
      <c r="BG204" s="159">
        <f t="shared" si="56"/>
        <v>0</v>
      </c>
      <c r="BH204" s="159">
        <f t="shared" si="57"/>
        <v>0</v>
      </c>
      <c r="BI204" s="159">
        <f t="shared" si="58"/>
        <v>0</v>
      </c>
      <c r="BJ204" s="17" t="s">
        <v>89</v>
      </c>
      <c r="BK204" s="159">
        <f t="shared" si="59"/>
        <v>0</v>
      </c>
      <c r="BL204" s="17" t="s">
        <v>587</v>
      </c>
      <c r="BM204" s="158" t="s">
        <v>1564</v>
      </c>
    </row>
    <row r="205" spans="2:65" s="1" customFormat="1" ht="24.2" customHeight="1">
      <c r="B205" s="145"/>
      <c r="C205" s="146" t="s">
        <v>1002</v>
      </c>
      <c r="D205" s="146" t="s">
        <v>309</v>
      </c>
      <c r="E205" s="147" t="s">
        <v>3284</v>
      </c>
      <c r="F205" s="148" t="s">
        <v>3285</v>
      </c>
      <c r="G205" s="149" t="s">
        <v>1071</v>
      </c>
      <c r="H205" s="150">
        <v>36</v>
      </c>
      <c r="I205" s="151"/>
      <c r="J205" s="152">
        <f t="shared" si="50"/>
        <v>0</v>
      </c>
      <c r="K205" s="153"/>
      <c r="L205" s="32"/>
      <c r="M205" s="154" t="s">
        <v>1</v>
      </c>
      <c r="N205" s="155" t="s">
        <v>42</v>
      </c>
      <c r="P205" s="156">
        <f t="shared" si="51"/>
        <v>0</v>
      </c>
      <c r="Q205" s="156">
        <v>8.9277777777777804E-4</v>
      </c>
      <c r="R205" s="156">
        <f t="shared" si="52"/>
        <v>3.2140000000000009E-2</v>
      </c>
      <c r="S205" s="156">
        <v>0</v>
      </c>
      <c r="T205" s="157">
        <f t="shared" si="53"/>
        <v>0</v>
      </c>
      <c r="AR205" s="158" t="s">
        <v>587</v>
      </c>
      <c r="AT205" s="158" t="s">
        <v>309</v>
      </c>
      <c r="AU205" s="158" t="s">
        <v>89</v>
      </c>
      <c r="AY205" s="17" t="s">
        <v>307</v>
      </c>
      <c r="BE205" s="159">
        <f t="shared" si="54"/>
        <v>0</v>
      </c>
      <c r="BF205" s="159">
        <f t="shared" si="55"/>
        <v>0</v>
      </c>
      <c r="BG205" s="159">
        <f t="shared" si="56"/>
        <v>0</v>
      </c>
      <c r="BH205" s="159">
        <f t="shared" si="57"/>
        <v>0</v>
      </c>
      <c r="BI205" s="159">
        <f t="shared" si="58"/>
        <v>0</v>
      </c>
      <c r="BJ205" s="17" t="s">
        <v>89</v>
      </c>
      <c r="BK205" s="159">
        <f t="shared" si="59"/>
        <v>0</v>
      </c>
      <c r="BL205" s="17" t="s">
        <v>587</v>
      </c>
      <c r="BM205" s="158" t="s">
        <v>1572</v>
      </c>
    </row>
    <row r="206" spans="2:65" s="1" customFormat="1" ht="24.2" customHeight="1">
      <c r="B206" s="145"/>
      <c r="C206" s="146" t="s">
        <v>1006</v>
      </c>
      <c r="D206" s="146" t="s">
        <v>309</v>
      </c>
      <c r="E206" s="147" t="s">
        <v>3286</v>
      </c>
      <c r="F206" s="148" t="s">
        <v>3287</v>
      </c>
      <c r="G206" s="149" t="s">
        <v>1071</v>
      </c>
      <c r="H206" s="150">
        <v>46</v>
      </c>
      <c r="I206" s="151"/>
      <c r="J206" s="152">
        <f t="shared" si="50"/>
        <v>0</v>
      </c>
      <c r="K206" s="153"/>
      <c r="L206" s="32"/>
      <c r="M206" s="154" t="s">
        <v>1</v>
      </c>
      <c r="N206" s="155" t="s">
        <v>42</v>
      </c>
      <c r="P206" s="156">
        <f t="shared" si="51"/>
        <v>0</v>
      </c>
      <c r="Q206" s="156">
        <v>1.01282608695652E-3</v>
      </c>
      <c r="R206" s="156">
        <f t="shared" si="52"/>
        <v>4.6589999999999916E-2</v>
      </c>
      <c r="S206" s="156">
        <v>0</v>
      </c>
      <c r="T206" s="157">
        <f t="shared" si="53"/>
        <v>0</v>
      </c>
      <c r="AR206" s="158" t="s">
        <v>587</v>
      </c>
      <c r="AT206" s="158" t="s">
        <v>309</v>
      </c>
      <c r="AU206" s="158" t="s">
        <v>89</v>
      </c>
      <c r="AY206" s="17" t="s">
        <v>307</v>
      </c>
      <c r="BE206" s="159">
        <f t="shared" si="54"/>
        <v>0</v>
      </c>
      <c r="BF206" s="159">
        <f t="shared" si="55"/>
        <v>0</v>
      </c>
      <c r="BG206" s="159">
        <f t="shared" si="56"/>
        <v>0</v>
      </c>
      <c r="BH206" s="159">
        <f t="shared" si="57"/>
        <v>0</v>
      </c>
      <c r="BI206" s="159">
        <f t="shared" si="58"/>
        <v>0</v>
      </c>
      <c r="BJ206" s="17" t="s">
        <v>89</v>
      </c>
      <c r="BK206" s="159">
        <f t="shared" si="59"/>
        <v>0</v>
      </c>
      <c r="BL206" s="17" t="s">
        <v>587</v>
      </c>
      <c r="BM206" s="158" t="s">
        <v>1584</v>
      </c>
    </row>
    <row r="207" spans="2:65" s="1" customFormat="1" ht="24.2" customHeight="1">
      <c r="B207" s="145"/>
      <c r="C207" s="146" t="s">
        <v>1011</v>
      </c>
      <c r="D207" s="146" t="s">
        <v>309</v>
      </c>
      <c r="E207" s="147" t="s">
        <v>3288</v>
      </c>
      <c r="F207" s="148" t="s">
        <v>3289</v>
      </c>
      <c r="G207" s="149" t="s">
        <v>1071</v>
      </c>
      <c r="H207" s="150">
        <v>44</v>
      </c>
      <c r="I207" s="151"/>
      <c r="J207" s="152">
        <f t="shared" si="50"/>
        <v>0</v>
      </c>
      <c r="K207" s="153"/>
      <c r="L207" s="32"/>
      <c r="M207" s="154" t="s">
        <v>1</v>
      </c>
      <c r="N207" s="155" t="s">
        <v>42</v>
      </c>
      <c r="P207" s="156">
        <f t="shared" si="51"/>
        <v>0</v>
      </c>
      <c r="Q207" s="156">
        <v>1.12159090909091E-3</v>
      </c>
      <c r="R207" s="156">
        <f t="shared" si="52"/>
        <v>4.935000000000004E-2</v>
      </c>
      <c r="S207" s="156">
        <v>0</v>
      </c>
      <c r="T207" s="157">
        <f t="shared" si="53"/>
        <v>0</v>
      </c>
      <c r="AR207" s="158" t="s">
        <v>587</v>
      </c>
      <c r="AT207" s="158" t="s">
        <v>309</v>
      </c>
      <c r="AU207" s="158" t="s">
        <v>89</v>
      </c>
      <c r="AY207" s="17" t="s">
        <v>307</v>
      </c>
      <c r="BE207" s="159">
        <f t="shared" si="54"/>
        <v>0</v>
      </c>
      <c r="BF207" s="159">
        <f t="shared" si="55"/>
        <v>0</v>
      </c>
      <c r="BG207" s="159">
        <f t="shared" si="56"/>
        <v>0</v>
      </c>
      <c r="BH207" s="159">
        <f t="shared" si="57"/>
        <v>0</v>
      </c>
      <c r="BI207" s="159">
        <f t="shared" si="58"/>
        <v>0</v>
      </c>
      <c r="BJ207" s="17" t="s">
        <v>89</v>
      </c>
      <c r="BK207" s="159">
        <f t="shared" si="59"/>
        <v>0</v>
      </c>
      <c r="BL207" s="17" t="s">
        <v>587</v>
      </c>
      <c r="BM207" s="158" t="s">
        <v>1594</v>
      </c>
    </row>
    <row r="208" spans="2:65" s="1" customFormat="1" ht="24.2" customHeight="1">
      <c r="B208" s="145"/>
      <c r="C208" s="146" t="s">
        <v>1026</v>
      </c>
      <c r="D208" s="146" t="s">
        <v>309</v>
      </c>
      <c r="E208" s="147" t="s">
        <v>3290</v>
      </c>
      <c r="F208" s="148" t="s">
        <v>3291</v>
      </c>
      <c r="G208" s="149" t="s">
        <v>1071</v>
      </c>
      <c r="H208" s="150">
        <v>21</v>
      </c>
      <c r="I208" s="151"/>
      <c r="J208" s="152">
        <f t="shared" si="50"/>
        <v>0</v>
      </c>
      <c r="K208" s="153"/>
      <c r="L208" s="32"/>
      <c r="M208" s="154" t="s">
        <v>1</v>
      </c>
      <c r="N208" s="155" t="s">
        <v>42</v>
      </c>
      <c r="P208" s="156">
        <f t="shared" si="51"/>
        <v>0</v>
      </c>
      <c r="Q208" s="156">
        <v>9.8619047619047601E-4</v>
      </c>
      <c r="R208" s="156">
        <f t="shared" si="52"/>
        <v>2.0709999999999996E-2</v>
      </c>
      <c r="S208" s="156">
        <v>0</v>
      </c>
      <c r="T208" s="157">
        <f t="shared" si="53"/>
        <v>0</v>
      </c>
      <c r="AR208" s="158" t="s">
        <v>587</v>
      </c>
      <c r="AT208" s="158" t="s">
        <v>309</v>
      </c>
      <c r="AU208" s="158" t="s">
        <v>89</v>
      </c>
      <c r="AY208" s="17" t="s">
        <v>307</v>
      </c>
      <c r="BE208" s="159">
        <f t="shared" si="54"/>
        <v>0</v>
      </c>
      <c r="BF208" s="159">
        <f t="shared" si="55"/>
        <v>0</v>
      </c>
      <c r="BG208" s="159">
        <f t="shared" si="56"/>
        <v>0</v>
      </c>
      <c r="BH208" s="159">
        <f t="shared" si="57"/>
        <v>0</v>
      </c>
      <c r="BI208" s="159">
        <f t="shared" si="58"/>
        <v>0</v>
      </c>
      <c r="BJ208" s="17" t="s">
        <v>89</v>
      </c>
      <c r="BK208" s="159">
        <f t="shared" si="59"/>
        <v>0</v>
      </c>
      <c r="BL208" s="17" t="s">
        <v>587</v>
      </c>
      <c r="BM208" s="158" t="s">
        <v>1606</v>
      </c>
    </row>
    <row r="209" spans="2:65" s="1" customFormat="1" ht="24.2" customHeight="1">
      <c r="B209" s="145"/>
      <c r="C209" s="146" t="s">
        <v>1041</v>
      </c>
      <c r="D209" s="146" t="s">
        <v>309</v>
      </c>
      <c r="E209" s="147" t="s">
        <v>3292</v>
      </c>
      <c r="F209" s="148" t="s">
        <v>3293</v>
      </c>
      <c r="G209" s="149" t="s">
        <v>1071</v>
      </c>
      <c r="H209" s="150">
        <v>58</v>
      </c>
      <c r="I209" s="151"/>
      <c r="J209" s="152">
        <f t="shared" si="50"/>
        <v>0</v>
      </c>
      <c r="K209" s="153"/>
      <c r="L209" s="32"/>
      <c r="M209" s="154" t="s">
        <v>1</v>
      </c>
      <c r="N209" s="155" t="s">
        <v>42</v>
      </c>
      <c r="P209" s="156">
        <f t="shared" si="51"/>
        <v>0</v>
      </c>
      <c r="Q209" s="156">
        <v>1.04327586206897E-3</v>
      </c>
      <c r="R209" s="156">
        <f t="shared" si="52"/>
        <v>6.0510000000000258E-2</v>
      </c>
      <c r="S209" s="156">
        <v>0</v>
      </c>
      <c r="T209" s="157">
        <f t="shared" si="53"/>
        <v>0</v>
      </c>
      <c r="AR209" s="158" t="s">
        <v>587</v>
      </c>
      <c r="AT209" s="158" t="s">
        <v>309</v>
      </c>
      <c r="AU209" s="158" t="s">
        <v>89</v>
      </c>
      <c r="AY209" s="17" t="s">
        <v>307</v>
      </c>
      <c r="BE209" s="159">
        <f t="shared" si="54"/>
        <v>0</v>
      </c>
      <c r="BF209" s="159">
        <f t="shared" si="55"/>
        <v>0</v>
      </c>
      <c r="BG209" s="159">
        <f t="shared" si="56"/>
        <v>0</v>
      </c>
      <c r="BH209" s="159">
        <f t="shared" si="57"/>
        <v>0</v>
      </c>
      <c r="BI209" s="159">
        <f t="shared" si="58"/>
        <v>0</v>
      </c>
      <c r="BJ209" s="17" t="s">
        <v>89</v>
      </c>
      <c r="BK209" s="159">
        <f t="shared" si="59"/>
        <v>0</v>
      </c>
      <c r="BL209" s="17" t="s">
        <v>587</v>
      </c>
      <c r="BM209" s="158" t="s">
        <v>1615</v>
      </c>
    </row>
    <row r="210" spans="2:65" s="1" customFormat="1" ht="16.5" customHeight="1">
      <c r="B210" s="145"/>
      <c r="C210" s="146" t="s">
        <v>1045</v>
      </c>
      <c r="D210" s="146" t="s">
        <v>309</v>
      </c>
      <c r="E210" s="147" t="s">
        <v>3294</v>
      </c>
      <c r="F210" s="148" t="s">
        <v>3295</v>
      </c>
      <c r="G210" s="149" t="s">
        <v>2955</v>
      </c>
      <c r="H210" s="150">
        <v>1</v>
      </c>
      <c r="I210" s="151"/>
      <c r="J210" s="152">
        <f t="shared" si="50"/>
        <v>0</v>
      </c>
      <c r="K210" s="153"/>
      <c r="L210" s="32"/>
      <c r="M210" s="154" t="s">
        <v>1</v>
      </c>
      <c r="N210" s="155" t="s">
        <v>42</v>
      </c>
      <c r="P210" s="156">
        <f t="shared" si="51"/>
        <v>0</v>
      </c>
      <c r="Q210" s="156">
        <v>3.6999999999999999E-4</v>
      </c>
      <c r="R210" s="156">
        <f t="shared" si="52"/>
        <v>3.6999999999999999E-4</v>
      </c>
      <c r="S210" s="156">
        <v>0</v>
      </c>
      <c r="T210" s="157">
        <f t="shared" si="53"/>
        <v>0</v>
      </c>
      <c r="AR210" s="158" t="s">
        <v>587</v>
      </c>
      <c r="AT210" s="158" t="s">
        <v>309</v>
      </c>
      <c r="AU210" s="158" t="s">
        <v>89</v>
      </c>
      <c r="AY210" s="17" t="s">
        <v>307</v>
      </c>
      <c r="BE210" s="159">
        <f t="shared" si="54"/>
        <v>0</v>
      </c>
      <c r="BF210" s="159">
        <f t="shared" si="55"/>
        <v>0</v>
      </c>
      <c r="BG210" s="159">
        <f t="shared" si="56"/>
        <v>0</v>
      </c>
      <c r="BH210" s="159">
        <f t="shared" si="57"/>
        <v>0</v>
      </c>
      <c r="BI210" s="159">
        <f t="shared" si="58"/>
        <v>0</v>
      </c>
      <c r="BJ210" s="17" t="s">
        <v>89</v>
      </c>
      <c r="BK210" s="159">
        <f t="shared" si="59"/>
        <v>0</v>
      </c>
      <c r="BL210" s="17" t="s">
        <v>587</v>
      </c>
      <c r="BM210" s="158" t="s">
        <v>1625</v>
      </c>
    </row>
    <row r="211" spans="2:65" s="1" customFormat="1" ht="24.2" customHeight="1">
      <c r="B211" s="145"/>
      <c r="C211" s="188" t="s">
        <v>1050</v>
      </c>
      <c r="D211" s="188" t="s">
        <v>507</v>
      </c>
      <c r="E211" s="189" t="s">
        <v>3296</v>
      </c>
      <c r="F211" s="190" t="s">
        <v>3297</v>
      </c>
      <c r="G211" s="191" t="s">
        <v>2955</v>
      </c>
      <c r="H211" s="192">
        <v>1</v>
      </c>
      <c r="I211" s="193"/>
      <c r="J211" s="194">
        <f t="shared" si="50"/>
        <v>0</v>
      </c>
      <c r="K211" s="195"/>
      <c r="L211" s="196"/>
      <c r="M211" s="197" t="s">
        <v>1</v>
      </c>
      <c r="N211" s="198" t="s">
        <v>42</v>
      </c>
      <c r="P211" s="156">
        <f t="shared" si="51"/>
        <v>0</v>
      </c>
      <c r="Q211" s="156">
        <v>6.0000000000000002E-5</v>
      </c>
      <c r="R211" s="156">
        <f t="shared" si="52"/>
        <v>6.0000000000000002E-5</v>
      </c>
      <c r="S211" s="156">
        <v>0</v>
      </c>
      <c r="T211" s="157">
        <f t="shared" si="53"/>
        <v>0</v>
      </c>
      <c r="AR211" s="158" t="s">
        <v>732</v>
      </c>
      <c r="AT211" s="158" t="s">
        <v>507</v>
      </c>
      <c r="AU211" s="158" t="s">
        <v>89</v>
      </c>
      <c r="AY211" s="17" t="s">
        <v>307</v>
      </c>
      <c r="BE211" s="159">
        <f t="shared" si="54"/>
        <v>0</v>
      </c>
      <c r="BF211" s="159">
        <f t="shared" si="55"/>
        <v>0</v>
      </c>
      <c r="BG211" s="159">
        <f t="shared" si="56"/>
        <v>0</v>
      </c>
      <c r="BH211" s="159">
        <f t="shared" si="57"/>
        <v>0</v>
      </c>
      <c r="BI211" s="159">
        <f t="shared" si="58"/>
        <v>0</v>
      </c>
      <c r="BJ211" s="17" t="s">
        <v>89</v>
      </c>
      <c r="BK211" s="159">
        <f t="shared" si="59"/>
        <v>0</v>
      </c>
      <c r="BL211" s="17" t="s">
        <v>587</v>
      </c>
      <c r="BM211" s="158" t="s">
        <v>1636</v>
      </c>
    </row>
    <row r="212" spans="2:65" s="1" customFormat="1" ht="24.2" customHeight="1">
      <c r="B212" s="145"/>
      <c r="C212" s="146" t="s">
        <v>1058</v>
      </c>
      <c r="D212" s="146" t="s">
        <v>309</v>
      </c>
      <c r="E212" s="147" t="s">
        <v>3298</v>
      </c>
      <c r="F212" s="148" t="s">
        <v>3299</v>
      </c>
      <c r="G212" s="149" t="s">
        <v>1071</v>
      </c>
      <c r="H212" s="150">
        <v>175</v>
      </c>
      <c r="I212" s="151"/>
      <c r="J212" s="152">
        <f t="shared" si="50"/>
        <v>0</v>
      </c>
      <c r="K212" s="153"/>
      <c r="L212" s="32"/>
      <c r="M212" s="154" t="s">
        <v>1</v>
      </c>
      <c r="N212" s="155" t="s">
        <v>42</v>
      </c>
      <c r="P212" s="156">
        <f t="shared" si="51"/>
        <v>0</v>
      </c>
      <c r="Q212" s="156">
        <v>2.8708571428571398E-4</v>
      </c>
      <c r="R212" s="156">
        <f t="shared" si="52"/>
        <v>5.0239999999999944E-2</v>
      </c>
      <c r="S212" s="156">
        <v>0</v>
      </c>
      <c r="T212" s="157">
        <f t="shared" si="53"/>
        <v>0</v>
      </c>
      <c r="AR212" s="158" t="s">
        <v>587</v>
      </c>
      <c r="AT212" s="158" t="s">
        <v>309</v>
      </c>
      <c r="AU212" s="158" t="s">
        <v>89</v>
      </c>
      <c r="AY212" s="17" t="s">
        <v>307</v>
      </c>
      <c r="BE212" s="159">
        <f t="shared" si="54"/>
        <v>0</v>
      </c>
      <c r="BF212" s="159">
        <f t="shared" si="55"/>
        <v>0</v>
      </c>
      <c r="BG212" s="159">
        <f t="shared" si="56"/>
        <v>0</v>
      </c>
      <c r="BH212" s="159">
        <f t="shared" si="57"/>
        <v>0</v>
      </c>
      <c r="BI212" s="159">
        <f t="shared" si="58"/>
        <v>0</v>
      </c>
      <c r="BJ212" s="17" t="s">
        <v>89</v>
      </c>
      <c r="BK212" s="159">
        <f t="shared" si="59"/>
        <v>0</v>
      </c>
      <c r="BL212" s="17" t="s">
        <v>587</v>
      </c>
      <c r="BM212" s="158" t="s">
        <v>1644</v>
      </c>
    </row>
    <row r="213" spans="2:65" s="1" customFormat="1" ht="24.2" customHeight="1">
      <c r="B213" s="145"/>
      <c r="C213" s="146" t="s">
        <v>1063</v>
      </c>
      <c r="D213" s="146" t="s">
        <v>309</v>
      </c>
      <c r="E213" s="147" t="s">
        <v>3300</v>
      </c>
      <c r="F213" s="148" t="s">
        <v>3301</v>
      </c>
      <c r="G213" s="149" t="s">
        <v>1071</v>
      </c>
      <c r="H213" s="150">
        <v>30</v>
      </c>
      <c r="I213" s="151"/>
      <c r="J213" s="152">
        <f t="shared" si="50"/>
        <v>0</v>
      </c>
      <c r="K213" s="153"/>
      <c r="L213" s="32"/>
      <c r="M213" s="154" t="s">
        <v>1</v>
      </c>
      <c r="N213" s="155" t="s">
        <v>42</v>
      </c>
      <c r="P213" s="156">
        <f t="shared" si="51"/>
        <v>0</v>
      </c>
      <c r="Q213" s="156">
        <v>3.2533333333333302E-4</v>
      </c>
      <c r="R213" s="156">
        <f t="shared" si="52"/>
        <v>9.7599999999999909E-3</v>
      </c>
      <c r="S213" s="156">
        <v>0</v>
      </c>
      <c r="T213" s="157">
        <f t="shared" si="53"/>
        <v>0</v>
      </c>
      <c r="AR213" s="158" t="s">
        <v>587</v>
      </c>
      <c r="AT213" s="158" t="s">
        <v>309</v>
      </c>
      <c r="AU213" s="158" t="s">
        <v>89</v>
      </c>
      <c r="AY213" s="17" t="s">
        <v>307</v>
      </c>
      <c r="BE213" s="159">
        <f t="shared" si="54"/>
        <v>0</v>
      </c>
      <c r="BF213" s="159">
        <f t="shared" si="55"/>
        <v>0</v>
      </c>
      <c r="BG213" s="159">
        <f t="shared" si="56"/>
        <v>0</v>
      </c>
      <c r="BH213" s="159">
        <f t="shared" si="57"/>
        <v>0</v>
      </c>
      <c r="BI213" s="159">
        <f t="shared" si="58"/>
        <v>0</v>
      </c>
      <c r="BJ213" s="17" t="s">
        <v>89</v>
      </c>
      <c r="BK213" s="159">
        <f t="shared" si="59"/>
        <v>0</v>
      </c>
      <c r="BL213" s="17" t="s">
        <v>587</v>
      </c>
      <c r="BM213" s="158" t="s">
        <v>1657</v>
      </c>
    </row>
    <row r="214" spans="2:65" s="1" customFormat="1" ht="16.5" customHeight="1">
      <c r="B214" s="145"/>
      <c r="C214" s="146" t="s">
        <v>1068</v>
      </c>
      <c r="D214" s="146" t="s">
        <v>309</v>
      </c>
      <c r="E214" s="147" t="s">
        <v>3302</v>
      </c>
      <c r="F214" s="148" t="s">
        <v>3303</v>
      </c>
      <c r="G214" s="149" t="s">
        <v>788</v>
      </c>
      <c r="H214" s="150">
        <v>98</v>
      </c>
      <c r="I214" s="151"/>
      <c r="J214" s="152">
        <f t="shared" si="50"/>
        <v>0</v>
      </c>
      <c r="K214" s="153"/>
      <c r="L214" s="32"/>
      <c r="M214" s="154" t="s">
        <v>1</v>
      </c>
      <c r="N214" s="155" t="s">
        <v>42</v>
      </c>
      <c r="P214" s="156">
        <f t="shared" si="51"/>
        <v>0</v>
      </c>
      <c r="Q214" s="156">
        <v>4.2381632653061196E-3</v>
      </c>
      <c r="R214" s="156">
        <f t="shared" si="52"/>
        <v>0.41533999999999971</v>
      </c>
      <c r="S214" s="156">
        <v>0</v>
      </c>
      <c r="T214" s="157">
        <f t="shared" si="53"/>
        <v>0</v>
      </c>
      <c r="AR214" s="158" t="s">
        <v>587</v>
      </c>
      <c r="AT214" s="158" t="s">
        <v>309</v>
      </c>
      <c r="AU214" s="158" t="s">
        <v>89</v>
      </c>
      <c r="AY214" s="17" t="s">
        <v>307</v>
      </c>
      <c r="BE214" s="159">
        <f t="shared" si="54"/>
        <v>0</v>
      </c>
      <c r="BF214" s="159">
        <f t="shared" si="55"/>
        <v>0</v>
      </c>
      <c r="BG214" s="159">
        <f t="shared" si="56"/>
        <v>0</v>
      </c>
      <c r="BH214" s="159">
        <f t="shared" si="57"/>
        <v>0</v>
      </c>
      <c r="BI214" s="159">
        <f t="shared" si="58"/>
        <v>0</v>
      </c>
      <c r="BJ214" s="17" t="s">
        <v>89</v>
      </c>
      <c r="BK214" s="159">
        <f t="shared" si="59"/>
        <v>0</v>
      </c>
      <c r="BL214" s="17" t="s">
        <v>587</v>
      </c>
      <c r="BM214" s="158" t="s">
        <v>1684</v>
      </c>
    </row>
    <row r="215" spans="2:65" s="1" customFormat="1" ht="24.2" customHeight="1">
      <c r="B215" s="145"/>
      <c r="C215" s="146" t="s">
        <v>1074</v>
      </c>
      <c r="D215" s="146" t="s">
        <v>309</v>
      </c>
      <c r="E215" s="147" t="s">
        <v>3304</v>
      </c>
      <c r="F215" s="148" t="s">
        <v>3305</v>
      </c>
      <c r="G215" s="149" t="s">
        <v>693</v>
      </c>
      <c r="H215" s="150">
        <v>20</v>
      </c>
      <c r="I215" s="151"/>
      <c r="J215" s="152">
        <f t="shared" si="50"/>
        <v>0</v>
      </c>
      <c r="K215" s="153"/>
      <c r="L215" s="32"/>
      <c r="M215" s="154" t="s">
        <v>1</v>
      </c>
      <c r="N215" s="155" t="s">
        <v>42</v>
      </c>
      <c r="P215" s="156">
        <f t="shared" si="51"/>
        <v>0</v>
      </c>
      <c r="Q215" s="156">
        <v>3.6999999999999998E-5</v>
      </c>
      <c r="R215" s="156">
        <f t="shared" si="52"/>
        <v>7.3999999999999999E-4</v>
      </c>
      <c r="S215" s="156">
        <v>0</v>
      </c>
      <c r="T215" s="157">
        <f t="shared" si="53"/>
        <v>0</v>
      </c>
      <c r="AR215" s="158" t="s">
        <v>587</v>
      </c>
      <c r="AT215" s="158" t="s">
        <v>309</v>
      </c>
      <c r="AU215" s="158" t="s">
        <v>89</v>
      </c>
      <c r="AY215" s="17" t="s">
        <v>307</v>
      </c>
      <c r="BE215" s="159">
        <f t="shared" si="54"/>
        <v>0</v>
      </c>
      <c r="BF215" s="159">
        <f t="shared" si="55"/>
        <v>0</v>
      </c>
      <c r="BG215" s="159">
        <f t="shared" si="56"/>
        <v>0</v>
      </c>
      <c r="BH215" s="159">
        <f t="shared" si="57"/>
        <v>0</v>
      </c>
      <c r="BI215" s="159">
        <f t="shared" si="58"/>
        <v>0</v>
      </c>
      <c r="BJ215" s="17" t="s">
        <v>89</v>
      </c>
      <c r="BK215" s="159">
        <f t="shared" si="59"/>
        <v>0</v>
      </c>
      <c r="BL215" s="17" t="s">
        <v>587</v>
      </c>
      <c r="BM215" s="158" t="s">
        <v>1720</v>
      </c>
    </row>
    <row r="216" spans="2:65" s="1" customFormat="1" ht="24.2" customHeight="1">
      <c r="B216" s="145"/>
      <c r="C216" s="146" t="s">
        <v>1079</v>
      </c>
      <c r="D216" s="146" t="s">
        <v>309</v>
      </c>
      <c r="E216" s="147" t="s">
        <v>3306</v>
      </c>
      <c r="F216" s="148" t="s">
        <v>3307</v>
      </c>
      <c r="G216" s="149" t="s">
        <v>3308</v>
      </c>
      <c r="H216" s="150">
        <v>39</v>
      </c>
      <c r="I216" s="151"/>
      <c r="J216" s="152">
        <f t="shared" si="50"/>
        <v>0</v>
      </c>
      <c r="K216" s="153"/>
      <c r="L216" s="32"/>
      <c r="M216" s="154" t="s">
        <v>1</v>
      </c>
      <c r="N216" s="155" t="s">
        <v>42</v>
      </c>
      <c r="P216" s="156">
        <f t="shared" si="51"/>
        <v>0</v>
      </c>
      <c r="Q216" s="156">
        <v>5.69230769230769E-5</v>
      </c>
      <c r="R216" s="156">
        <f t="shared" si="52"/>
        <v>2.2199999999999993E-3</v>
      </c>
      <c r="S216" s="156">
        <v>0</v>
      </c>
      <c r="T216" s="157">
        <f t="shared" si="53"/>
        <v>0</v>
      </c>
      <c r="AR216" s="158" t="s">
        <v>587</v>
      </c>
      <c r="AT216" s="158" t="s">
        <v>309</v>
      </c>
      <c r="AU216" s="158" t="s">
        <v>89</v>
      </c>
      <c r="AY216" s="17" t="s">
        <v>307</v>
      </c>
      <c r="BE216" s="159">
        <f t="shared" si="54"/>
        <v>0</v>
      </c>
      <c r="BF216" s="159">
        <f t="shared" si="55"/>
        <v>0</v>
      </c>
      <c r="BG216" s="159">
        <f t="shared" si="56"/>
        <v>0</v>
      </c>
      <c r="BH216" s="159">
        <f t="shared" si="57"/>
        <v>0</v>
      </c>
      <c r="BI216" s="159">
        <f t="shared" si="58"/>
        <v>0</v>
      </c>
      <c r="BJ216" s="17" t="s">
        <v>89</v>
      </c>
      <c r="BK216" s="159">
        <f t="shared" si="59"/>
        <v>0</v>
      </c>
      <c r="BL216" s="17" t="s">
        <v>587</v>
      </c>
      <c r="BM216" s="158" t="s">
        <v>1731</v>
      </c>
    </row>
    <row r="217" spans="2:65" s="1" customFormat="1" ht="24.2" customHeight="1">
      <c r="B217" s="145"/>
      <c r="C217" s="146" t="s">
        <v>1083</v>
      </c>
      <c r="D217" s="146" t="s">
        <v>309</v>
      </c>
      <c r="E217" s="147" t="s">
        <v>3309</v>
      </c>
      <c r="F217" s="148" t="s">
        <v>3310</v>
      </c>
      <c r="G217" s="149" t="s">
        <v>693</v>
      </c>
      <c r="H217" s="150">
        <v>28</v>
      </c>
      <c r="I217" s="151"/>
      <c r="J217" s="152">
        <f t="shared" si="50"/>
        <v>0</v>
      </c>
      <c r="K217" s="153"/>
      <c r="L217" s="32"/>
      <c r="M217" s="154" t="s">
        <v>1</v>
      </c>
      <c r="N217" s="155" t="s">
        <v>42</v>
      </c>
      <c r="P217" s="156">
        <f t="shared" si="51"/>
        <v>0</v>
      </c>
      <c r="Q217" s="156">
        <v>2.2500000000000001E-5</v>
      </c>
      <c r="R217" s="156">
        <f t="shared" si="52"/>
        <v>6.3000000000000003E-4</v>
      </c>
      <c r="S217" s="156">
        <v>0</v>
      </c>
      <c r="T217" s="157">
        <f t="shared" si="53"/>
        <v>0</v>
      </c>
      <c r="AR217" s="158" t="s">
        <v>587</v>
      </c>
      <c r="AT217" s="158" t="s">
        <v>309</v>
      </c>
      <c r="AU217" s="158" t="s">
        <v>89</v>
      </c>
      <c r="AY217" s="17" t="s">
        <v>307</v>
      </c>
      <c r="BE217" s="159">
        <f t="shared" si="54"/>
        <v>0</v>
      </c>
      <c r="BF217" s="159">
        <f t="shared" si="55"/>
        <v>0</v>
      </c>
      <c r="BG217" s="159">
        <f t="shared" si="56"/>
        <v>0</v>
      </c>
      <c r="BH217" s="159">
        <f t="shared" si="57"/>
        <v>0</v>
      </c>
      <c r="BI217" s="159">
        <f t="shared" si="58"/>
        <v>0</v>
      </c>
      <c r="BJ217" s="17" t="s">
        <v>89</v>
      </c>
      <c r="BK217" s="159">
        <f t="shared" si="59"/>
        <v>0</v>
      </c>
      <c r="BL217" s="17" t="s">
        <v>587</v>
      </c>
      <c r="BM217" s="158" t="s">
        <v>1747</v>
      </c>
    </row>
    <row r="218" spans="2:65" s="1" customFormat="1" ht="24.2" customHeight="1">
      <c r="B218" s="145"/>
      <c r="C218" s="188" t="s">
        <v>1090</v>
      </c>
      <c r="D218" s="188" t="s">
        <v>507</v>
      </c>
      <c r="E218" s="189" t="s">
        <v>3311</v>
      </c>
      <c r="F218" s="190" t="s">
        <v>3312</v>
      </c>
      <c r="G218" s="191" t="s">
        <v>693</v>
      </c>
      <c r="H218" s="192">
        <v>27</v>
      </c>
      <c r="I218" s="193"/>
      <c r="J218" s="194">
        <f t="shared" si="50"/>
        <v>0</v>
      </c>
      <c r="K218" s="195"/>
      <c r="L218" s="196"/>
      <c r="M218" s="197" t="s">
        <v>1</v>
      </c>
      <c r="N218" s="198" t="s">
        <v>42</v>
      </c>
      <c r="P218" s="156">
        <f t="shared" si="51"/>
        <v>0</v>
      </c>
      <c r="Q218" s="156">
        <v>2.9999999999999997E-4</v>
      </c>
      <c r="R218" s="156">
        <f t="shared" si="52"/>
        <v>8.0999999999999996E-3</v>
      </c>
      <c r="S218" s="156">
        <v>0</v>
      </c>
      <c r="T218" s="157">
        <f t="shared" si="53"/>
        <v>0</v>
      </c>
      <c r="AR218" s="158" t="s">
        <v>732</v>
      </c>
      <c r="AT218" s="158" t="s">
        <v>507</v>
      </c>
      <c r="AU218" s="158" t="s">
        <v>89</v>
      </c>
      <c r="AY218" s="17" t="s">
        <v>307</v>
      </c>
      <c r="BE218" s="159">
        <f t="shared" si="54"/>
        <v>0</v>
      </c>
      <c r="BF218" s="159">
        <f t="shared" si="55"/>
        <v>0</v>
      </c>
      <c r="BG218" s="159">
        <f t="shared" si="56"/>
        <v>0</v>
      </c>
      <c r="BH218" s="159">
        <f t="shared" si="57"/>
        <v>0</v>
      </c>
      <c r="BI218" s="159">
        <f t="shared" si="58"/>
        <v>0</v>
      </c>
      <c r="BJ218" s="17" t="s">
        <v>89</v>
      </c>
      <c r="BK218" s="159">
        <f t="shared" si="59"/>
        <v>0</v>
      </c>
      <c r="BL218" s="17" t="s">
        <v>587</v>
      </c>
      <c r="BM218" s="158" t="s">
        <v>1761</v>
      </c>
    </row>
    <row r="219" spans="2:65" s="1" customFormat="1" ht="24.2" customHeight="1">
      <c r="B219" s="145"/>
      <c r="C219" s="188" t="s">
        <v>1094</v>
      </c>
      <c r="D219" s="188" t="s">
        <v>507</v>
      </c>
      <c r="E219" s="189" t="s">
        <v>3313</v>
      </c>
      <c r="F219" s="190" t="s">
        <v>3314</v>
      </c>
      <c r="G219" s="191" t="s">
        <v>693</v>
      </c>
      <c r="H219" s="192">
        <v>1</v>
      </c>
      <c r="I219" s="193"/>
      <c r="J219" s="194">
        <f t="shared" si="50"/>
        <v>0</v>
      </c>
      <c r="K219" s="195"/>
      <c r="L219" s="196"/>
      <c r="M219" s="197" t="s">
        <v>1</v>
      </c>
      <c r="N219" s="198" t="s">
        <v>42</v>
      </c>
      <c r="P219" s="156">
        <f t="shared" si="51"/>
        <v>0</v>
      </c>
      <c r="Q219" s="156">
        <v>2.5000000000000001E-4</v>
      </c>
      <c r="R219" s="156">
        <f t="shared" si="52"/>
        <v>2.5000000000000001E-4</v>
      </c>
      <c r="S219" s="156">
        <v>0</v>
      </c>
      <c r="T219" s="157">
        <f t="shared" si="53"/>
        <v>0</v>
      </c>
      <c r="AR219" s="158" t="s">
        <v>732</v>
      </c>
      <c r="AT219" s="158" t="s">
        <v>507</v>
      </c>
      <c r="AU219" s="158" t="s">
        <v>89</v>
      </c>
      <c r="AY219" s="17" t="s">
        <v>307</v>
      </c>
      <c r="BE219" s="159">
        <f t="shared" si="54"/>
        <v>0</v>
      </c>
      <c r="BF219" s="159">
        <f t="shared" si="55"/>
        <v>0</v>
      </c>
      <c r="BG219" s="159">
        <f t="shared" si="56"/>
        <v>0</v>
      </c>
      <c r="BH219" s="159">
        <f t="shared" si="57"/>
        <v>0</v>
      </c>
      <c r="BI219" s="159">
        <f t="shared" si="58"/>
        <v>0</v>
      </c>
      <c r="BJ219" s="17" t="s">
        <v>89</v>
      </c>
      <c r="BK219" s="159">
        <f t="shared" si="59"/>
        <v>0</v>
      </c>
      <c r="BL219" s="17" t="s">
        <v>587</v>
      </c>
      <c r="BM219" s="158" t="s">
        <v>1772</v>
      </c>
    </row>
    <row r="220" spans="2:65" s="1" customFormat="1" ht="24.2" customHeight="1">
      <c r="B220" s="145"/>
      <c r="C220" s="146" t="s">
        <v>1115</v>
      </c>
      <c r="D220" s="146" t="s">
        <v>309</v>
      </c>
      <c r="E220" s="147" t="s">
        <v>3315</v>
      </c>
      <c r="F220" s="148" t="s">
        <v>3316</v>
      </c>
      <c r="G220" s="149" t="s">
        <v>693</v>
      </c>
      <c r="H220" s="150">
        <v>4</v>
      </c>
      <c r="I220" s="151"/>
      <c r="J220" s="152">
        <f t="shared" si="50"/>
        <v>0</v>
      </c>
      <c r="K220" s="153"/>
      <c r="L220" s="32"/>
      <c r="M220" s="154" t="s">
        <v>1</v>
      </c>
      <c r="N220" s="155" t="s">
        <v>42</v>
      </c>
      <c r="P220" s="156">
        <f t="shared" si="51"/>
        <v>0</v>
      </c>
      <c r="Q220" s="156">
        <v>4.5000000000000003E-5</v>
      </c>
      <c r="R220" s="156">
        <f t="shared" si="52"/>
        <v>1.8000000000000001E-4</v>
      </c>
      <c r="S220" s="156">
        <v>0</v>
      </c>
      <c r="T220" s="157">
        <f t="shared" si="53"/>
        <v>0</v>
      </c>
      <c r="AR220" s="158" t="s">
        <v>587</v>
      </c>
      <c r="AT220" s="158" t="s">
        <v>309</v>
      </c>
      <c r="AU220" s="158" t="s">
        <v>89</v>
      </c>
      <c r="AY220" s="17" t="s">
        <v>307</v>
      </c>
      <c r="BE220" s="159">
        <f t="shared" si="54"/>
        <v>0</v>
      </c>
      <c r="BF220" s="159">
        <f t="shared" si="55"/>
        <v>0</v>
      </c>
      <c r="BG220" s="159">
        <f t="shared" si="56"/>
        <v>0</v>
      </c>
      <c r="BH220" s="159">
        <f t="shared" si="57"/>
        <v>0</v>
      </c>
      <c r="BI220" s="159">
        <f t="shared" si="58"/>
        <v>0</v>
      </c>
      <c r="BJ220" s="17" t="s">
        <v>89</v>
      </c>
      <c r="BK220" s="159">
        <f t="shared" si="59"/>
        <v>0</v>
      </c>
      <c r="BL220" s="17" t="s">
        <v>587</v>
      </c>
      <c r="BM220" s="158" t="s">
        <v>1782</v>
      </c>
    </row>
    <row r="221" spans="2:65" s="1" customFormat="1" ht="24.2" customHeight="1">
      <c r="B221" s="145"/>
      <c r="C221" s="188" t="s">
        <v>1120</v>
      </c>
      <c r="D221" s="188" t="s">
        <v>507</v>
      </c>
      <c r="E221" s="189" t="s">
        <v>3317</v>
      </c>
      <c r="F221" s="190" t="s">
        <v>3318</v>
      </c>
      <c r="G221" s="191" t="s">
        <v>693</v>
      </c>
      <c r="H221" s="192">
        <v>4</v>
      </c>
      <c r="I221" s="193"/>
      <c r="J221" s="194">
        <f t="shared" si="50"/>
        <v>0</v>
      </c>
      <c r="K221" s="195"/>
      <c r="L221" s="196"/>
      <c r="M221" s="197" t="s">
        <v>1</v>
      </c>
      <c r="N221" s="198" t="s">
        <v>42</v>
      </c>
      <c r="P221" s="156">
        <f t="shared" si="51"/>
        <v>0</v>
      </c>
      <c r="Q221" s="156">
        <v>3.8000000000000002E-4</v>
      </c>
      <c r="R221" s="156">
        <f t="shared" si="52"/>
        <v>1.5200000000000001E-3</v>
      </c>
      <c r="S221" s="156">
        <v>0</v>
      </c>
      <c r="T221" s="157">
        <f t="shared" si="53"/>
        <v>0</v>
      </c>
      <c r="AR221" s="158" t="s">
        <v>732</v>
      </c>
      <c r="AT221" s="158" t="s">
        <v>507</v>
      </c>
      <c r="AU221" s="158" t="s">
        <v>89</v>
      </c>
      <c r="AY221" s="17" t="s">
        <v>307</v>
      </c>
      <c r="BE221" s="159">
        <f t="shared" si="54"/>
        <v>0</v>
      </c>
      <c r="BF221" s="159">
        <f t="shared" si="55"/>
        <v>0</v>
      </c>
      <c r="BG221" s="159">
        <f t="shared" si="56"/>
        <v>0</v>
      </c>
      <c r="BH221" s="159">
        <f t="shared" si="57"/>
        <v>0</v>
      </c>
      <c r="BI221" s="159">
        <f t="shared" si="58"/>
        <v>0</v>
      </c>
      <c r="BJ221" s="17" t="s">
        <v>89</v>
      </c>
      <c r="BK221" s="159">
        <f t="shared" si="59"/>
        <v>0</v>
      </c>
      <c r="BL221" s="17" t="s">
        <v>587</v>
      </c>
      <c r="BM221" s="158" t="s">
        <v>1795</v>
      </c>
    </row>
    <row r="222" spans="2:65" s="1" customFormat="1" ht="24.2" customHeight="1">
      <c r="B222" s="145"/>
      <c r="C222" s="146" t="s">
        <v>1125</v>
      </c>
      <c r="D222" s="146" t="s">
        <v>309</v>
      </c>
      <c r="E222" s="147" t="s">
        <v>3319</v>
      </c>
      <c r="F222" s="148" t="s">
        <v>3320</v>
      </c>
      <c r="G222" s="149" t="s">
        <v>693</v>
      </c>
      <c r="H222" s="150">
        <v>3</v>
      </c>
      <c r="I222" s="151"/>
      <c r="J222" s="152">
        <f t="shared" si="50"/>
        <v>0</v>
      </c>
      <c r="K222" s="153"/>
      <c r="L222" s="32"/>
      <c r="M222" s="154" t="s">
        <v>1</v>
      </c>
      <c r="N222" s="155" t="s">
        <v>42</v>
      </c>
      <c r="P222" s="156">
        <f t="shared" si="51"/>
        <v>0</v>
      </c>
      <c r="Q222" s="156">
        <v>5.0000000000000002E-5</v>
      </c>
      <c r="R222" s="156">
        <f t="shared" si="52"/>
        <v>1.5000000000000001E-4</v>
      </c>
      <c r="S222" s="156">
        <v>0</v>
      </c>
      <c r="T222" s="157">
        <f t="shared" si="53"/>
        <v>0</v>
      </c>
      <c r="AR222" s="158" t="s">
        <v>587</v>
      </c>
      <c r="AT222" s="158" t="s">
        <v>309</v>
      </c>
      <c r="AU222" s="158" t="s">
        <v>89</v>
      </c>
      <c r="AY222" s="17" t="s">
        <v>307</v>
      </c>
      <c r="BE222" s="159">
        <f t="shared" si="54"/>
        <v>0</v>
      </c>
      <c r="BF222" s="159">
        <f t="shared" si="55"/>
        <v>0</v>
      </c>
      <c r="BG222" s="159">
        <f t="shared" si="56"/>
        <v>0</v>
      </c>
      <c r="BH222" s="159">
        <f t="shared" si="57"/>
        <v>0</v>
      </c>
      <c r="BI222" s="159">
        <f t="shared" si="58"/>
        <v>0</v>
      </c>
      <c r="BJ222" s="17" t="s">
        <v>89</v>
      </c>
      <c r="BK222" s="159">
        <f t="shared" si="59"/>
        <v>0</v>
      </c>
      <c r="BL222" s="17" t="s">
        <v>587</v>
      </c>
      <c r="BM222" s="158" t="s">
        <v>1806</v>
      </c>
    </row>
    <row r="223" spans="2:65" s="1" customFormat="1" ht="24.2" customHeight="1">
      <c r="B223" s="145"/>
      <c r="C223" s="188" t="s">
        <v>1131</v>
      </c>
      <c r="D223" s="188" t="s">
        <v>507</v>
      </c>
      <c r="E223" s="189" t="s">
        <v>3321</v>
      </c>
      <c r="F223" s="190" t="s">
        <v>3322</v>
      </c>
      <c r="G223" s="191" t="s">
        <v>693</v>
      </c>
      <c r="H223" s="192">
        <v>3</v>
      </c>
      <c r="I223" s="193"/>
      <c r="J223" s="194">
        <f t="shared" si="50"/>
        <v>0</v>
      </c>
      <c r="K223" s="195"/>
      <c r="L223" s="196"/>
      <c r="M223" s="197" t="s">
        <v>1</v>
      </c>
      <c r="N223" s="198" t="s">
        <v>42</v>
      </c>
      <c r="P223" s="156">
        <f t="shared" si="51"/>
        <v>0</v>
      </c>
      <c r="Q223" s="156">
        <v>5.1000000000000004E-4</v>
      </c>
      <c r="R223" s="156">
        <f t="shared" si="52"/>
        <v>1.5300000000000001E-3</v>
      </c>
      <c r="S223" s="156">
        <v>0</v>
      </c>
      <c r="T223" s="157">
        <f t="shared" si="53"/>
        <v>0</v>
      </c>
      <c r="AR223" s="158" t="s">
        <v>732</v>
      </c>
      <c r="AT223" s="158" t="s">
        <v>507</v>
      </c>
      <c r="AU223" s="158" t="s">
        <v>89</v>
      </c>
      <c r="AY223" s="17" t="s">
        <v>307</v>
      </c>
      <c r="BE223" s="159">
        <f t="shared" si="54"/>
        <v>0</v>
      </c>
      <c r="BF223" s="159">
        <f t="shared" si="55"/>
        <v>0</v>
      </c>
      <c r="BG223" s="159">
        <f t="shared" si="56"/>
        <v>0</v>
      </c>
      <c r="BH223" s="159">
        <f t="shared" si="57"/>
        <v>0</v>
      </c>
      <c r="BI223" s="159">
        <f t="shared" si="58"/>
        <v>0</v>
      </c>
      <c r="BJ223" s="17" t="s">
        <v>89</v>
      </c>
      <c r="BK223" s="159">
        <f t="shared" si="59"/>
        <v>0</v>
      </c>
      <c r="BL223" s="17" t="s">
        <v>587</v>
      </c>
      <c r="BM223" s="158" t="s">
        <v>1816</v>
      </c>
    </row>
    <row r="224" spans="2:65" s="1" customFormat="1" ht="24.2" customHeight="1">
      <c r="B224" s="145"/>
      <c r="C224" s="146" t="s">
        <v>1136</v>
      </c>
      <c r="D224" s="146" t="s">
        <v>309</v>
      </c>
      <c r="E224" s="147" t="s">
        <v>3323</v>
      </c>
      <c r="F224" s="148" t="s">
        <v>3324</v>
      </c>
      <c r="G224" s="149" t="s">
        <v>693</v>
      </c>
      <c r="H224" s="150">
        <v>2</v>
      </c>
      <c r="I224" s="151"/>
      <c r="J224" s="152">
        <f t="shared" si="50"/>
        <v>0</v>
      </c>
      <c r="K224" s="153"/>
      <c r="L224" s="32"/>
      <c r="M224" s="154" t="s">
        <v>1</v>
      </c>
      <c r="N224" s="155" t="s">
        <v>42</v>
      </c>
      <c r="P224" s="156">
        <f t="shared" si="51"/>
        <v>0</v>
      </c>
      <c r="Q224" s="156">
        <v>6.0000000000000002E-5</v>
      </c>
      <c r="R224" s="156">
        <f t="shared" si="52"/>
        <v>1.2E-4</v>
      </c>
      <c r="S224" s="156">
        <v>0</v>
      </c>
      <c r="T224" s="157">
        <f t="shared" si="53"/>
        <v>0</v>
      </c>
      <c r="AR224" s="158" t="s">
        <v>587</v>
      </c>
      <c r="AT224" s="158" t="s">
        <v>309</v>
      </c>
      <c r="AU224" s="158" t="s">
        <v>89</v>
      </c>
      <c r="AY224" s="17" t="s">
        <v>307</v>
      </c>
      <c r="BE224" s="159">
        <f t="shared" si="54"/>
        <v>0</v>
      </c>
      <c r="BF224" s="159">
        <f t="shared" si="55"/>
        <v>0</v>
      </c>
      <c r="BG224" s="159">
        <f t="shared" si="56"/>
        <v>0</v>
      </c>
      <c r="BH224" s="159">
        <f t="shared" si="57"/>
        <v>0</v>
      </c>
      <c r="BI224" s="159">
        <f t="shared" si="58"/>
        <v>0</v>
      </c>
      <c r="BJ224" s="17" t="s">
        <v>89</v>
      </c>
      <c r="BK224" s="159">
        <f t="shared" si="59"/>
        <v>0</v>
      </c>
      <c r="BL224" s="17" t="s">
        <v>587</v>
      </c>
      <c r="BM224" s="158" t="s">
        <v>1828</v>
      </c>
    </row>
    <row r="225" spans="2:65" s="1" customFormat="1" ht="24.2" customHeight="1">
      <c r="B225" s="145"/>
      <c r="C225" s="188" t="s">
        <v>1140</v>
      </c>
      <c r="D225" s="188" t="s">
        <v>507</v>
      </c>
      <c r="E225" s="189" t="s">
        <v>3325</v>
      </c>
      <c r="F225" s="190" t="s">
        <v>3326</v>
      </c>
      <c r="G225" s="191" t="s">
        <v>693</v>
      </c>
      <c r="H225" s="192">
        <v>2</v>
      </c>
      <c r="I225" s="193"/>
      <c r="J225" s="194">
        <f t="shared" si="50"/>
        <v>0</v>
      </c>
      <c r="K225" s="195"/>
      <c r="L225" s="196"/>
      <c r="M225" s="197" t="s">
        <v>1</v>
      </c>
      <c r="N225" s="198" t="s">
        <v>42</v>
      </c>
      <c r="P225" s="156">
        <f t="shared" si="51"/>
        <v>0</v>
      </c>
      <c r="Q225" s="156">
        <v>8.1999999999999998E-4</v>
      </c>
      <c r="R225" s="156">
        <f t="shared" si="52"/>
        <v>1.64E-3</v>
      </c>
      <c r="S225" s="156">
        <v>0</v>
      </c>
      <c r="T225" s="157">
        <f t="shared" si="53"/>
        <v>0</v>
      </c>
      <c r="AR225" s="158" t="s">
        <v>732</v>
      </c>
      <c r="AT225" s="158" t="s">
        <v>507</v>
      </c>
      <c r="AU225" s="158" t="s">
        <v>89</v>
      </c>
      <c r="AY225" s="17" t="s">
        <v>307</v>
      </c>
      <c r="BE225" s="159">
        <f t="shared" si="54"/>
        <v>0</v>
      </c>
      <c r="BF225" s="159">
        <f t="shared" si="55"/>
        <v>0</v>
      </c>
      <c r="BG225" s="159">
        <f t="shared" si="56"/>
        <v>0</v>
      </c>
      <c r="BH225" s="159">
        <f t="shared" si="57"/>
        <v>0</v>
      </c>
      <c r="BI225" s="159">
        <f t="shared" si="58"/>
        <v>0</v>
      </c>
      <c r="BJ225" s="17" t="s">
        <v>89</v>
      </c>
      <c r="BK225" s="159">
        <f t="shared" si="59"/>
        <v>0</v>
      </c>
      <c r="BL225" s="17" t="s">
        <v>587</v>
      </c>
      <c r="BM225" s="158" t="s">
        <v>1836</v>
      </c>
    </row>
    <row r="226" spans="2:65" s="1" customFormat="1" ht="24.2" customHeight="1">
      <c r="B226" s="145"/>
      <c r="C226" s="146" t="s">
        <v>1169</v>
      </c>
      <c r="D226" s="146" t="s">
        <v>309</v>
      </c>
      <c r="E226" s="147" t="s">
        <v>3327</v>
      </c>
      <c r="F226" s="148" t="s">
        <v>3328</v>
      </c>
      <c r="G226" s="149" t="s">
        <v>693</v>
      </c>
      <c r="H226" s="150">
        <v>3</v>
      </c>
      <c r="I226" s="151"/>
      <c r="J226" s="152">
        <f t="shared" si="50"/>
        <v>0</v>
      </c>
      <c r="K226" s="153"/>
      <c r="L226" s="32"/>
      <c r="M226" s="154" t="s">
        <v>1</v>
      </c>
      <c r="N226" s="155" t="s">
        <v>42</v>
      </c>
      <c r="P226" s="156">
        <f t="shared" si="51"/>
        <v>0</v>
      </c>
      <c r="Q226" s="156">
        <v>6.9999999999999994E-5</v>
      </c>
      <c r="R226" s="156">
        <f t="shared" si="52"/>
        <v>2.0999999999999998E-4</v>
      </c>
      <c r="S226" s="156">
        <v>0</v>
      </c>
      <c r="T226" s="157">
        <f t="shared" si="53"/>
        <v>0</v>
      </c>
      <c r="AR226" s="158" t="s">
        <v>587</v>
      </c>
      <c r="AT226" s="158" t="s">
        <v>309</v>
      </c>
      <c r="AU226" s="158" t="s">
        <v>89</v>
      </c>
      <c r="AY226" s="17" t="s">
        <v>307</v>
      </c>
      <c r="BE226" s="159">
        <f t="shared" si="54"/>
        <v>0</v>
      </c>
      <c r="BF226" s="159">
        <f t="shared" si="55"/>
        <v>0</v>
      </c>
      <c r="BG226" s="159">
        <f t="shared" si="56"/>
        <v>0</v>
      </c>
      <c r="BH226" s="159">
        <f t="shared" si="57"/>
        <v>0</v>
      </c>
      <c r="BI226" s="159">
        <f t="shared" si="58"/>
        <v>0</v>
      </c>
      <c r="BJ226" s="17" t="s">
        <v>89</v>
      </c>
      <c r="BK226" s="159">
        <f t="shared" si="59"/>
        <v>0</v>
      </c>
      <c r="BL226" s="17" t="s">
        <v>587</v>
      </c>
      <c r="BM226" s="158" t="s">
        <v>1846</v>
      </c>
    </row>
    <row r="227" spans="2:65" s="1" customFormat="1" ht="24.2" customHeight="1">
      <c r="B227" s="145"/>
      <c r="C227" s="188" t="s">
        <v>1173</v>
      </c>
      <c r="D227" s="188" t="s">
        <v>507</v>
      </c>
      <c r="E227" s="189" t="s">
        <v>3329</v>
      </c>
      <c r="F227" s="190" t="s">
        <v>3330</v>
      </c>
      <c r="G227" s="191" t="s">
        <v>693</v>
      </c>
      <c r="H227" s="192">
        <v>2</v>
      </c>
      <c r="I227" s="193"/>
      <c r="J227" s="194">
        <f t="shared" si="50"/>
        <v>0</v>
      </c>
      <c r="K227" s="195"/>
      <c r="L227" s="196"/>
      <c r="M227" s="197" t="s">
        <v>1</v>
      </c>
      <c r="N227" s="198" t="s">
        <v>42</v>
      </c>
      <c r="P227" s="156">
        <f t="shared" si="51"/>
        <v>0</v>
      </c>
      <c r="Q227" s="156">
        <v>1.2700000000000001E-3</v>
      </c>
      <c r="R227" s="156">
        <f t="shared" si="52"/>
        <v>2.5400000000000002E-3</v>
      </c>
      <c r="S227" s="156">
        <v>0</v>
      </c>
      <c r="T227" s="157">
        <f t="shared" si="53"/>
        <v>0</v>
      </c>
      <c r="AR227" s="158" t="s">
        <v>732</v>
      </c>
      <c r="AT227" s="158" t="s">
        <v>507</v>
      </c>
      <c r="AU227" s="158" t="s">
        <v>89</v>
      </c>
      <c r="AY227" s="17" t="s">
        <v>307</v>
      </c>
      <c r="BE227" s="159">
        <f t="shared" si="54"/>
        <v>0</v>
      </c>
      <c r="BF227" s="159">
        <f t="shared" si="55"/>
        <v>0</v>
      </c>
      <c r="BG227" s="159">
        <f t="shared" si="56"/>
        <v>0</v>
      </c>
      <c r="BH227" s="159">
        <f t="shared" si="57"/>
        <v>0</v>
      </c>
      <c r="BI227" s="159">
        <f t="shared" si="58"/>
        <v>0</v>
      </c>
      <c r="BJ227" s="17" t="s">
        <v>89</v>
      </c>
      <c r="BK227" s="159">
        <f t="shared" si="59"/>
        <v>0</v>
      </c>
      <c r="BL227" s="17" t="s">
        <v>587</v>
      </c>
      <c r="BM227" s="158" t="s">
        <v>1861</v>
      </c>
    </row>
    <row r="228" spans="2:65" s="1" customFormat="1" ht="24.2" customHeight="1">
      <c r="B228" s="145"/>
      <c r="C228" s="188" t="s">
        <v>1179</v>
      </c>
      <c r="D228" s="188" t="s">
        <v>507</v>
      </c>
      <c r="E228" s="189" t="s">
        <v>3331</v>
      </c>
      <c r="F228" s="190" t="s">
        <v>3332</v>
      </c>
      <c r="G228" s="191" t="s">
        <v>693</v>
      </c>
      <c r="H228" s="192">
        <v>1</v>
      </c>
      <c r="I228" s="193"/>
      <c r="J228" s="194">
        <f t="shared" si="50"/>
        <v>0</v>
      </c>
      <c r="K228" s="195"/>
      <c r="L228" s="196"/>
      <c r="M228" s="197" t="s">
        <v>1</v>
      </c>
      <c r="N228" s="198" t="s">
        <v>42</v>
      </c>
      <c r="P228" s="156">
        <f t="shared" si="51"/>
        <v>0</v>
      </c>
      <c r="Q228" s="156">
        <v>4.1000000000000003E-3</v>
      </c>
      <c r="R228" s="156">
        <f t="shared" si="52"/>
        <v>4.1000000000000003E-3</v>
      </c>
      <c r="S228" s="156">
        <v>0</v>
      </c>
      <c r="T228" s="157">
        <f t="shared" si="53"/>
        <v>0</v>
      </c>
      <c r="AR228" s="158" t="s">
        <v>732</v>
      </c>
      <c r="AT228" s="158" t="s">
        <v>507</v>
      </c>
      <c r="AU228" s="158" t="s">
        <v>89</v>
      </c>
      <c r="AY228" s="17" t="s">
        <v>307</v>
      </c>
      <c r="BE228" s="159">
        <f t="shared" si="54"/>
        <v>0</v>
      </c>
      <c r="BF228" s="159">
        <f t="shared" si="55"/>
        <v>0</v>
      </c>
      <c r="BG228" s="159">
        <f t="shared" si="56"/>
        <v>0</v>
      </c>
      <c r="BH228" s="159">
        <f t="shared" si="57"/>
        <v>0</v>
      </c>
      <c r="BI228" s="159">
        <f t="shared" si="58"/>
        <v>0</v>
      </c>
      <c r="BJ228" s="17" t="s">
        <v>89</v>
      </c>
      <c r="BK228" s="159">
        <f t="shared" si="59"/>
        <v>0</v>
      </c>
      <c r="BL228" s="17" t="s">
        <v>587</v>
      </c>
      <c r="BM228" s="158" t="s">
        <v>1870</v>
      </c>
    </row>
    <row r="229" spans="2:65" s="1" customFormat="1" ht="24.2" customHeight="1">
      <c r="B229" s="145"/>
      <c r="C229" s="146" t="s">
        <v>1184</v>
      </c>
      <c r="D229" s="146" t="s">
        <v>309</v>
      </c>
      <c r="E229" s="147" t="s">
        <v>3333</v>
      </c>
      <c r="F229" s="148" t="s">
        <v>3334</v>
      </c>
      <c r="G229" s="149" t="s">
        <v>693</v>
      </c>
      <c r="H229" s="150">
        <v>43</v>
      </c>
      <c r="I229" s="151"/>
      <c r="J229" s="152">
        <f t="shared" si="50"/>
        <v>0</v>
      </c>
      <c r="K229" s="153"/>
      <c r="L229" s="32"/>
      <c r="M229" s="154" t="s">
        <v>1</v>
      </c>
      <c r="N229" s="155" t="s">
        <v>42</v>
      </c>
      <c r="P229" s="156">
        <f t="shared" si="51"/>
        <v>0</v>
      </c>
      <c r="Q229" s="156">
        <v>2.2558139534883702E-5</v>
      </c>
      <c r="R229" s="156">
        <f t="shared" si="52"/>
        <v>9.6999999999999918E-4</v>
      </c>
      <c r="S229" s="156">
        <v>0</v>
      </c>
      <c r="T229" s="157">
        <f t="shared" si="53"/>
        <v>0</v>
      </c>
      <c r="AR229" s="158" t="s">
        <v>587</v>
      </c>
      <c r="AT229" s="158" t="s">
        <v>309</v>
      </c>
      <c r="AU229" s="158" t="s">
        <v>89</v>
      </c>
      <c r="AY229" s="17" t="s">
        <v>307</v>
      </c>
      <c r="BE229" s="159">
        <f t="shared" si="54"/>
        <v>0</v>
      </c>
      <c r="BF229" s="159">
        <f t="shared" si="55"/>
        <v>0</v>
      </c>
      <c r="BG229" s="159">
        <f t="shared" si="56"/>
        <v>0</v>
      </c>
      <c r="BH229" s="159">
        <f t="shared" si="57"/>
        <v>0</v>
      </c>
      <c r="BI229" s="159">
        <f t="shared" si="58"/>
        <v>0</v>
      </c>
      <c r="BJ229" s="17" t="s">
        <v>89</v>
      </c>
      <c r="BK229" s="159">
        <f t="shared" si="59"/>
        <v>0</v>
      </c>
      <c r="BL229" s="17" t="s">
        <v>587</v>
      </c>
      <c r="BM229" s="158" t="s">
        <v>1879</v>
      </c>
    </row>
    <row r="230" spans="2:65" s="1" customFormat="1" ht="24.2" customHeight="1">
      <c r="B230" s="145"/>
      <c r="C230" s="188" t="s">
        <v>1301</v>
      </c>
      <c r="D230" s="188" t="s">
        <v>507</v>
      </c>
      <c r="E230" s="189" t="s">
        <v>3335</v>
      </c>
      <c r="F230" s="190" t="s">
        <v>3336</v>
      </c>
      <c r="G230" s="191" t="s">
        <v>693</v>
      </c>
      <c r="H230" s="192">
        <v>17</v>
      </c>
      <c r="I230" s="193"/>
      <c r="J230" s="194">
        <f t="shared" si="50"/>
        <v>0</v>
      </c>
      <c r="K230" s="195"/>
      <c r="L230" s="196"/>
      <c r="M230" s="197" t="s">
        <v>1</v>
      </c>
      <c r="N230" s="198" t="s">
        <v>42</v>
      </c>
      <c r="P230" s="156">
        <f t="shared" si="51"/>
        <v>0</v>
      </c>
      <c r="Q230" s="156">
        <v>1.6000000000000001E-4</v>
      </c>
      <c r="R230" s="156">
        <f t="shared" si="52"/>
        <v>2.7200000000000002E-3</v>
      </c>
      <c r="S230" s="156">
        <v>0</v>
      </c>
      <c r="T230" s="157">
        <f t="shared" si="53"/>
        <v>0</v>
      </c>
      <c r="AR230" s="158" t="s">
        <v>732</v>
      </c>
      <c r="AT230" s="158" t="s">
        <v>507</v>
      </c>
      <c r="AU230" s="158" t="s">
        <v>89</v>
      </c>
      <c r="AY230" s="17" t="s">
        <v>307</v>
      </c>
      <c r="BE230" s="159">
        <f t="shared" si="54"/>
        <v>0</v>
      </c>
      <c r="BF230" s="159">
        <f t="shared" si="55"/>
        <v>0</v>
      </c>
      <c r="BG230" s="159">
        <f t="shared" si="56"/>
        <v>0</v>
      </c>
      <c r="BH230" s="159">
        <f t="shared" si="57"/>
        <v>0</v>
      </c>
      <c r="BI230" s="159">
        <f t="shared" si="58"/>
        <v>0</v>
      </c>
      <c r="BJ230" s="17" t="s">
        <v>89</v>
      </c>
      <c r="BK230" s="159">
        <f t="shared" si="59"/>
        <v>0</v>
      </c>
      <c r="BL230" s="17" t="s">
        <v>587</v>
      </c>
      <c r="BM230" s="158" t="s">
        <v>1888</v>
      </c>
    </row>
    <row r="231" spans="2:65" s="1" customFormat="1" ht="24.2" customHeight="1">
      <c r="B231" s="145"/>
      <c r="C231" s="188" t="s">
        <v>1306</v>
      </c>
      <c r="D231" s="188" t="s">
        <v>507</v>
      </c>
      <c r="E231" s="189" t="s">
        <v>3337</v>
      </c>
      <c r="F231" s="190" t="s">
        <v>3338</v>
      </c>
      <c r="G231" s="191" t="s">
        <v>693</v>
      </c>
      <c r="H231" s="192">
        <v>26</v>
      </c>
      <c r="I231" s="193"/>
      <c r="J231" s="194">
        <f t="shared" si="50"/>
        <v>0</v>
      </c>
      <c r="K231" s="195"/>
      <c r="L231" s="196"/>
      <c r="M231" s="197" t="s">
        <v>1</v>
      </c>
      <c r="N231" s="198" t="s">
        <v>42</v>
      </c>
      <c r="P231" s="156">
        <f t="shared" si="51"/>
        <v>0</v>
      </c>
      <c r="Q231" s="156">
        <v>2.4000000000000001E-4</v>
      </c>
      <c r="R231" s="156">
        <f t="shared" si="52"/>
        <v>6.2399999999999999E-3</v>
      </c>
      <c r="S231" s="156">
        <v>0</v>
      </c>
      <c r="T231" s="157">
        <f t="shared" si="53"/>
        <v>0</v>
      </c>
      <c r="AR231" s="158" t="s">
        <v>732</v>
      </c>
      <c r="AT231" s="158" t="s">
        <v>507</v>
      </c>
      <c r="AU231" s="158" t="s">
        <v>89</v>
      </c>
      <c r="AY231" s="17" t="s">
        <v>307</v>
      </c>
      <c r="BE231" s="159">
        <f t="shared" si="54"/>
        <v>0</v>
      </c>
      <c r="BF231" s="159">
        <f t="shared" si="55"/>
        <v>0</v>
      </c>
      <c r="BG231" s="159">
        <f t="shared" si="56"/>
        <v>0</v>
      </c>
      <c r="BH231" s="159">
        <f t="shared" si="57"/>
        <v>0</v>
      </c>
      <c r="BI231" s="159">
        <f t="shared" si="58"/>
        <v>0</v>
      </c>
      <c r="BJ231" s="17" t="s">
        <v>89</v>
      </c>
      <c r="BK231" s="159">
        <f t="shared" si="59"/>
        <v>0</v>
      </c>
      <c r="BL231" s="17" t="s">
        <v>587</v>
      </c>
      <c r="BM231" s="158" t="s">
        <v>1904</v>
      </c>
    </row>
    <row r="232" spans="2:65" s="1" customFormat="1" ht="21.75" customHeight="1">
      <c r="B232" s="145"/>
      <c r="C232" s="146" t="s">
        <v>1332</v>
      </c>
      <c r="D232" s="146" t="s">
        <v>309</v>
      </c>
      <c r="E232" s="147" t="s">
        <v>3339</v>
      </c>
      <c r="F232" s="148" t="s">
        <v>3340</v>
      </c>
      <c r="G232" s="149" t="s">
        <v>693</v>
      </c>
      <c r="H232" s="150">
        <v>2</v>
      </c>
      <c r="I232" s="151"/>
      <c r="J232" s="152">
        <f t="shared" si="50"/>
        <v>0</v>
      </c>
      <c r="K232" s="153"/>
      <c r="L232" s="32"/>
      <c r="M232" s="154" t="s">
        <v>1</v>
      </c>
      <c r="N232" s="155" t="s">
        <v>42</v>
      </c>
      <c r="P232" s="156">
        <f t="shared" si="51"/>
        <v>0</v>
      </c>
      <c r="Q232" s="156">
        <v>2.5000000000000001E-5</v>
      </c>
      <c r="R232" s="156">
        <f t="shared" si="52"/>
        <v>5.0000000000000002E-5</v>
      </c>
      <c r="S232" s="156">
        <v>0</v>
      </c>
      <c r="T232" s="157">
        <f t="shared" si="53"/>
        <v>0</v>
      </c>
      <c r="AR232" s="158" t="s">
        <v>587</v>
      </c>
      <c r="AT232" s="158" t="s">
        <v>309</v>
      </c>
      <c r="AU232" s="158" t="s">
        <v>89</v>
      </c>
      <c r="AY232" s="17" t="s">
        <v>307</v>
      </c>
      <c r="BE232" s="159">
        <f t="shared" si="54"/>
        <v>0</v>
      </c>
      <c r="BF232" s="159">
        <f t="shared" si="55"/>
        <v>0</v>
      </c>
      <c r="BG232" s="159">
        <f t="shared" si="56"/>
        <v>0</v>
      </c>
      <c r="BH232" s="159">
        <f t="shared" si="57"/>
        <v>0</v>
      </c>
      <c r="BI232" s="159">
        <f t="shared" si="58"/>
        <v>0</v>
      </c>
      <c r="BJ232" s="17" t="s">
        <v>89</v>
      </c>
      <c r="BK232" s="159">
        <f t="shared" si="59"/>
        <v>0</v>
      </c>
      <c r="BL232" s="17" t="s">
        <v>587</v>
      </c>
      <c r="BM232" s="158" t="s">
        <v>1919</v>
      </c>
    </row>
    <row r="233" spans="2:65" s="1" customFormat="1" ht="24.2" customHeight="1">
      <c r="B233" s="145"/>
      <c r="C233" s="188" t="s">
        <v>1338</v>
      </c>
      <c r="D233" s="188" t="s">
        <v>507</v>
      </c>
      <c r="E233" s="189" t="s">
        <v>3341</v>
      </c>
      <c r="F233" s="190" t="s">
        <v>3342</v>
      </c>
      <c r="G233" s="191" t="s">
        <v>693</v>
      </c>
      <c r="H233" s="192">
        <v>2</v>
      </c>
      <c r="I233" s="193"/>
      <c r="J233" s="194">
        <f t="shared" ref="J233:J264" si="60">ROUND(I233*H233,2)</f>
        <v>0</v>
      </c>
      <c r="K233" s="195"/>
      <c r="L233" s="196"/>
      <c r="M233" s="197" t="s">
        <v>1</v>
      </c>
      <c r="N233" s="198" t="s">
        <v>42</v>
      </c>
      <c r="P233" s="156">
        <f t="shared" ref="P233:P264" si="61">O233*H233</f>
        <v>0</v>
      </c>
      <c r="Q233" s="156">
        <v>1E-4</v>
      </c>
      <c r="R233" s="156">
        <f t="shared" ref="R233:R264" si="62">Q233*H233</f>
        <v>2.0000000000000001E-4</v>
      </c>
      <c r="S233" s="156">
        <v>0</v>
      </c>
      <c r="T233" s="157">
        <f t="shared" ref="T233:T264" si="63">S233*H233</f>
        <v>0</v>
      </c>
      <c r="AR233" s="158" t="s">
        <v>732</v>
      </c>
      <c r="AT233" s="158" t="s">
        <v>507</v>
      </c>
      <c r="AU233" s="158" t="s">
        <v>89</v>
      </c>
      <c r="AY233" s="17" t="s">
        <v>307</v>
      </c>
      <c r="BE233" s="159">
        <f t="shared" ref="BE233:BE265" si="64">IF(N233="základná",J233,0)</f>
        <v>0</v>
      </c>
      <c r="BF233" s="159">
        <f t="shared" ref="BF233:BF265" si="65">IF(N233="znížená",J233,0)</f>
        <v>0</v>
      </c>
      <c r="BG233" s="159">
        <f t="shared" ref="BG233:BG265" si="66">IF(N233="zákl. prenesená",J233,0)</f>
        <v>0</v>
      </c>
      <c r="BH233" s="159">
        <f t="shared" ref="BH233:BH265" si="67">IF(N233="zníž. prenesená",J233,0)</f>
        <v>0</v>
      </c>
      <c r="BI233" s="159">
        <f t="shared" ref="BI233:BI265" si="68">IF(N233="nulová",J233,0)</f>
        <v>0</v>
      </c>
      <c r="BJ233" s="17" t="s">
        <v>89</v>
      </c>
      <c r="BK233" s="159">
        <f t="shared" ref="BK233:BK265" si="69">ROUND(I233*H233,2)</f>
        <v>0</v>
      </c>
      <c r="BL233" s="17" t="s">
        <v>587</v>
      </c>
      <c r="BM233" s="158" t="s">
        <v>1929</v>
      </c>
    </row>
    <row r="234" spans="2:65" s="1" customFormat="1" ht="21.75" customHeight="1">
      <c r="B234" s="145"/>
      <c r="C234" s="146" t="s">
        <v>1344</v>
      </c>
      <c r="D234" s="146" t="s">
        <v>309</v>
      </c>
      <c r="E234" s="147" t="s">
        <v>3343</v>
      </c>
      <c r="F234" s="148" t="s">
        <v>3344</v>
      </c>
      <c r="G234" s="149" t="s">
        <v>693</v>
      </c>
      <c r="H234" s="150">
        <v>2</v>
      </c>
      <c r="I234" s="151"/>
      <c r="J234" s="152">
        <f t="shared" si="60"/>
        <v>0</v>
      </c>
      <c r="K234" s="153"/>
      <c r="L234" s="32"/>
      <c r="M234" s="154" t="s">
        <v>1</v>
      </c>
      <c r="N234" s="155" t="s">
        <v>42</v>
      </c>
      <c r="P234" s="156">
        <f t="shared" si="61"/>
        <v>0</v>
      </c>
      <c r="Q234" s="156">
        <v>2.5000000000000001E-5</v>
      </c>
      <c r="R234" s="156">
        <f t="shared" si="62"/>
        <v>5.0000000000000002E-5</v>
      </c>
      <c r="S234" s="156">
        <v>0</v>
      </c>
      <c r="T234" s="157">
        <f t="shared" si="63"/>
        <v>0</v>
      </c>
      <c r="AR234" s="158" t="s">
        <v>587</v>
      </c>
      <c r="AT234" s="158" t="s">
        <v>309</v>
      </c>
      <c r="AU234" s="158" t="s">
        <v>89</v>
      </c>
      <c r="AY234" s="17" t="s">
        <v>307</v>
      </c>
      <c r="BE234" s="159">
        <f t="shared" si="64"/>
        <v>0</v>
      </c>
      <c r="BF234" s="159">
        <f t="shared" si="65"/>
        <v>0</v>
      </c>
      <c r="BG234" s="159">
        <f t="shared" si="66"/>
        <v>0</v>
      </c>
      <c r="BH234" s="159">
        <f t="shared" si="67"/>
        <v>0</v>
      </c>
      <c r="BI234" s="159">
        <f t="shared" si="68"/>
        <v>0</v>
      </c>
      <c r="BJ234" s="17" t="s">
        <v>89</v>
      </c>
      <c r="BK234" s="159">
        <f t="shared" si="69"/>
        <v>0</v>
      </c>
      <c r="BL234" s="17" t="s">
        <v>587</v>
      </c>
      <c r="BM234" s="158" t="s">
        <v>1939</v>
      </c>
    </row>
    <row r="235" spans="2:65" s="1" customFormat="1" ht="24.2" customHeight="1">
      <c r="B235" s="145"/>
      <c r="C235" s="188" t="s">
        <v>1348</v>
      </c>
      <c r="D235" s="188" t="s">
        <v>507</v>
      </c>
      <c r="E235" s="189" t="s">
        <v>3345</v>
      </c>
      <c r="F235" s="190" t="s">
        <v>3346</v>
      </c>
      <c r="G235" s="191" t="s">
        <v>693</v>
      </c>
      <c r="H235" s="192">
        <v>2</v>
      </c>
      <c r="I235" s="193"/>
      <c r="J235" s="194">
        <f t="shared" si="60"/>
        <v>0</v>
      </c>
      <c r="K235" s="195"/>
      <c r="L235" s="196"/>
      <c r="M235" s="197" t="s">
        <v>1</v>
      </c>
      <c r="N235" s="198" t="s">
        <v>42</v>
      </c>
      <c r="P235" s="156">
        <f t="shared" si="61"/>
        <v>0</v>
      </c>
      <c r="Q235" s="156">
        <v>1.4999999999999999E-4</v>
      </c>
      <c r="R235" s="156">
        <f t="shared" si="62"/>
        <v>2.9999999999999997E-4</v>
      </c>
      <c r="S235" s="156">
        <v>0</v>
      </c>
      <c r="T235" s="157">
        <f t="shared" si="63"/>
        <v>0</v>
      </c>
      <c r="AR235" s="158" t="s">
        <v>732</v>
      </c>
      <c r="AT235" s="158" t="s">
        <v>507</v>
      </c>
      <c r="AU235" s="158" t="s">
        <v>89</v>
      </c>
      <c r="AY235" s="17" t="s">
        <v>307</v>
      </c>
      <c r="BE235" s="159">
        <f t="shared" si="64"/>
        <v>0</v>
      </c>
      <c r="BF235" s="159">
        <f t="shared" si="65"/>
        <v>0</v>
      </c>
      <c r="BG235" s="159">
        <f t="shared" si="66"/>
        <v>0</v>
      </c>
      <c r="BH235" s="159">
        <f t="shared" si="67"/>
        <v>0</v>
      </c>
      <c r="BI235" s="159">
        <f t="shared" si="68"/>
        <v>0</v>
      </c>
      <c r="BJ235" s="17" t="s">
        <v>89</v>
      </c>
      <c r="BK235" s="159">
        <f t="shared" si="69"/>
        <v>0</v>
      </c>
      <c r="BL235" s="17" t="s">
        <v>587</v>
      </c>
      <c r="BM235" s="158" t="s">
        <v>1948</v>
      </c>
    </row>
    <row r="236" spans="2:65" s="1" customFormat="1" ht="16.5" customHeight="1">
      <c r="B236" s="145"/>
      <c r="C236" s="146" t="s">
        <v>1353</v>
      </c>
      <c r="D236" s="146" t="s">
        <v>309</v>
      </c>
      <c r="E236" s="147" t="s">
        <v>3347</v>
      </c>
      <c r="F236" s="148" t="s">
        <v>3348</v>
      </c>
      <c r="G236" s="149" t="s">
        <v>1071</v>
      </c>
      <c r="H236" s="150">
        <v>1</v>
      </c>
      <c r="I236" s="151"/>
      <c r="J236" s="152">
        <f t="shared" si="60"/>
        <v>0</v>
      </c>
      <c r="K236" s="153"/>
      <c r="L236" s="32"/>
      <c r="M236" s="154" t="s">
        <v>1</v>
      </c>
      <c r="N236" s="155" t="s">
        <v>42</v>
      </c>
      <c r="P236" s="156">
        <f t="shared" si="61"/>
        <v>0</v>
      </c>
      <c r="Q236" s="156">
        <v>1.0000000000000001E-5</v>
      </c>
      <c r="R236" s="156">
        <f t="shared" si="62"/>
        <v>1.0000000000000001E-5</v>
      </c>
      <c r="S236" s="156">
        <v>0</v>
      </c>
      <c r="T236" s="157">
        <f t="shared" si="63"/>
        <v>0</v>
      </c>
      <c r="AR236" s="158" t="s">
        <v>587</v>
      </c>
      <c r="AT236" s="158" t="s">
        <v>309</v>
      </c>
      <c r="AU236" s="158" t="s">
        <v>89</v>
      </c>
      <c r="AY236" s="17" t="s">
        <v>307</v>
      </c>
      <c r="BE236" s="159">
        <f t="shared" si="64"/>
        <v>0</v>
      </c>
      <c r="BF236" s="159">
        <f t="shared" si="65"/>
        <v>0</v>
      </c>
      <c r="BG236" s="159">
        <f t="shared" si="66"/>
        <v>0</v>
      </c>
      <c r="BH236" s="159">
        <f t="shared" si="67"/>
        <v>0</v>
      </c>
      <c r="BI236" s="159">
        <f t="shared" si="68"/>
        <v>0</v>
      </c>
      <c r="BJ236" s="17" t="s">
        <v>89</v>
      </c>
      <c r="BK236" s="159">
        <f t="shared" si="69"/>
        <v>0</v>
      </c>
      <c r="BL236" s="17" t="s">
        <v>587</v>
      </c>
      <c r="BM236" s="158" t="s">
        <v>1959</v>
      </c>
    </row>
    <row r="237" spans="2:65" s="1" customFormat="1" ht="24.2" customHeight="1">
      <c r="B237" s="145"/>
      <c r="C237" s="188" t="s">
        <v>1358</v>
      </c>
      <c r="D237" s="188" t="s">
        <v>507</v>
      </c>
      <c r="E237" s="189" t="s">
        <v>3349</v>
      </c>
      <c r="F237" s="190" t="s">
        <v>3350</v>
      </c>
      <c r="G237" s="191" t="s">
        <v>693</v>
      </c>
      <c r="H237" s="192">
        <v>1</v>
      </c>
      <c r="I237" s="193"/>
      <c r="J237" s="194">
        <f t="shared" si="60"/>
        <v>0</v>
      </c>
      <c r="K237" s="195"/>
      <c r="L237" s="196"/>
      <c r="M237" s="197" t="s">
        <v>1</v>
      </c>
      <c r="N237" s="198" t="s">
        <v>42</v>
      </c>
      <c r="P237" s="156">
        <f t="shared" si="61"/>
        <v>0</v>
      </c>
      <c r="Q237" s="156">
        <v>2.7999999999999998E-4</v>
      </c>
      <c r="R237" s="156">
        <f t="shared" si="62"/>
        <v>2.7999999999999998E-4</v>
      </c>
      <c r="S237" s="156">
        <v>0</v>
      </c>
      <c r="T237" s="157">
        <f t="shared" si="63"/>
        <v>0</v>
      </c>
      <c r="AR237" s="158" t="s">
        <v>732</v>
      </c>
      <c r="AT237" s="158" t="s">
        <v>507</v>
      </c>
      <c r="AU237" s="158" t="s">
        <v>89</v>
      </c>
      <c r="AY237" s="17" t="s">
        <v>307</v>
      </c>
      <c r="BE237" s="159">
        <f t="shared" si="64"/>
        <v>0</v>
      </c>
      <c r="BF237" s="159">
        <f t="shared" si="65"/>
        <v>0</v>
      </c>
      <c r="BG237" s="159">
        <f t="shared" si="66"/>
        <v>0</v>
      </c>
      <c r="BH237" s="159">
        <f t="shared" si="67"/>
        <v>0</v>
      </c>
      <c r="BI237" s="159">
        <f t="shared" si="68"/>
        <v>0</v>
      </c>
      <c r="BJ237" s="17" t="s">
        <v>89</v>
      </c>
      <c r="BK237" s="159">
        <f t="shared" si="69"/>
        <v>0</v>
      </c>
      <c r="BL237" s="17" t="s">
        <v>587</v>
      </c>
      <c r="BM237" s="158" t="s">
        <v>1967</v>
      </c>
    </row>
    <row r="238" spans="2:65" s="1" customFormat="1" ht="21.75" customHeight="1">
      <c r="B238" s="145"/>
      <c r="C238" s="146" t="s">
        <v>1363</v>
      </c>
      <c r="D238" s="146" t="s">
        <v>309</v>
      </c>
      <c r="E238" s="147" t="s">
        <v>3351</v>
      </c>
      <c r="F238" s="148" t="s">
        <v>3352</v>
      </c>
      <c r="G238" s="149" t="s">
        <v>693</v>
      </c>
      <c r="H238" s="150">
        <v>1</v>
      </c>
      <c r="I238" s="151"/>
      <c r="J238" s="152">
        <f t="shared" si="60"/>
        <v>0</v>
      </c>
      <c r="K238" s="153"/>
      <c r="L238" s="32"/>
      <c r="M238" s="154" t="s">
        <v>1</v>
      </c>
      <c r="N238" s="155" t="s">
        <v>42</v>
      </c>
      <c r="P238" s="156">
        <f t="shared" si="61"/>
        <v>0</v>
      </c>
      <c r="Q238" s="156">
        <v>5.0000000000000002E-5</v>
      </c>
      <c r="R238" s="156">
        <f t="shared" si="62"/>
        <v>5.0000000000000002E-5</v>
      </c>
      <c r="S238" s="156">
        <v>0</v>
      </c>
      <c r="T238" s="157">
        <f t="shared" si="63"/>
        <v>0</v>
      </c>
      <c r="AR238" s="158" t="s">
        <v>587</v>
      </c>
      <c r="AT238" s="158" t="s">
        <v>309</v>
      </c>
      <c r="AU238" s="158" t="s">
        <v>89</v>
      </c>
      <c r="AY238" s="17" t="s">
        <v>307</v>
      </c>
      <c r="BE238" s="159">
        <f t="shared" si="64"/>
        <v>0</v>
      </c>
      <c r="BF238" s="159">
        <f t="shared" si="65"/>
        <v>0</v>
      </c>
      <c r="BG238" s="159">
        <f t="shared" si="66"/>
        <v>0</v>
      </c>
      <c r="BH238" s="159">
        <f t="shared" si="67"/>
        <v>0</v>
      </c>
      <c r="BI238" s="159">
        <f t="shared" si="68"/>
        <v>0</v>
      </c>
      <c r="BJ238" s="17" t="s">
        <v>89</v>
      </c>
      <c r="BK238" s="159">
        <f t="shared" si="69"/>
        <v>0</v>
      </c>
      <c r="BL238" s="17" t="s">
        <v>587</v>
      </c>
      <c r="BM238" s="158" t="s">
        <v>1976</v>
      </c>
    </row>
    <row r="239" spans="2:65" s="1" customFormat="1" ht="24.2" customHeight="1">
      <c r="B239" s="145"/>
      <c r="C239" s="188" t="s">
        <v>1371</v>
      </c>
      <c r="D239" s="188" t="s">
        <v>507</v>
      </c>
      <c r="E239" s="189" t="s">
        <v>3353</v>
      </c>
      <c r="F239" s="190" t="s">
        <v>3354</v>
      </c>
      <c r="G239" s="191" t="s">
        <v>693</v>
      </c>
      <c r="H239" s="192">
        <v>1</v>
      </c>
      <c r="I239" s="193"/>
      <c r="J239" s="194">
        <f t="shared" si="60"/>
        <v>0</v>
      </c>
      <c r="K239" s="195"/>
      <c r="L239" s="196"/>
      <c r="M239" s="197" t="s">
        <v>1</v>
      </c>
      <c r="N239" s="198" t="s">
        <v>42</v>
      </c>
      <c r="P239" s="156">
        <f t="shared" si="61"/>
        <v>0</v>
      </c>
      <c r="Q239" s="156">
        <v>0</v>
      </c>
      <c r="R239" s="156">
        <f t="shared" si="62"/>
        <v>0</v>
      </c>
      <c r="S239" s="156">
        <v>0</v>
      </c>
      <c r="T239" s="157">
        <f t="shared" si="63"/>
        <v>0</v>
      </c>
      <c r="AR239" s="158" t="s">
        <v>732</v>
      </c>
      <c r="AT239" s="158" t="s">
        <v>507</v>
      </c>
      <c r="AU239" s="158" t="s">
        <v>89</v>
      </c>
      <c r="AY239" s="17" t="s">
        <v>307</v>
      </c>
      <c r="BE239" s="159">
        <f t="shared" si="64"/>
        <v>0</v>
      </c>
      <c r="BF239" s="159">
        <f t="shared" si="65"/>
        <v>0</v>
      </c>
      <c r="BG239" s="159">
        <f t="shared" si="66"/>
        <v>0</v>
      </c>
      <c r="BH239" s="159">
        <f t="shared" si="67"/>
        <v>0</v>
      </c>
      <c r="BI239" s="159">
        <f t="shared" si="68"/>
        <v>0</v>
      </c>
      <c r="BJ239" s="17" t="s">
        <v>89</v>
      </c>
      <c r="BK239" s="159">
        <f t="shared" si="69"/>
        <v>0</v>
      </c>
      <c r="BL239" s="17" t="s">
        <v>587</v>
      </c>
      <c r="BM239" s="158" t="s">
        <v>1987</v>
      </c>
    </row>
    <row r="240" spans="2:65" s="1" customFormat="1" ht="16.5" customHeight="1">
      <c r="B240" s="145"/>
      <c r="C240" s="146" t="s">
        <v>1381</v>
      </c>
      <c r="D240" s="146" t="s">
        <v>309</v>
      </c>
      <c r="E240" s="147" t="s">
        <v>3355</v>
      </c>
      <c r="F240" s="148" t="s">
        <v>3356</v>
      </c>
      <c r="G240" s="149" t="s">
        <v>693</v>
      </c>
      <c r="H240" s="150">
        <v>1</v>
      </c>
      <c r="I240" s="151"/>
      <c r="J240" s="152">
        <f t="shared" si="60"/>
        <v>0</v>
      </c>
      <c r="K240" s="153"/>
      <c r="L240" s="32"/>
      <c r="M240" s="154" t="s">
        <v>1</v>
      </c>
      <c r="N240" s="155" t="s">
        <v>42</v>
      </c>
      <c r="P240" s="156">
        <f t="shared" si="61"/>
        <v>0</v>
      </c>
      <c r="Q240" s="156">
        <v>6.0000000000000002E-5</v>
      </c>
      <c r="R240" s="156">
        <f t="shared" si="62"/>
        <v>6.0000000000000002E-5</v>
      </c>
      <c r="S240" s="156">
        <v>0</v>
      </c>
      <c r="T240" s="157">
        <f t="shared" si="63"/>
        <v>0</v>
      </c>
      <c r="AR240" s="158" t="s">
        <v>587</v>
      </c>
      <c r="AT240" s="158" t="s">
        <v>309</v>
      </c>
      <c r="AU240" s="158" t="s">
        <v>89</v>
      </c>
      <c r="AY240" s="17" t="s">
        <v>307</v>
      </c>
      <c r="BE240" s="159">
        <f t="shared" si="64"/>
        <v>0</v>
      </c>
      <c r="BF240" s="159">
        <f t="shared" si="65"/>
        <v>0</v>
      </c>
      <c r="BG240" s="159">
        <f t="shared" si="66"/>
        <v>0</v>
      </c>
      <c r="BH240" s="159">
        <f t="shared" si="67"/>
        <v>0</v>
      </c>
      <c r="BI240" s="159">
        <f t="shared" si="68"/>
        <v>0</v>
      </c>
      <c r="BJ240" s="17" t="s">
        <v>89</v>
      </c>
      <c r="BK240" s="159">
        <f t="shared" si="69"/>
        <v>0</v>
      </c>
      <c r="BL240" s="17" t="s">
        <v>587</v>
      </c>
      <c r="BM240" s="158" t="s">
        <v>1997</v>
      </c>
    </row>
    <row r="241" spans="2:65" s="1" customFormat="1" ht="24.2" customHeight="1">
      <c r="B241" s="145"/>
      <c r="C241" s="188" t="s">
        <v>1398</v>
      </c>
      <c r="D241" s="188" t="s">
        <v>507</v>
      </c>
      <c r="E241" s="189" t="s">
        <v>3357</v>
      </c>
      <c r="F241" s="190" t="s">
        <v>3358</v>
      </c>
      <c r="G241" s="191" t="s">
        <v>693</v>
      </c>
      <c r="H241" s="192">
        <v>1</v>
      </c>
      <c r="I241" s="193"/>
      <c r="J241" s="194">
        <f t="shared" si="60"/>
        <v>0</v>
      </c>
      <c r="K241" s="195"/>
      <c r="L241" s="196"/>
      <c r="M241" s="197" t="s">
        <v>1</v>
      </c>
      <c r="N241" s="198" t="s">
        <v>42</v>
      </c>
      <c r="P241" s="156">
        <f t="shared" si="61"/>
        <v>0</v>
      </c>
      <c r="Q241" s="156">
        <v>5.1900000000000002E-3</v>
      </c>
      <c r="R241" s="156">
        <f t="shared" si="62"/>
        <v>5.1900000000000002E-3</v>
      </c>
      <c r="S241" s="156">
        <v>0</v>
      </c>
      <c r="T241" s="157">
        <f t="shared" si="63"/>
        <v>0</v>
      </c>
      <c r="AR241" s="158" t="s">
        <v>732</v>
      </c>
      <c r="AT241" s="158" t="s">
        <v>507</v>
      </c>
      <c r="AU241" s="158" t="s">
        <v>89</v>
      </c>
      <c r="AY241" s="17" t="s">
        <v>307</v>
      </c>
      <c r="BE241" s="159">
        <f t="shared" si="64"/>
        <v>0</v>
      </c>
      <c r="BF241" s="159">
        <f t="shared" si="65"/>
        <v>0</v>
      </c>
      <c r="BG241" s="159">
        <f t="shared" si="66"/>
        <v>0</v>
      </c>
      <c r="BH241" s="159">
        <f t="shared" si="67"/>
        <v>0</v>
      </c>
      <c r="BI241" s="159">
        <f t="shared" si="68"/>
        <v>0</v>
      </c>
      <c r="BJ241" s="17" t="s">
        <v>89</v>
      </c>
      <c r="BK241" s="159">
        <f t="shared" si="69"/>
        <v>0</v>
      </c>
      <c r="BL241" s="17" t="s">
        <v>587</v>
      </c>
      <c r="BM241" s="158" t="s">
        <v>2006</v>
      </c>
    </row>
    <row r="242" spans="2:65" s="1" customFormat="1" ht="16.5" customHeight="1">
      <c r="B242" s="145"/>
      <c r="C242" s="146" t="s">
        <v>1410</v>
      </c>
      <c r="D242" s="146" t="s">
        <v>309</v>
      </c>
      <c r="E242" s="147" t="s">
        <v>3359</v>
      </c>
      <c r="F242" s="148" t="s">
        <v>3360</v>
      </c>
      <c r="G242" s="149" t="s">
        <v>693</v>
      </c>
      <c r="H242" s="150">
        <v>1</v>
      </c>
      <c r="I242" s="151"/>
      <c r="J242" s="152">
        <f t="shared" si="60"/>
        <v>0</v>
      </c>
      <c r="K242" s="153"/>
      <c r="L242" s="32"/>
      <c r="M242" s="154" t="s">
        <v>1</v>
      </c>
      <c r="N242" s="155" t="s">
        <v>42</v>
      </c>
      <c r="P242" s="156">
        <f t="shared" si="61"/>
        <v>0</v>
      </c>
      <c r="Q242" s="156">
        <v>5.0000000000000002E-5</v>
      </c>
      <c r="R242" s="156">
        <f t="shared" si="62"/>
        <v>5.0000000000000002E-5</v>
      </c>
      <c r="S242" s="156">
        <v>0</v>
      </c>
      <c r="T242" s="157">
        <f t="shared" si="63"/>
        <v>0</v>
      </c>
      <c r="AR242" s="158" t="s">
        <v>587</v>
      </c>
      <c r="AT242" s="158" t="s">
        <v>309</v>
      </c>
      <c r="AU242" s="158" t="s">
        <v>89</v>
      </c>
      <c r="AY242" s="17" t="s">
        <v>307</v>
      </c>
      <c r="BE242" s="159">
        <f t="shared" si="64"/>
        <v>0</v>
      </c>
      <c r="BF242" s="159">
        <f t="shared" si="65"/>
        <v>0</v>
      </c>
      <c r="BG242" s="159">
        <f t="shared" si="66"/>
        <v>0</v>
      </c>
      <c r="BH242" s="159">
        <f t="shared" si="67"/>
        <v>0</v>
      </c>
      <c r="BI242" s="159">
        <f t="shared" si="68"/>
        <v>0</v>
      </c>
      <c r="BJ242" s="17" t="s">
        <v>89</v>
      </c>
      <c r="BK242" s="159">
        <f t="shared" si="69"/>
        <v>0</v>
      </c>
      <c r="BL242" s="17" t="s">
        <v>587</v>
      </c>
      <c r="BM242" s="158" t="s">
        <v>2016</v>
      </c>
    </row>
    <row r="243" spans="2:65" s="1" customFormat="1" ht="33" customHeight="1">
      <c r="B243" s="145"/>
      <c r="C243" s="188" t="s">
        <v>1414</v>
      </c>
      <c r="D243" s="188" t="s">
        <v>507</v>
      </c>
      <c r="E243" s="189" t="s">
        <v>3361</v>
      </c>
      <c r="F243" s="190" t="s">
        <v>3362</v>
      </c>
      <c r="G243" s="191" t="s">
        <v>693</v>
      </c>
      <c r="H243" s="192">
        <v>1</v>
      </c>
      <c r="I243" s="193"/>
      <c r="J243" s="194">
        <f t="shared" si="60"/>
        <v>0</v>
      </c>
      <c r="K243" s="195"/>
      <c r="L243" s="196"/>
      <c r="M243" s="197" t="s">
        <v>1</v>
      </c>
      <c r="N243" s="198" t="s">
        <v>42</v>
      </c>
      <c r="P243" s="156">
        <f t="shared" si="61"/>
        <v>0</v>
      </c>
      <c r="Q243" s="156">
        <v>1.1000000000000001E-3</v>
      </c>
      <c r="R243" s="156">
        <f t="shared" si="62"/>
        <v>1.1000000000000001E-3</v>
      </c>
      <c r="S243" s="156">
        <v>0</v>
      </c>
      <c r="T243" s="157">
        <f t="shared" si="63"/>
        <v>0</v>
      </c>
      <c r="AR243" s="158" t="s">
        <v>732</v>
      </c>
      <c r="AT243" s="158" t="s">
        <v>507</v>
      </c>
      <c r="AU243" s="158" t="s">
        <v>89</v>
      </c>
      <c r="AY243" s="17" t="s">
        <v>307</v>
      </c>
      <c r="BE243" s="159">
        <f t="shared" si="64"/>
        <v>0</v>
      </c>
      <c r="BF243" s="159">
        <f t="shared" si="65"/>
        <v>0</v>
      </c>
      <c r="BG243" s="159">
        <f t="shared" si="66"/>
        <v>0</v>
      </c>
      <c r="BH243" s="159">
        <f t="shared" si="67"/>
        <v>0</v>
      </c>
      <c r="BI243" s="159">
        <f t="shared" si="68"/>
        <v>0</v>
      </c>
      <c r="BJ243" s="17" t="s">
        <v>89</v>
      </c>
      <c r="BK243" s="159">
        <f t="shared" si="69"/>
        <v>0</v>
      </c>
      <c r="BL243" s="17" t="s">
        <v>587</v>
      </c>
      <c r="BM243" s="158" t="s">
        <v>2030</v>
      </c>
    </row>
    <row r="244" spans="2:65" s="1" customFormat="1" ht="24.2" customHeight="1">
      <c r="B244" s="145"/>
      <c r="C244" s="146" t="s">
        <v>1440</v>
      </c>
      <c r="D244" s="146" t="s">
        <v>309</v>
      </c>
      <c r="E244" s="147" t="s">
        <v>3363</v>
      </c>
      <c r="F244" s="148" t="s">
        <v>3364</v>
      </c>
      <c r="G244" s="149" t="s">
        <v>693</v>
      </c>
      <c r="H244" s="150">
        <v>1</v>
      </c>
      <c r="I244" s="151"/>
      <c r="J244" s="152">
        <f t="shared" si="60"/>
        <v>0</v>
      </c>
      <c r="K244" s="153"/>
      <c r="L244" s="32"/>
      <c r="M244" s="154" t="s">
        <v>1</v>
      </c>
      <c r="N244" s="155" t="s">
        <v>42</v>
      </c>
      <c r="P244" s="156">
        <f t="shared" si="61"/>
        <v>0</v>
      </c>
      <c r="Q244" s="156">
        <v>0</v>
      </c>
      <c r="R244" s="156">
        <f t="shared" si="62"/>
        <v>0</v>
      </c>
      <c r="S244" s="156">
        <v>0</v>
      </c>
      <c r="T244" s="157">
        <f t="shared" si="63"/>
        <v>0</v>
      </c>
      <c r="AR244" s="158" t="s">
        <v>587</v>
      </c>
      <c r="AT244" s="158" t="s">
        <v>309</v>
      </c>
      <c r="AU244" s="158" t="s">
        <v>89</v>
      </c>
      <c r="AY244" s="17" t="s">
        <v>307</v>
      </c>
      <c r="BE244" s="159">
        <f t="shared" si="64"/>
        <v>0</v>
      </c>
      <c r="BF244" s="159">
        <f t="shared" si="65"/>
        <v>0</v>
      </c>
      <c r="BG244" s="159">
        <f t="shared" si="66"/>
        <v>0</v>
      </c>
      <c r="BH244" s="159">
        <f t="shared" si="67"/>
        <v>0</v>
      </c>
      <c r="BI244" s="159">
        <f t="shared" si="68"/>
        <v>0</v>
      </c>
      <c r="BJ244" s="17" t="s">
        <v>89</v>
      </c>
      <c r="BK244" s="159">
        <f t="shared" si="69"/>
        <v>0</v>
      </c>
      <c r="BL244" s="17" t="s">
        <v>587</v>
      </c>
      <c r="BM244" s="158" t="s">
        <v>2043</v>
      </c>
    </row>
    <row r="245" spans="2:65" s="1" customFormat="1" ht="33" customHeight="1">
      <c r="B245" s="145"/>
      <c r="C245" s="188" t="s">
        <v>1449</v>
      </c>
      <c r="D245" s="188" t="s">
        <v>507</v>
      </c>
      <c r="E245" s="189" t="s">
        <v>3365</v>
      </c>
      <c r="F245" s="190" t="s">
        <v>3366</v>
      </c>
      <c r="G245" s="191" t="s">
        <v>693</v>
      </c>
      <c r="H245" s="192">
        <v>1</v>
      </c>
      <c r="I245" s="193"/>
      <c r="J245" s="194">
        <f t="shared" si="60"/>
        <v>0</v>
      </c>
      <c r="K245" s="195"/>
      <c r="L245" s="196"/>
      <c r="M245" s="197" t="s">
        <v>1</v>
      </c>
      <c r="N245" s="198" t="s">
        <v>42</v>
      </c>
      <c r="P245" s="156">
        <f t="shared" si="61"/>
        <v>0</v>
      </c>
      <c r="Q245" s="156">
        <v>0</v>
      </c>
      <c r="R245" s="156">
        <f t="shared" si="62"/>
        <v>0</v>
      </c>
      <c r="S245" s="156">
        <v>0</v>
      </c>
      <c r="T245" s="157">
        <f t="shared" si="63"/>
        <v>0</v>
      </c>
      <c r="AR245" s="158" t="s">
        <v>732</v>
      </c>
      <c r="AT245" s="158" t="s">
        <v>507</v>
      </c>
      <c r="AU245" s="158" t="s">
        <v>89</v>
      </c>
      <c r="AY245" s="17" t="s">
        <v>307</v>
      </c>
      <c r="BE245" s="159">
        <f t="shared" si="64"/>
        <v>0</v>
      </c>
      <c r="BF245" s="159">
        <f t="shared" si="65"/>
        <v>0</v>
      </c>
      <c r="BG245" s="159">
        <f t="shared" si="66"/>
        <v>0</v>
      </c>
      <c r="BH245" s="159">
        <f t="shared" si="67"/>
        <v>0</v>
      </c>
      <c r="BI245" s="159">
        <f t="shared" si="68"/>
        <v>0</v>
      </c>
      <c r="BJ245" s="17" t="s">
        <v>89</v>
      </c>
      <c r="BK245" s="159">
        <f t="shared" si="69"/>
        <v>0</v>
      </c>
      <c r="BL245" s="17" t="s">
        <v>587</v>
      </c>
      <c r="BM245" s="158" t="s">
        <v>2055</v>
      </c>
    </row>
    <row r="246" spans="2:65" s="1" customFormat="1" ht="16.5" customHeight="1">
      <c r="B246" s="145"/>
      <c r="C246" s="146" t="s">
        <v>1461</v>
      </c>
      <c r="D246" s="146" t="s">
        <v>309</v>
      </c>
      <c r="E246" s="147" t="s">
        <v>3367</v>
      </c>
      <c r="F246" s="148" t="s">
        <v>3368</v>
      </c>
      <c r="G246" s="149" t="s">
        <v>693</v>
      </c>
      <c r="H246" s="150">
        <v>2</v>
      </c>
      <c r="I246" s="151"/>
      <c r="J246" s="152">
        <f t="shared" si="60"/>
        <v>0</v>
      </c>
      <c r="K246" s="153"/>
      <c r="L246" s="32"/>
      <c r="M246" s="154" t="s">
        <v>1</v>
      </c>
      <c r="N246" s="155" t="s">
        <v>42</v>
      </c>
      <c r="P246" s="156">
        <f t="shared" si="61"/>
        <v>0</v>
      </c>
      <c r="Q246" s="156">
        <v>6.9999999999999994E-5</v>
      </c>
      <c r="R246" s="156">
        <f t="shared" si="62"/>
        <v>1.3999999999999999E-4</v>
      </c>
      <c r="S246" s="156">
        <v>0</v>
      </c>
      <c r="T246" s="157">
        <f t="shared" si="63"/>
        <v>0</v>
      </c>
      <c r="AR246" s="158" t="s">
        <v>587</v>
      </c>
      <c r="AT246" s="158" t="s">
        <v>309</v>
      </c>
      <c r="AU246" s="158" t="s">
        <v>89</v>
      </c>
      <c r="AY246" s="17" t="s">
        <v>307</v>
      </c>
      <c r="BE246" s="159">
        <f t="shared" si="64"/>
        <v>0</v>
      </c>
      <c r="BF246" s="159">
        <f t="shared" si="65"/>
        <v>0</v>
      </c>
      <c r="BG246" s="159">
        <f t="shared" si="66"/>
        <v>0</v>
      </c>
      <c r="BH246" s="159">
        <f t="shared" si="67"/>
        <v>0</v>
      </c>
      <c r="BI246" s="159">
        <f t="shared" si="68"/>
        <v>0</v>
      </c>
      <c r="BJ246" s="17" t="s">
        <v>89</v>
      </c>
      <c r="BK246" s="159">
        <f t="shared" si="69"/>
        <v>0</v>
      </c>
      <c r="BL246" s="17" t="s">
        <v>587</v>
      </c>
      <c r="BM246" s="158" t="s">
        <v>2067</v>
      </c>
    </row>
    <row r="247" spans="2:65" s="1" customFormat="1" ht="24.2" customHeight="1">
      <c r="B247" s="145"/>
      <c r="C247" s="188" t="s">
        <v>1472</v>
      </c>
      <c r="D247" s="188" t="s">
        <v>507</v>
      </c>
      <c r="E247" s="189" t="s">
        <v>3369</v>
      </c>
      <c r="F247" s="190" t="s">
        <v>3370</v>
      </c>
      <c r="G247" s="191" t="s">
        <v>693</v>
      </c>
      <c r="H247" s="192">
        <v>2</v>
      </c>
      <c r="I247" s="193"/>
      <c r="J247" s="194">
        <f t="shared" si="60"/>
        <v>0</v>
      </c>
      <c r="K247" s="195"/>
      <c r="L247" s="196"/>
      <c r="M247" s="197" t="s">
        <v>1</v>
      </c>
      <c r="N247" s="198" t="s">
        <v>42</v>
      </c>
      <c r="P247" s="156">
        <f t="shared" si="61"/>
        <v>0</v>
      </c>
      <c r="Q247" s="156">
        <v>3.6099999999999999E-3</v>
      </c>
      <c r="R247" s="156">
        <f t="shared" si="62"/>
        <v>7.2199999999999999E-3</v>
      </c>
      <c r="S247" s="156">
        <v>0</v>
      </c>
      <c r="T247" s="157">
        <f t="shared" si="63"/>
        <v>0</v>
      </c>
      <c r="AR247" s="158" t="s">
        <v>732</v>
      </c>
      <c r="AT247" s="158" t="s">
        <v>507</v>
      </c>
      <c r="AU247" s="158" t="s">
        <v>89</v>
      </c>
      <c r="AY247" s="17" t="s">
        <v>307</v>
      </c>
      <c r="BE247" s="159">
        <f t="shared" si="64"/>
        <v>0</v>
      </c>
      <c r="BF247" s="159">
        <f t="shared" si="65"/>
        <v>0</v>
      </c>
      <c r="BG247" s="159">
        <f t="shared" si="66"/>
        <v>0</v>
      </c>
      <c r="BH247" s="159">
        <f t="shared" si="67"/>
        <v>0</v>
      </c>
      <c r="BI247" s="159">
        <f t="shared" si="68"/>
        <v>0</v>
      </c>
      <c r="BJ247" s="17" t="s">
        <v>89</v>
      </c>
      <c r="BK247" s="159">
        <f t="shared" si="69"/>
        <v>0</v>
      </c>
      <c r="BL247" s="17" t="s">
        <v>587</v>
      </c>
      <c r="BM247" s="158" t="s">
        <v>2080</v>
      </c>
    </row>
    <row r="248" spans="2:65" s="1" customFormat="1" ht="16.5" customHeight="1">
      <c r="B248" s="145"/>
      <c r="C248" s="146" t="s">
        <v>1476</v>
      </c>
      <c r="D248" s="146" t="s">
        <v>309</v>
      </c>
      <c r="E248" s="147" t="s">
        <v>3371</v>
      </c>
      <c r="F248" s="148" t="s">
        <v>3372</v>
      </c>
      <c r="G248" s="149" t="s">
        <v>693</v>
      </c>
      <c r="H248" s="150">
        <v>1</v>
      </c>
      <c r="I248" s="151"/>
      <c r="J248" s="152">
        <f t="shared" si="60"/>
        <v>0</v>
      </c>
      <c r="K248" s="153"/>
      <c r="L248" s="32"/>
      <c r="M248" s="154" t="s">
        <v>1</v>
      </c>
      <c r="N248" s="155" t="s">
        <v>42</v>
      </c>
      <c r="P248" s="156">
        <f t="shared" si="61"/>
        <v>0</v>
      </c>
      <c r="Q248" s="156">
        <v>5.0000000000000002E-5</v>
      </c>
      <c r="R248" s="156">
        <f t="shared" si="62"/>
        <v>5.0000000000000002E-5</v>
      </c>
      <c r="S248" s="156">
        <v>0</v>
      </c>
      <c r="T248" s="157">
        <f t="shared" si="63"/>
        <v>0</v>
      </c>
      <c r="AR248" s="158" t="s">
        <v>587</v>
      </c>
      <c r="AT248" s="158" t="s">
        <v>309</v>
      </c>
      <c r="AU248" s="158" t="s">
        <v>89</v>
      </c>
      <c r="AY248" s="17" t="s">
        <v>307</v>
      </c>
      <c r="BE248" s="159">
        <f t="shared" si="64"/>
        <v>0</v>
      </c>
      <c r="BF248" s="159">
        <f t="shared" si="65"/>
        <v>0</v>
      </c>
      <c r="BG248" s="159">
        <f t="shared" si="66"/>
        <v>0</v>
      </c>
      <c r="BH248" s="159">
        <f t="shared" si="67"/>
        <v>0</v>
      </c>
      <c r="BI248" s="159">
        <f t="shared" si="68"/>
        <v>0</v>
      </c>
      <c r="BJ248" s="17" t="s">
        <v>89</v>
      </c>
      <c r="BK248" s="159">
        <f t="shared" si="69"/>
        <v>0</v>
      </c>
      <c r="BL248" s="17" t="s">
        <v>587</v>
      </c>
      <c r="BM248" s="158" t="s">
        <v>2093</v>
      </c>
    </row>
    <row r="249" spans="2:65" s="1" customFormat="1" ht="24.2" customHeight="1">
      <c r="B249" s="145"/>
      <c r="C249" s="188" t="s">
        <v>1480</v>
      </c>
      <c r="D249" s="188" t="s">
        <v>507</v>
      </c>
      <c r="E249" s="189" t="s">
        <v>3373</v>
      </c>
      <c r="F249" s="190" t="s">
        <v>3374</v>
      </c>
      <c r="G249" s="191" t="s">
        <v>693</v>
      </c>
      <c r="H249" s="192">
        <v>1</v>
      </c>
      <c r="I249" s="193"/>
      <c r="J249" s="194">
        <f t="shared" si="60"/>
        <v>0</v>
      </c>
      <c r="K249" s="195"/>
      <c r="L249" s="196"/>
      <c r="M249" s="197" t="s">
        <v>1</v>
      </c>
      <c r="N249" s="198" t="s">
        <v>42</v>
      </c>
      <c r="P249" s="156">
        <f t="shared" si="61"/>
        <v>0</v>
      </c>
      <c r="Q249" s="156">
        <v>4.8999999999999998E-4</v>
      </c>
      <c r="R249" s="156">
        <f t="shared" si="62"/>
        <v>4.8999999999999998E-4</v>
      </c>
      <c r="S249" s="156">
        <v>0</v>
      </c>
      <c r="T249" s="157">
        <f t="shared" si="63"/>
        <v>0</v>
      </c>
      <c r="AR249" s="158" t="s">
        <v>732</v>
      </c>
      <c r="AT249" s="158" t="s">
        <v>507</v>
      </c>
      <c r="AU249" s="158" t="s">
        <v>89</v>
      </c>
      <c r="AY249" s="17" t="s">
        <v>307</v>
      </c>
      <c r="BE249" s="159">
        <f t="shared" si="64"/>
        <v>0</v>
      </c>
      <c r="BF249" s="159">
        <f t="shared" si="65"/>
        <v>0</v>
      </c>
      <c r="BG249" s="159">
        <f t="shared" si="66"/>
        <v>0</v>
      </c>
      <c r="BH249" s="159">
        <f t="shared" si="67"/>
        <v>0</v>
      </c>
      <c r="BI249" s="159">
        <f t="shared" si="68"/>
        <v>0</v>
      </c>
      <c r="BJ249" s="17" t="s">
        <v>89</v>
      </c>
      <c r="BK249" s="159">
        <f t="shared" si="69"/>
        <v>0</v>
      </c>
      <c r="BL249" s="17" t="s">
        <v>587</v>
      </c>
      <c r="BM249" s="158" t="s">
        <v>2102</v>
      </c>
    </row>
    <row r="250" spans="2:65" s="1" customFormat="1" ht="24.2" customHeight="1">
      <c r="B250" s="145"/>
      <c r="C250" s="146" t="s">
        <v>1487</v>
      </c>
      <c r="D250" s="146" t="s">
        <v>309</v>
      </c>
      <c r="E250" s="147" t="s">
        <v>3375</v>
      </c>
      <c r="F250" s="148" t="s">
        <v>3376</v>
      </c>
      <c r="G250" s="149" t="s">
        <v>693</v>
      </c>
      <c r="H250" s="150">
        <v>1</v>
      </c>
      <c r="I250" s="151"/>
      <c r="J250" s="152">
        <f t="shared" si="60"/>
        <v>0</v>
      </c>
      <c r="K250" s="153"/>
      <c r="L250" s="32"/>
      <c r="M250" s="154" t="s">
        <v>1</v>
      </c>
      <c r="N250" s="155" t="s">
        <v>42</v>
      </c>
      <c r="P250" s="156">
        <f t="shared" si="61"/>
        <v>0</v>
      </c>
      <c r="Q250" s="156">
        <v>5.0000000000000002E-5</v>
      </c>
      <c r="R250" s="156">
        <f t="shared" si="62"/>
        <v>5.0000000000000002E-5</v>
      </c>
      <c r="S250" s="156">
        <v>0</v>
      </c>
      <c r="T250" s="157">
        <f t="shared" si="63"/>
        <v>0</v>
      </c>
      <c r="AR250" s="158" t="s">
        <v>587</v>
      </c>
      <c r="AT250" s="158" t="s">
        <v>309</v>
      </c>
      <c r="AU250" s="158" t="s">
        <v>89</v>
      </c>
      <c r="AY250" s="17" t="s">
        <v>307</v>
      </c>
      <c r="BE250" s="159">
        <f t="shared" si="64"/>
        <v>0</v>
      </c>
      <c r="BF250" s="159">
        <f t="shared" si="65"/>
        <v>0</v>
      </c>
      <c r="BG250" s="159">
        <f t="shared" si="66"/>
        <v>0</v>
      </c>
      <c r="BH250" s="159">
        <f t="shared" si="67"/>
        <v>0</v>
      </c>
      <c r="BI250" s="159">
        <f t="shared" si="68"/>
        <v>0</v>
      </c>
      <c r="BJ250" s="17" t="s">
        <v>89</v>
      </c>
      <c r="BK250" s="159">
        <f t="shared" si="69"/>
        <v>0</v>
      </c>
      <c r="BL250" s="17" t="s">
        <v>587</v>
      </c>
      <c r="BM250" s="158" t="s">
        <v>2114</v>
      </c>
    </row>
    <row r="251" spans="2:65" s="1" customFormat="1" ht="44.25" customHeight="1">
      <c r="B251" s="145"/>
      <c r="C251" s="188" t="s">
        <v>1491</v>
      </c>
      <c r="D251" s="188" t="s">
        <v>507</v>
      </c>
      <c r="E251" s="189" t="s">
        <v>3377</v>
      </c>
      <c r="F251" s="190" t="s">
        <v>3378</v>
      </c>
      <c r="G251" s="191" t="s">
        <v>693</v>
      </c>
      <c r="H251" s="192">
        <v>1</v>
      </c>
      <c r="I251" s="193"/>
      <c r="J251" s="194">
        <f t="shared" si="60"/>
        <v>0</v>
      </c>
      <c r="K251" s="195"/>
      <c r="L251" s="196"/>
      <c r="M251" s="197" t="s">
        <v>1</v>
      </c>
      <c r="N251" s="198" t="s">
        <v>42</v>
      </c>
      <c r="P251" s="156">
        <f t="shared" si="61"/>
        <v>0</v>
      </c>
      <c r="Q251" s="156">
        <v>3.3E-4</v>
      </c>
      <c r="R251" s="156">
        <f t="shared" si="62"/>
        <v>3.3E-4</v>
      </c>
      <c r="S251" s="156">
        <v>0</v>
      </c>
      <c r="T251" s="157">
        <f t="shared" si="63"/>
        <v>0</v>
      </c>
      <c r="AR251" s="158" t="s">
        <v>732</v>
      </c>
      <c r="AT251" s="158" t="s">
        <v>507</v>
      </c>
      <c r="AU251" s="158" t="s">
        <v>89</v>
      </c>
      <c r="AY251" s="17" t="s">
        <v>307</v>
      </c>
      <c r="BE251" s="159">
        <f t="shared" si="64"/>
        <v>0</v>
      </c>
      <c r="BF251" s="159">
        <f t="shared" si="65"/>
        <v>0</v>
      </c>
      <c r="BG251" s="159">
        <f t="shared" si="66"/>
        <v>0</v>
      </c>
      <c r="BH251" s="159">
        <f t="shared" si="67"/>
        <v>0</v>
      </c>
      <c r="BI251" s="159">
        <f t="shared" si="68"/>
        <v>0</v>
      </c>
      <c r="BJ251" s="17" t="s">
        <v>89</v>
      </c>
      <c r="BK251" s="159">
        <f t="shared" si="69"/>
        <v>0</v>
      </c>
      <c r="BL251" s="17" t="s">
        <v>587</v>
      </c>
      <c r="BM251" s="158" t="s">
        <v>2142</v>
      </c>
    </row>
    <row r="252" spans="2:65" s="1" customFormat="1" ht="24.2" customHeight="1">
      <c r="B252" s="145"/>
      <c r="C252" s="146" t="s">
        <v>1496</v>
      </c>
      <c r="D252" s="146" t="s">
        <v>309</v>
      </c>
      <c r="E252" s="147" t="s">
        <v>3379</v>
      </c>
      <c r="F252" s="148" t="s">
        <v>3380</v>
      </c>
      <c r="G252" s="149" t="s">
        <v>693</v>
      </c>
      <c r="H252" s="150">
        <v>1</v>
      </c>
      <c r="I252" s="151"/>
      <c r="J252" s="152">
        <f t="shared" si="60"/>
        <v>0</v>
      </c>
      <c r="K252" s="153"/>
      <c r="L252" s="32"/>
      <c r="M252" s="154" t="s">
        <v>1</v>
      </c>
      <c r="N252" s="155" t="s">
        <v>42</v>
      </c>
      <c r="P252" s="156">
        <f t="shared" si="61"/>
        <v>0</v>
      </c>
      <c r="Q252" s="156">
        <v>6.0000000000000002E-5</v>
      </c>
      <c r="R252" s="156">
        <f t="shared" si="62"/>
        <v>6.0000000000000002E-5</v>
      </c>
      <c r="S252" s="156">
        <v>0</v>
      </c>
      <c r="T252" s="157">
        <f t="shared" si="63"/>
        <v>0</v>
      </c>
      <c r="AR252" s="158" t="s">
        <v>587</v>
      </c>
      <c r="AT252" s="158" t="s">
        <v>309</v>
      </c>
      <c r="AU252" s="158" t="s">
        <v>89</v>
      </c>
      <c r="AY252" s="17" t="s">
        <v>307</v>
      </c>
      <c r="BE252" s="159">
        <f t="shared" si="64"/>
        <v>0</v>
      </c>
      <c r="BF252" s="159">
        <f t="shared" si="65"/>
        <v>0</v>
      </c>
      <c r="BG252" s="159">
        <f t="shared" si="66"/>
        <v>0</v>
      </c>
      <c r="BH252" s="159">
        <f t="shared" si="67"/>
        <v>0</v>
      </c>
      <c r="BI252" s="159">
        <f t="shared" si="68"/>
        <v>0</v>
      </c>
      <c r="BJ252" s="17" t="s">
        <v>89</v>
      </c>
      <c r="BK252" s="159">
        <f t="shared" si="69"/>
        <v>0</v>
      </c>
      <c r="BL252" s="17" t="s">
        <v>587</v>
      </c>
      <c r="BM252" s="158" t="s">
        <v>2158</v>
      </c>
    </row>
    <row r="253" spans="2:65" s="1" customFormat="1" ht="44.25" customHeight="1">
      <c r="B253" s="145"/>
      <c r="C253" s="188" t="s">
        <v>1501</v>
      </c>
      <c r="D253" s="188" t="s">
        <v>507</v>
      </c>
      <c r="E253" s="189" t="s">
        <v>3381</v>
      </c>
      <c r="F253" s="190" t="s">
        <v>3382</v>
      </c>
      <c r="G253" s="191" t="s">
        <v>693</v>
      </c>
      <c r="H253" s="192">
        <v>1</v>
      </c>
      <c r="I253" s="193"/>
      <c r="J253" s="194">
        <f t="shared" si="60"/>
        <v>0</v>
      </c>
      <c r="K253" s="195"/>
      <c r="L253" s="196"/>
      <c r="M253" s="197" t="s">
        <v>1</v>
      </c>
      <c r="N253" s="198" t="s">
        <v>42</v>
      </c>
      <c r="P253" s="156">
        <f t="shared" si="61"/>
        <v>0</v>
      </c>
      <c r="Q253" s="156">
        <v>5.2999999999999998E-4</v>
      </c>
      <c r="R253" s="156">
        <f t="shared" si="62"/>
        <v>5.2999999999999998E-4</v>
      </c>
      <c r="S253" s="156">
        <v>0</v>
      </c>
      <c r="T253" s="157">
        <f t="shared" si="63"/>
        <v>0</v>
      </c>
      <c r="AR253" s="158" t="s">
        <v>732</v>
      </c>
      <c r="AT253" s="158" t="s">
        <v>507</v>
      </c>
      <c r="AU253" s="158" t="s">
        <v>89</v>
      </c>
      <c r="AY253" s="17" t="s">
        <v>307</v>
      </c>
      <c r="BE253" s="159">
        <f t="shared" si="64"/>
        <v>0</v>
      </c>
      <c r="BF253" s="159">
        <f t="shared" si="65"/>
        <v>0</v>
      </c>
      <c r="BG253" s="159">
        <f t="shared" si="66"/>
        <v>0</v>
      </c>
      <c r="BH253" s="159">
        <f t="shared" si="67"/>
        <v>0</v>
      </c>
      <c r="BI253" s="159">
        <f t="shared" si="68"/>
        <v>0</v>
      </c>
      <c r="BJ253" s="17" t="s">
        <v>89</v>
      </c>
      <c r="BK253" s="159">
        <f t="shared" si="69"/>
        <v>0</v>
      </c>
      <c r="BL253" s="17" t="s">
        <v>587</v>
      </c>
      <c r="BM253" s="158" t="s">
        <v>2169</v>
      </c>
    </row>
    <row r="254" spans="2:65" s="1" customFormat="1" ht="24.2" customHeight="1">
      <c r="B254" s="145"/>
      <c r="C254" s="146" t="s">
        <v>1505</v>
      </c>
      <c r="D254" s="146" t="s">
        <v>309</v>
      </c>
      <c r="E254" s="147" t="s">
        <v>3383</v>
      </c>
      <c r="F254" s="148" t="s">
        <v>3384</v>
      </c>
      <c r="G254" s="149" t="s">
        <v>693</v>
      </c>
      <c r="H254" s="150">
        <v>1</v>
      </c>
      <c r="I254" s="151"/>
      <c r="J254" s="152">
        <f t="shared" si="60"/>
        <v>0</v>
      </c>
      <c r="K254" s="153"/>
      <c r="L254" s="32"/>
      <c r="M254" s="154" t="s">
        <v>1</v>
      </c>
      <c r="N254" s="155" t="s">
        <v>42</v>
      </c>
      <c r="P254" s="156">
        <f t="shared" si="61"/>
        <v>0</v>
      </c>
      <c r="Q254" s="156">
        <v>6.9999999999999994E-5</v>
      </c>
      <c r="R254" s="156">
        <f t="shared" si="62"/>
        <v>6.9999999999999994E-5</v>
      </c>
      <c r="S254" s="156">
        <v>0</v>
      </c>
      <c r="T254" s="157">
        <f t="shared" si="63"/>
        <v>0</v>
      </c>
      <c r="AR254" s="158" t="s">
        <v>587</v>
      </c>
      <c r="AT254" s="158" t="s">
        <v>309</v>
      </c>
      <c r="AU254" s="158" t="s">
        <v>89</v>
      </c>
      <c r="AY254" s="17" t="s">
        <v>307</v>
      </c>
      <c r="BE254" s="159">
        <f t="shared" si="64"/>
        <v>0</v>
      </c>
      <c r="BF254" s="159">
        <f t="shared" si="65"/>
        <v>0</v>
      </c>
      <c r="BG254" s="159">
        <f t="shared" si="66"/>
        <v>0</v>
      </c>
      <c r="BH254" s="159">
        <f t="shared" si="67"/>
        <v>0</v>
      </c>
      <c r="BI254" s="159">
        <f t="shared" si="68"/>
        <v>0</v>
      </c>
      <c r="BJ254" s="17" t="s">
        <v>89</v>
      </c>
      <c r="BK254" s="159">
        <f t="shared" si="69"/>
        <v>0</v>
      </c>
      <c r="BL254" s="17" t="s">
        <v>587</v>
      </c>
      <c r="BM254" s="158" t="s">
        <v>2180</v>
      </c>
    </row>
    <row r="255" spans="2:65" s="1" customFormat="1" ht="44.25" customHeight="1">
      <c r="B255" s="145"/>
      <c r="C255" s="188" t="s">
        <v>1510</v>
      </c>
      <c r="D255" s="188" t="s">
        <v>507</v>
      </c>
      <c r="E255" s="189" t="s">
        <v>3385</v>
      </c>
      <c r="F255" s="190" t="s">
        <v>3386</v>
      </c>
      <c r="G255" s="191" t="s">
        <v>693</v>
      </c>
      <c r="H255" s="192">
        <v>1</v>
      </c>
      <c r="I255" s="193"/>
      <c r="J255" s="194">
        <f t="shared" si="60"/>
        <v>0</v>
      </c>
      <c r="K255" s="195"/>
      <c r="L255" s="196"/>
      <c r="M255" s="197" t="s">
        <v>1</v>
      </c>
      <c r="N255" s="198" t="s">
        <v>42</v>
      </c>
      <c r="P255" s="156">
        <f t="shared" si="61"/>
        <v>0</v>
      </c>
      <c r="Q255" s="156">
        <v>1.01E-3</v>
      </c>
      <c r="R255" s="156">
        <f t="shared" si="62"/>
        <v>1.01E-3</v>
      </c>
      <c r="S255" s="156">
        <v>0</v>
      </c>
      <c r="T255" s="157">
        <f t="shared" si="63"/>
        <v>0</v>
      </c>
      <c r="AR255" s="158" t="s">
        <v>732</v>
      </c>
      <c r="AT255" s="158" t="s">
        <v>507</v>
      </c>
      <c r="AU255" s="158" t="s">
        <v>89</v>
      </c>
      <c r="AY255" s="17" t="s">
        <v>307</v>
      </c>
      <c r="BE255" s="159">
        <f t="shared" si="64"/>
        <v>0</v>
      </c>
      <c r="BF255" s="159">
        <f t="shared" si="65"/>
        <v>0</v>
      </c>
      <c r="BG255" s="159">
        <f t="shared" si="66"/>
        <v>0</v>
      </c>
      <c r="BH255" s="159">
        <f t="shared" si="67"/>
        <v>0</v>
      </c>
      <c r="BI255" s="159">
        <f t="shared" si="68"/>
        <v>0</v>
      </c>
      <c r="BJ255" s="17" t="s">
        <v>89</v>
      </c>
      <c r="BK255" s="159">
        <f t="shared" si="69"/>
        <v>0</v>
      </c>
      <c r="BL255" s="17" t="s">
        <v>587</v>
      </c>
      <c r="BM255" s="158" t="s">
        <v>2190</v>
      </c>
    </row>
    <row r="256" spans="2:65" s="1" customFormat="1" ht="16.5" customHeight="1">
      <c r="B256" s="145"/>
      <c r="C256" s="146" t="s">
        <v>1515</v>
      </c>
      <c r="D256" s="146" t="s">
        <v>309</v>
      </c>
      <c r="E256" s="147" t="s">
        <v>3387</v>
      </c>
      <c r="F256" s="148" t="s">
        <v>3388</v>
      </c>
      <c r="G256" s="149" t="s">
        <v>693</v>
      </c>
      <c r="H256" s="150">
        <v>24</v>
      </c>
      <c r="I256" s="151"/>
      <c r="J256" s="152">
        <f t="shared" si="60"/>
        <v>0</v>
      </c>
      <c r="K256" s="153"/>
      <c r="L256" s="32"/>
      <c r="M256" s="154" t="s">
        <v>1</v>
      </c>
      <c r="N256" s="155" t="s">
        <v>42</v>
      </c>
      <c r="P256" s="156">
        <f t="shared" si="61"/>
        <v>0</v>
      </c>
      <c r="Q256" s="156">
        <v>7.5000000000000002E-6</v>
      </c>
      <c r="R256" s="156">
        <f t="shared" si="62"/>
        <v>1.8000000000000001E-4</v>
      </c>
      <c r="S256" s="156">
        <v>0</v>
      </c>
      <c r="T256" s="157">
        <f t="shared" si="63"/>
        <v>0</v>
      </c>
      <c r="AR256" s="158" t="s">
        <v>587</v>
      </c>
      <c r="AT256" s="158" t="s">
        <v>309</v>
      </c>
      <c r="AU256" s="158" t="s">
        <v>89</v>
      </c>
      <c r="AY256" s="17" t="s">
        <v>307</v>
      </c>
      <c r="BE256" s="159">
        <f t="shared" si="64"/>
        <v>0</v>
      </c>
      <c r="BF256" s="159">
        <f t="shared" si="65"/>
        <v>0</v>
      </c>
      <c r="BG256" s="159">
        <f t="shared" si="66"/>
        <v>0</v>
      </c>
      <c r="BH256" s="159">
        <f t="shared" si="67"/>
        <v>0</v>
      </c>
      <c r="BI256" s="159">
        <f t="shared" si="68"/>
        <v>0</v>
      </c>
      <c r="BJ256" s="17" t="s">
        <v>89</v>
      </c>
      <c r="BK256" s="159">
        <f t="shared" si="69"/>
        <v>0</v>
      </c>
      <c r="BL256" s="17" t="s">
        <v>587</v>
      </c>
      <c r="BM256" s="158" t="s">
        <v>2201</v>
      </c>
    </row>
    <row r="257" spans="2:65" s="1" customFormat="1" ht="37.9" customHeight="1">
      <c r="B257" s="145"/>
      <c r="C257" s="188" t="s">
        <v>1520</v>
      </c>
      <c r="D257" s="188" t="s">
        <v>507</v>
      </c>
      <c r="E257" s="189" t="s">
        <v>3389</v>
      </c>
      <c r="F257" s="190" t="s">
        <v>3390</v>
      </c>
      <c r="G257" s="191" t="s">
        <v>693</v>
      </c>
      <c r="H257" s="192">
        <v>24</v>
      </c>
      <c r="I257" s="193"/>
      <c r="J257" s="194">
        <f t="shared" si="60"/>
        <v>0</v>
      </c>
      <c r="K257" s="195"/>
      <c r="L257" s="196"/>
      <c r="M257" s="197" t="s">
        <v>1</v>
      </c>
      <c r="N257" s="198" t="s">
        <v>42</v>
      </c>
      <c r="P257" s="156">
        <f t="shared" si="61"/>
        <v>0</v>
      </c>
      <c r="Q257" s="156">
        <v>5.2999999999999998E-4</v>
      </c>
      <c r="R257" s="156">
        <f t="shared" si="62"/>
        <v>1.2719999999999999E-2</v>
      </c>
      <c r="S257" s="156">
        <v>0</v>
      </c>
      <c r="T257" s="157">
        <f t="shared" si="63"/>
        <v>0</v>
      </c>
      <c r="AR257" s="158" t="s">
        <v>732</v>
      </c>
      <c r="AT257" s="158" t="s">
        <v>507</v>
      </c>
      <c r="AU257" s="158" t="s">
        <v>89</v>
      </c>
      <c r="AY257" s="17" t="s">
        <v>307</v>
      </c>
      <c r="BE257" s="159">
        <f t="shared" si="64"/>
        <v>0</v>
      </c>
      <c r="BF257" s="159">
        <f t="shared" si="65"/>
        <v>0</v>
      </c>
      <c r="BG257" s="159">
        <f t="shared" si="66"/>
        <v>0</v>
      </c>
      <c r="BH257" s="159">
        <f t="shared" si="67"/>
        <v>0</v>
      </c>
      <c r="BI257" s="159">
        <f t="shared" si="68"/>
        <v>0</v>
      </c>
      <c r="BJ257" s="17" t="s">
        <v>89</v>
      </c>
      <c r="BK257" s="159">
        <f t="shared" si="69"/>
        <v>0</v>
      </c>
      <c r="BL257" s="17" t="s">
        <v>587</v>
      </c>
      <c r="BM257" s="158" t="s">
        <v>2210</v>
      </c>
    </row>
    <row r="258" spans="2:65" s="1" customFormat="1" ht="16.5" customHeight="1">
      <c r="B258" s="145"/>
      <c r="C258" s="146" t="s">
        <v>1524</v>
      </c>
      <c r="D258" s="146" t="s">
        <v>309</v>
      </c>
      <c r="E258" s="147" t="s">
        <v>3391</v>
      </c>
      <c r="F258" s="148" t="s">
        <v>3392</v>
      </c>
      <c r="G258" s="149" t="s">
        <v>693</v>
      </c>
      <c r="H258" s="150">
        <v>15</v>
      </c>
      <c r="I258" s="151"/>
      <c r="J258" s="152">
        <f t="shared" si="60"/>
        <v>0</v>
      </c>
      <c r="K258" s="153"/>
      <c r="L258" s="32"/>
      <c r="M258" s="154" t="s">
        <v>1</v>
      </c>
      <c r="N258" s="155" t="s">
        <v>42</v>
      </c>
      <c r="P258" s="156">
        <f t="shared" si="61"/>
        <v>0</v>
      </c>
      <c r="Q258" s="156">
        <v>9.3333333333333292E-6</v>
      </c>
      <c r="R258" s="156">
        <f t="shared" si="62"/>
        <v>1.3999999999999993E-4</v>
      </c>
      <c r="S258" s="156">
        <v>0</v>
      </c>
      <c r="T258" s="157">
        <f t="shared" si="63"/>
        <v>0</v>
      </c>
      <c r="AR258" s="158" t="s">
        <v>587</v>
      </c>
      <c r="AT258" s="158" t="s">
        <v>309</v>
      </c>
      <c r="AU258" s="158" t="s">
        <v>89</v>
      </c>
      <c r="AY258" s="17" t="s">
        <v>307</v>
      </c>
      <c r="BE258" s="159">
        <f t="shared" si="64"/>
        <v>0</v>
      </c>
      <c r="BF258" s="159">
        <f t="shared" si="65"/>
        <v>0</v>
      </c>
      <c r="BG258" s="159">
        <f t="shared" si="66"/>
        <v>0</v>
      </c>
      <c r="BH258" s="159">
        <f t="shared" si="67"/>
        <v>0</v>
      </c>
      <c r="BI258" s="159">
        <f t="shared" si="68"/>
        <v>0</v>
      </c>
      <c r="BJ258" s="17" t="s">
        <v>89</v>
      </c>
      <c r="BK258" s="159">
        <f t="shared" si="69"/>
        <v>0</v>
      </c>
      <c r="BL258" s="17" t="s">
        <v>587</v>
      </c>
      <c r="BM258" s="158" t="s">
        <v>2222</v>
      </c>
    </row>
    <row r="259" spans="2:65" s="1" customFormat="1" ht="37.9" customHeight="1">
      <c r="B259" s="145"/>
      <c r="C259" s="188" t="s">
        <v>1528</v>
      </c>
      <c r="D259" s="188" t="s">
        <v>507</v>
      </c>
      <c r="E259" s="189" t="s">
        <v>3393</v>
      </c>
      <c r="F259" s="190" t="s">
        <v>3394</v>
      </c>
      <c r="G259" s="191" t="s">
        <v>693</v>
      </c>
      <c r="H259" s="192">
        <v>15</v>
      </c>
      <c r="I259" s="193"/>
      <c r="J259" s="194">
        <f t="shared" si="60"/>
        <v>0</v>
      </c>
      <c r="K259" s="195"/>
      <c r="L259" s="196"/>
      <c r="M259" s="197" t="s">
        <v>1</v>
      </c>
      <c r="N259" s="198" t="s">
        <v>42</v>
      </c>
      <c r="P259" s="156">
        <f t="shared" si="61"/>
        <v>0</v>
      </c>
      <c r="Q259" s="156">
        <v>5.2999999999999998E-4</v>
      </c>
      <c r="R259" s="156">
        <f t="shared" si="62"/>
        <v>7.9500000000000005E-3</v>
      </c>
      <c r="S259" s="156">
        <v>0</v>
      </c>
      <c r="T259" s="157">
        <f t="shared" si="63"/>
        <v>0</v>
      </c>
      <c r="AR259" s="158" t="s">
        <v>732</v>
      </c>
      <c r="AT259" s="158" t="s">
        <v>507</v>
      </c>
      <c r="AU259" s="158" t="s">
        <v>89</v>
      </c>
      <c r="AY259" s="17" t="s">
        <v>307</v>
      </c>
      <c r="BE259" s="159">
        <f t="shared" si="64"/>
        <v>0</v>
      </c>
      <c r="BF259" s="159">
        <f t="shared" si="65"/>
        <v>0</v>
      </c>
      <c r="BG259" s="159">
        <f t="shared" si="66"/>
        <v>0</v>
      </c>
      <c r="BH259" s="159">
        <f t="shared" si="67"/>
        <v>0</v>
      </c>
      <c r="BI259" s="159">
        <f t="shared" si="68"/>
        <v>0</v>
      </c>
      <c r="BJ259" s="17" t="s">
        <v>89</v>
      </c>
      <c r="BK259" s="159">
        <f t="shared" si="69"/>
        <v>0</v>
      </c>
      <c r="BL259" s="17" t="s">
        <v>587</v>
      </c>
      <c r="BM259" s="158" t="s">
        <v>2232</v>
      </c>
    </row>
    <row r="260" spans="2:65" s="1" customFormat="1" ht="24.2" customHeight="1">
      <c r="B260" s="145"/>
      <c r="C260" s="146" t="s">
        <v>1532</v>
      </c>
      <c r="D260" s="146" t="s">
        <v>309</v>
      </c>
      <c r="E260" s="147" t="s">
        <v>3395</v>
      </c>
      <c r="F260" s="148" t="s">
        <v>3396</v>
      </c>
      <c r="G260" s="149" t="s">
        <v>693</v>
      </c>
      <c r="H260" s="150">
        <v>4</v>
      </c>
      <c r="I260" s="151"/>
      <c r="J260" s="152">
        <f t="shared" si="60"/>
        <v>0</v>
      </c>
      <c r="K260" s="153"/>
      <c r="L260" s="32"/>
      <c r="M260" s="154" t="s">
        <v>1</v>
      </c>
      <c r="N260" s="155" t="s">
        <v>42</v>
      </c>
      <c r="P260" s="156">
        <f t="shared" si="61"/>
        <v>0</v>
      </c>
      <c r="Q260" s="156">
        <v>5.0000000000000004E-6</v>
      </c>
      <c r="R260" s="156">
        <f t="shared" si="62"/>
        <v>2.0000000000000002E-5</v>
      </c>
      <c r="S260" s="156">
        <v>0</v>
      </c>
      <c r="T260" s="157">
        <f t="shared" si="63"/>
        <v>0</v>
      </c>
      <c r="AR260" s="158" t="s">
        <v>587</v>
      </c>
      <c r="AT260" s="158" t="s">
        <v>309</v>
      </c>
      <c r="AU260" s="158" t="s">
        <v>89</v>
      </c>
      <c r="AY260" s="17" t="s">
        <v>307</v>
      </c>
      <c r="BE260" s="159">
        <f t="shared" si="64"/>
        <v>0</v>
      </c>
      <c r="BF260" s="159">
        <f t="shared" si="65"/>
        <v>0</v>
      </c>
      <c r="BG260" s="159">
        <f t="shared" si="66"/>
        <v>0</v>
      </c>
      <c r="BH260" s="159">
        <f t="shared" si="67"/>
        <v>0</v>
      </c>
      <c r="BI260" s="159">
        <f t="shared" si="68"/>
        <v>0</v>
      </c>
      <c r="BJ260" s="17" t="s">
        <v>89</v>
      </c>
      <c r="BK260" s="159">
        <f t="shared" si="69"/>
        <v>0</v>
      </c>
      <c r="BL260" s="17" t="s">
        <v>587</v>
      </c>
      <c r="BM260" s="158" t="s">
        <v>2241</v>
      </c>
    </row>
    <row r="261" spans="2:65" s="1" customFormat="1" ht="24.2" customHeight="1">
      <c r="B261" s="145"/>
      <c r="C261" s="188" t="s">
        <v>1541</v>
      </c>
      <c r="D261" s="188" t="s">
        <v>507</v>
      </c>
      <c r="E261" s="189" t="s">
        <v>3397</v>
      </c>
      <c r="F261" s="190" t="s">
        <v>3398</v>
      </c>
      <c r="G261" s="191" t="s">
        <v>693</v>
      </c>
      <c r="H261" s="192">
        <v>4</v>
      </c>
      <c r="I261" s="193"/>
      <c r="J261" s="194">
        <f t="shared" si="60"/>
        <v>0</v>
      </c>
      <c r="K261" s="195"/>
      <c r="L261" s="196"/>
      <c r="M261" s="197" t="s">
        <v>1</v>
      </c>
      <c r="N261" s="198" t="s">
        <v>42</v>
      </c>
      <c r="P261" s="156">
        <f t="shared" si="61"/>
        <v>0</v>
      </c>
      <c r="Q261" s="156">
        <v>3.5E-4</v>
      </c>
      <c r="R261" s="156">
        <f t="shared" si="62"/>
        <v>1.4E-3</v>
      </c>
      <c r="S261" s="156">
        <v>0</v>
      </c>
      <c r="T261" s="157">
        <f t="shared" si="63"/>
        <v>0</v>
      </c>
      <c r="AR261" s="158" t="s">
        <v>732</v>
      </c>
      <c r="AT261" s="158" t="s">
        <v>507</v>
      </c>
      <c r="AU261" s="158" t="s">
        <v>89</v>
      </c>
      <c r="AY261" s="17" t="s">
        <v>307</v>
      </c>
      <c r="BE261" s="159">
        <f t="shared" si="64"/>
        <v>0</v>
      </c>
      <c r="BF261" s="159">
        <f t="shared" si="65"/>
        <v>0</v>
      </c>
      <c r="BG261" s="159">
        <f t="shared" si="66"/>
        <v>0</v>
      </c>
      <c r="BH261" s="159">
        <f t="shared" si="67"/>
        <v>0</v>
      </c>
      <c r="BI261" s="159">
        <f t="shared" si="68"/>
        <v>0</v>
      </c>
      <c r="BJ261" s="17" t="s">
        <v>89</v>
      </c>
      <c r="BK261" s="159">
        <f t="shared" si="69"/>
        <v>0</v>
      </c>
      <c r="BL261" s="17" t="s">
        <v>587</v>
      </c>
      <c r="BM261" s="158" t="s">
        <v>2253</v>
      </c>
    </row>
    <row r="262" spans="2:65" s="1" customFormat="1" ht="24.2" customHeight="1">
      <c r="B262" s="145"/>
      <c r="C262" s="146" t="s">
        <v>1545</v>
      </c>
      <c r="D262" s="146" t="s">
        <v>309</v>
      </c>
      <c r="E262" s="147" t="s">
        <v>3399</v>
      </c>
      <c r="F262" s="148" t="s">
        <v>3400</v>
      </c>
      <c r="G262" s="149" t="s">
        <v>788</v>
      </c>
      <c r="H262" s="150">
        <v>2</v>
      </c>
      <c r="I262" s="151"/>
      <c r="J262" s="152">
        <f t="shared" si="60"/>
        <v>0</v>
      </c>
      <c r="K262" s="153"/>
      <c r="L262" s="32"/>
      <c r="M262" s="154" t="s">
        <v>1</v>
      </c>
      <c r="N262" s="155" t="s">
        <v>42</v>
      </c>
      <c r="P262" s="156">
        <f t="shared" si="61"/>
        <v>0</v>
      </c>
      <c r="Q262" s="156">
        <v>2.5999999999999998E-4</v>
      </c>
      <c r="R262" s="156">
        <f t="shared" si="62"/>
        <v>5.1999999999999995E-4</v>
      </c>
      <c r="S262" s="156">
        <v>0</v>
      </c>
      <c r="T262" s="157">
        <f t="shared" si="63"/>
        <v>0</v>
      </c>
      <c r="AR262" s="158" t="s">
        <v>587</v>
      </c>
      <c r="AT262" s="158" t="s">
        <v>309</v>
      </c>
      <c r="AU262" s="158" t="s">
        <v>89</v>
      </c>
      <c r="AY262" s="17" t="s">
        <v>307</v>
      </c>
      <c r="BE262" s="159">
        <f t="shared" si="64"/>
        <v>0</v>
      </c>
      <c r="BF262" s="159">
        <f t="shared" si="65"/>
        <v>0</v>
      </c>
      <c r="BG262" s="159">
        <f t="shared" si="66"/>
        <v>0</v>
      </c>
      <c r="BH262" s="159">
        <f t="shared" si="67"/>
        <v>0</v>
      </c>
      <c r="BI262" s="159">
        <f t="shared" si="68"/>
        <v>0</v>
      </c>
      <c r="BJ262" s="17" t="s">
        <v>89</v>
      </c>
      <c r="BK262" s="159">
        <f t="shared" si="69"/>
        <v>0</v>
      </c>
      <c r="BL262" s="17" t="s">
        <v>587</v>
      </c>
      <c r="BM262" s="158" t="s">
        <v>2263</v>
      </c>
    </row>
    <row r="263" spans="2:65" s="1" customFormat="1" ht="37.9" customHeight="1">
      <c r="B263" s="145"/>
      <c r="C263" s="188" t="s">
        <v>1549</v>
      </c>
      <c r="D263" s="188" t="s">
        <v>507</v>
      </c>
      <c r="E263" s="189" t="s">
        <v>3401</v>
      </c>
      <c r="F263" s="190" t="s">
        <v>3402</v>
      </c>
      <c r="G263" s="191" t="s">
        <v>693</v>
      </c>
      <c r="H263" s="192">
        <v>2</v>
      </c>
      <c r="I263" s="193"/>
      <c r="J263" s="194">
        <f t="shared" si="60"/>
        <v>0</v>
      </c>
      <c r="K263" s="195"/>
      <c r="L263" s="196"/>
      <c r="M263" s="197" t="s">
        <v>1</v>
      </c>
      <c r="N263" s="198" t="s">
        <v>42</v>
      </c>
      <c r="P263" s="156">
        <f t="shared" si="61"/>
        <v>0</v>
      </c>
      <c r="Q263" s="156">
        <v>2.0500000000000001E-2</v>
      </c>
      <c r="R263" s="156">
        <f t="shared" si="62"/>
        <v>4.1000000000000002E-2</v>
      </c>
      <c r="S263" s="156">
        <v>0</v>
      </c>
      <c r="T263" s="157">
        <f t="shared" si="63"/>
        <v>0</v>
      </c>
      <c r="AR263" s="158" t="s">
        <v>732</v>
      </c>
      <c r="AT263" s="158" t="s">
        <v>507</v>
      </c>
      <c r="AU263" s="158" t="s">
        <v>89</v>
      </c>
      <c r="AY263" s="17" t="s">
        <v>307</v>
      </c>
      <c r="BE263" s="159">
        <f t="shared" si="64"/>
        <v>0</v>
      </c>
      <c r="BF263" s="159">
        <f t="shared" si="65"/>
        <v>0</v>
      </c>
      <c r="BG263" s="159">
        <f t="shared" si="66"/>
        <v>0</v>
      </c>
      <c r="BH263" s="159">
        <f t="shared" si="67"/>
        <v>0</v>
      </c>
      <c r="BI263" s="159">
        <f t="shared" si="68"/>
        <v>0</v>
      </c>
      <c r="BJ263" s="17" t="s">
        <v>89</v>
      </c>
      <c r="BK263" s="159">
        <f t="shared" si="69"/>
        <v>0</v>
      </c>
      <c r="BL263" s="17" t="s">
        <v>587</v>
      </c>
      <c r="BM263" s="158" t="s">
        <v>2273</v>
      </c>
    </row>
    <row r="264" spans="2:65" s="1" customFormat="1" ht="24.2" customHeight="1">
      <c r="B264" s="145"/>
      <c r="C264" s="146" t="s">
        <v>1553</v>
      </c>
      <c r="D264" s="146" t="s">
        <v>309</v>
      </c>
      <c r="E264" s="147" t="s">
        <v>3403</v>
      </c>
      <c r="F264" s="148" t="s">
        <v>3404</v>
      </c>
      <c r="G264" s="149" t="s">
        <v>693</v>
      </c>
      <c r="H264" s="150">
        <v>1</v>
      </c>
      <c r="I264" s="151"/>
      <c r="J264" s="152">
        <f t="shared" si="60"/>
        <v>0</v>
      </c>
      <c r="K264" s="153"/>
      <c r="L264" s="32"/>
      <c r="M264" s="154" t="s">
        <v>1</v>
      </c>
      <c r="N264" s="155" t="s">
        <v>42</v>
      </c>
      <c r="P264" s="156">
        <f t="shared" si="61"/>
        <v>0</v>
      </c>
      <c r="Q264" s="156">
        <v>2.7399999999999998E-3</v>
      </c>
      <c r="R264" s="156">
        <f t="shared" si="62"/>
        <v>2.7399999999999998E-3</v>
      </c>
      <c r="S264" s="156">
        <v>0</v>
      </c>
      <c r="T264" s="157">
        <f t="shared" si="63"/>
        <v>0</v>
      </c>
      <c r="AR264" s="158" t="s">
        <v>587</v>
      </c>
      <c r="AT264" s="158" t="s">
        <v>309</v>
      </c>
      <c r="AU264" s="158" t="s">
        <v>89</v>
      </c>
      <c r="AY264" s="17" t="s">
        <v>307</v>
      </c>
      <c r="BE264" s="159">
        <f t="shared" si="64"/>
        <v>0</v>
      </c>
      <c r="BF264" s="159">
        <f t="shared" si="65"/>
        <v>0</v>
      </c>
      <c r="BG264" s="159">
        <f t="shared" si="66"/>
        <v>0</v>
      </c>
      <c r="BH264" s="159">
        <f t="shared" si="67"/>
        <v>0</v>
      </c>
      <c r="BI264" s="159">
        <f t="shared" si="68"/>
        <v>0</v>
      </c>
      <c r="BJ264" s="17" t="s">
        <v>89</v>
      </c>
      <c r="BK264" s="159">
        <f t="shared" si="69"/>
        <v>0</v>
      </c>
      <c r="BL264" s="17" t="s">
        <v>587</v>
      </c>
      <c r="BM264" s="158" t="s">
        <v>2283</v>
      </c>
    </row>
    <row r="265" spans="2:65" s="1" customFormat="1" ht="16.5" customHeight="1">
      <c r="B265" s="145"/>
      <c r="C265" s="188" t="s">
        <v>1557</v>
      </c>
      <c r="D265" s="188" t="s">
        <v>507</v>
      </c>
      <c r="E265" s="189" t="s">
        <v>3405</v>
      </c>
      <c r="F265" s="190" t="s">
        <v>3406</v>
      </c>
      <c r="G265" s="191" t="s">
        <v>693</v>
      </c>
      <c r="H265" s="192">
        <v>1</v>
      </c>
      <c r="I265" s="193"/>
      <c r="J265" s="194">
        <f t="shared" ref="J265" si="70">ROUND(I265*H265,2)</f>
        <v>0</v>
      </c>
      <c r="K265" s="195"/>
      <c r="L265" s="196"/>
      <c r="M265" s="197" t="s">
        <v>1</v>
      </c>
      <c r="N265" s="198" t="s">
        <v>42</v>
      </c>
      <c r="P265" s="156">
        <f t="shared" ref="P265" si="71">O265*H265</f>
        <v>0</v>
      </c>
      <c r="Q265" s="156">
        <v>0</v>
      </c>
      <c r="R265" s="156">
        <f t="shared" ref="R265" si="72">Q265*H265</f>
        <v>0</v>
      </c>
      <c r="S265" s="156">
        <v>0</v>
      </c>
      <c r="T265" s="157">
        <f t="shared" ref="T265" si="73">S265*H265</f>
        <v>0</v>
      </c>
      <c r="AR265" s="158" t="s">
        <v>732</v>
      </c>
      <c r="AT265" s="158" t="s">
        <v>507</v>
      </c>
      <c r="AU265" s="158" t="s">
        <v>89</v>
      </c>
      <c r="AY265" s="17" t="s">
        <v>307</v>
      </c>
      <c r="BE265" s="159">
        <f t="shared" si="64"/>
        <v>0</v>
      </c>
      <c r="BF265" s="159">
        <f t="shared" si="65"/>
        <v>0</v>
      </c>
      <c r="BG265" s="159">
        <f t="shared" si="66"/>
        <v>0</v>
      </c>
      <c r="BH265" s="159">
        <f t="shared" si="67"/>
        <v>0</v>
      </c>
      <c r="BI265" s="159">
        <f t="shared" si="68"/>
        <v>0</v>
      </c>
      <c r="BJ265" s="17" t="s">
        <v>89</v>
      </c>
      <c r="BK265" s="159">
        <f t="shared" si="69"/>
        <v>0</v>
      </c>
      <c r="BL265" s="17" t="s">
        <v>587</v>
      </c>
      <c r="BM265" s="158" t="s">
        <v>2291</v>
      </c>
    </row>
    <row r="266" spans="2:65" s="1" customFormat="1" ht="29.25">
      <c r="B266" s="32"/>
      <c r="D266" s="161" t="s">
        <v>3247</v>
      </c>
      <c r="F266" s="205" t="s">
        <v>3407</v>
      </c>
      <c r="I266" s="206"/>
      <c r="L266" s="32"/>
      <c r="M266" s="207"/>
      <c r="T266" s="59"/>
      <c r="AT266" s="17" t="s">
        <v>3247</v>
      </c>
      <c r="AU266" s="17" t="s">
        <v>89</v>
      </c>
    </row>
    <row r="267" spans="2:65" s="1" customFormat="1" ht="24.2" customHeight="1">
      <c r="B267" s="145"/>
      <c r="C267" s="188" t="s">
        <v>1564</v>
      </c>
      <c r="D267" s="188" t="s">
        <v>507</v>
      </c>
      <c r="E267" s="189" t="s">
        <v>3408</v>
      </c>
      <c r="F267" s="190" t="s">
        <v>3409</v>
      </c>
      <c r="G267" s="191" t="s">
        <v>693</v>
      </c>
      <c r="H267" s="192">
        <v>1</v>
      </c>
      <c r="I267" s="193"/>
      <c r="J267" s="194">
        <f>ROUND(I267*H267,2)</f>
        <v>0</v>
      </c>
      <c r="K267" s="195"/>
      <c r="L267" s="196"/>
      <c r="M267" s="197" t="s">
        <v>1</v>
      </c>
      <c r="N267" s="198" t="s">
        <v>42</v>
      </c>
      <c r="P267" s="156">
        <f>O267*H267</f>
        <v>0</v>
      </c>
      <c r="Q267" s="156">
        <v>0</v>
      </c>
      <c r="R267" s="156">
        <f>Q267*H267</f>
        <v>0</v>
      </c>
      <c r="S267" s="156">
        <v>0</v>
      </c>
      <c r="T267" s="157">
        <f>S267*H267</f>
        <v>0</v>
      </c>
      <c r="AR267" s="158" t="s">
        <v>732</v>
      </c>
      <c r="AT267" s="158" t="s">
        <v>507</v>
      </c>
      <c r="AU267" s="158" t="s">
        <v>89</v>
      </c>
      <c r="AY267" s="17" t="s">
        <v>307</v>
      </c>
      <c r="BE267" s="159">
        <f>IF(N267="základná",J267,0)</f>
        <v>0</v>
      </c>
      <c r="BF267" s="159">
        <f>IF(N267="znížená",J267,0)</f>
        <v>0</v>
      </c>
      <c r="BG267" s="159">
        <f>IF(N267="zákl. prenesená",J267,0)</f>
        <v>0</v>
      </c>
      <c r="BH267" s="159">
        <f>IF(N267="zníž. prenesená",J267,0)</f>
        <v>0</v>
      </c>
      <c r="BI267" s="159">
        <f>IF(N267="nulová",J267,0)</f>
        <v>0</v>
      </c>
      <c r="BJ267" s="17" t="s">
        <v>89</v>
      </c>
      <c r="BK267" s="159">
        <f>ROUND(I267*H267,2)</f>
        <v>0</v>
      </c>
      <c r="BL267" s="17" t="s">
        <v>587</v>
      </c>
      <c r="BM267" s="158" t="s">
        <v>2299</v>
      </c>
    </row>
    <row r="268" spans="2:65" s="1" customFormat="1" ht="24.2" customHeight="1">
      <c r="B268" s="145"/>
      <c r="C268" s="146" t="s">
        <v>1568</v>
      </c>
      <c r="D268" s="146" t="s">
        <v>309</v>
      </c>
      <c r="E268" s="147" t="s">
        <v>3410</v>
      </c>
      <c r="F268" s="148" t="s">
        <v>3411</v>
      </c>
      <c r="G268" s="149" t="s">
        <v>1071</v>
      </c>
      <c r="H268" s="150">
        <v>838</v>
      </c>
      <c r="I268" s="151"/>
      <c r="J268" s="152">
        <f>ROUND(I268*H268,2)</f>
        <v>0</v>
      </c>
      <c r="K268" s="153"/>
      <c r="L268" s="32"/>
      <c r="M268" s="154" t="s">
        <v>1</v>
      </c>
      <c r="N268" s="155" t="s">
        <v>42</v>
      </c>
      <c r="P268" s="156">
        <f>O268*H268</f>
        <v>0</v>
      </c>
      <c r="Q268" s="156">
        <v>1.8651551312649201E-4</v>
      </c>
      <c r="R268" s="156">
        <f>Q268*H268</f>
        <v>0.1563000000000003</v>
      </c>
      <c r="S268" s="156">
        <v>0</v>
      </c>
      <c r="T268" s="157">
        <f>S268*H268</f>
        <v>0</v>
      </c>
      <c r="AR268" s="158" t="s">
        <v>587</v>
      </c>
      <c r="AT268" s="158" t="s">
        <v>309</v>
      </c>
      <c r="AU268" s="158" t="s">
        <v>89</v>
      </c>
      <c r="AY268" s="17" t="s">
        <v>307</v>
      </c>
      <c r="BE268" s="159">
        <f>IF(N268="základná",J268,0)</f>
        <v>0</v>
      </c>
      <c r="BF268" s="159">
        <f>IF(N268="znížená",J268,0)</f>
        <v>0</v>
      </c>
      <c r="BG268" s="159">
        <f>IF(N268="zákl. prenesená",J268,0)</f>
        <v>0</v>
      </c>
      <c r="BH268" s="159">
        <f>IF(N268="zníž. prenesená",J268,0)</f>
        <v>0</v>
      </c>
      <c r="BI268" s="159">
        <f>IF(N268="nulová",J268,0)</f>
        <v>0</v>
      </c>
      <c r="BJ268" s="17" t="s">
        <v>89</v>
      </c>
      <c r="BK268" s="159">
        <f>ROUND(I268*H268,2)</f>
        <v>0</v>
      </c>
      <c r="BL268" s="17" t="s">
        <v>587</v>
      </c>
      <c r="BM268" s="158" t="s">
        <v>2307</v>
      </c>
    </row>
    <row r="269" spans="2:65" s="1" customFormat="1" ht="24.2" customHeight="1">
      <c r="B269" s="145"/>
      <c r="C269" s="146" t="s">
        <v>1572</v>
      </c>
      <c r="D269" s="146" t="s">
        <v>309</v>
      </c>
      <c r="E269" s="147" t="s">
        <v>3412</v>
      </c>
      <c r="F269" s="148" t="s">
        <v>3413</v>
      </c>
      <c r="G269" s="149" t="s">
        <v>1071</v>
      </c>
      <c r="H269" s="150">
        <v>838</v>
      </c>
      <c r="I269" s="151"/>
      <c r="J269" s="152">
        <f>ROUND(I269*H269,2)</f>
        <v>0</v>
      </c>
      <c r="K269" s="153"/>
      <c r="L269" s="32"/>
      <c r="M269" s="154" t="s">
        <v>1</v>
      </c>
      <c r="N269" s="155" t="s">
        <v>42</v>
      </c>
      <c r="P269" s="156">
        <f>O269*H269</f>
        <v>0</v>
      </c>
      <c r="Q269" s="156">
        <v>1.0000000000000001E-5</v>
      </c>
      <c r="R269" s="156">
        <f>Q269*H269</f>
        <v>8.3800000000000003E-3</v>
      </c>
      <c r="S269" s="156">
        <v>0</v>
      </c>
      <c r="T269" s="157">
        <f>S269*H269</f>
        <v>0</v>
      </c>
      <c r="AR269" s="158" t="s">
        <v>587</v>
      </c>
      <c r="AT269" s="158" t="s">
        <v>309</v>
      </c>
      <c r="AU269" s="158" t="s">
        <v>89</v>
      </c>
      <c r="AY269" s="17" t="s">
        <v>307</v>
      </c>
      <c r="BE269" s="159">
        <f>IF(N269="základná",J269,0)</f>
        <v>0</v>
      </c>
      <c r="BF269" s="159">
        <f>IF(N269="znížená",J269,0)</f>
        <v>0</v>
      </c>
      <c r="BG269" s="159">
        <f>IF(N269="zákl. prenesená",J269,0)</f>
        <v>0</v>
      </c>
      <c r="BH269" s="159">
        <f>IF(N269="zníž. prenesená",J269,0)</f>
        <v>0</v>
      </c>
      <c r="BI269" s="159">
        <f>IF(N269="nulová",J269,0)</f>
        <v>0</v>
      </c>
      <c r="BJ269" s="17" t="s">
        <v>89</v>
      </c>
      <c r="BK269" s="159">
        <f>ROUND(I269*H269,2)</f>
        <v>0</v>
      </c>
      <c r="BL269" s="17" t="s">
        <v>587</v>
      </c>
      <c r="BM269" s="158" t="s">
        <v>2315</v>
      </c>
    </row>
    <row r="270" spans="2:65" s="1" customFormat="1" ht="24.2" customHeight="1">
      <c r="B270" s="145"/>
      <c r="C270" s="146" t="s">
        <v>1577</v>
      </c>
      <c r="D270" s="146" t="s">
        <v>309</v>
      </c>
      <c r="E270" s="147" t="s">
        <v>3414</v>
      </c>
      <c r="F270" s="148" t="s">
        <v>1935</v>
      </c>
      <c r="G270" s="149" t="s">
        <v>510</v>
      </c>
      <c r="H270" s="150">
        <v>1.323</v>
      </c>
      <c r="I270" s="151"/>
      <c r="J270" s="152">
        <f>ROUND(I270*H270,2)</f>
        <v>0</v>
      </c>
      <c r="K270" s="153"/>
      <c r="L270" s="32"/>
      <c r="M270" s="154" t="s">
        <v>1</v>
      </c>
      <c r="N270" s="155" t="s">
        <v>42</v>
      </c>
      <c r="P270" s="156">
        <f>O270*H270</f>
        <v>0</v>
      </c>
      <c r="Q270" s="156">
        <v>0</v>
      </c>
      <c r="R270" s="156">
        <f>Q270*H270</f>
        <v>0</v>
      </c>
      <c r="S270" s="156">
        <v>0</v>
      </c>
      <c r="T270" s="157">
        <f>S270*H270</f>
        <v>0</v>
      </c>
      <c r="AR270" s="158" t="s">
        <v>587</v>
      </c>
      <c r="AT270" s="158" t="s">
        <v>309</v>
      </c>
      <c r="AU270" s="158" t="s">
        <v>89</v>
      </c>
      <c r="AY270" s="17" t="s">
        <v>307</v>
      </c>
      <c r="BE270" s="159">
        <f>IF(N270="základná",J270,0)</f>
        <v>0</v>
      </c>
      <c r="BF270" s="159">
        <f>IF(N270="znížená",J270,0)</f>
        <v>0</v>
      </c>
      <c r="BG270" s="159">
        <f>IF(N270="zákl. prenesená",J270,0)</f>
        <v>0</v>
      </c>
      <c r="BH270" s="159">
        <f>IF(N270="zníž. prenesená",J270,0)</f>
        <v>0</v>
      </c>
      <c r="BI270" s="159">
        <f>IF(N270="nulová",J270,0)</f>
        <v>0</v>
      </c>
      <c r="BJ270" s="17" t="s">
        <v>89</v>
      </c>
      <c r="BK270" s="159">
        <f>ROUND(I270*H270,2)</f>
        <v>0</v>
      </c>
      <c r="BL270" s="17" t="s">
        <v>587</v>
      </c>
      <c r="BM270" s="158" t="s">
        <v>2323</v>
      </c>
    </row>
    <row r="271" spans="2:65" s="11" customFormat="1" ht="22.9" customHeight="1">
      <c r="B271" s="133"/>
      <c r="D271" s="134" t="s">
        <v>75</v>
      </c>
      <c r="E271" s="143" t="s">
        <v>1937</v>
      </c>
      <c r="F271" s="143" t="s">
        <v>3415</v>
      </c>
      <c r="I271" s="136"/>
      <c r="J271" s="144">
        <f>BK271</f>
        <v>0</v>
      </c>
      <c r="L271" s="133"/>
      <c r="M271" s="138"/>
      <c r="P271" s="139">
        <f>SUM(P272:P327)</f>
        <v>0</v>
      </c>
      <c r="R271" s="139">
        <f>SUM(R272:R327)</f>
        <v>1.0680300000000003</v>
      </c>
      <c r="T271" s="140">
        <f>SUM(T272:T327)</f>
        <v>0</v>
      </c>
      <c r="AR271" s="134" t="s">
        <v>89</v>
      </c>
      <c r="AT271" s="141" t="s">
        <v>75</v>
      </c>
      <c r="AU271" s="141" t="s">
        <v>83</v>
      </c>
      <c r="AY271" s="134" t="s">
        <v>307</v>
      </c>
      <c r="BK271" s="142">
        <f>SUM(BK272:BK327)</f>
        <v>0</v>
      </c>
    </row>
    <row r="272" spans="2:65" s="1" customFormat="1" ht="24.2" customHeight="1">
      <c r="B272" s="145"/>
      <c r="C272" s="146" t="s">
        <v>1584</v>
      </c>
      <c r="D272" s="146" t="s">
        <v>309</v>
      </c>
      <c r="E272" s="147" t="s">
        <v>3416</v>
      </c>
      <c r="F272" s="148" t="s">
        <v>3417</v>
      </c>
      <c r="G272" s="149" t="s">
        <v>693</v>
      </c>
      <c r="H272" s="150">
        <v>2</v>
      </c>
      <c r="I272" s="151"/>
      <c r="J272" s="152">
        <f t="shared" ref="J272:J279" si="74">ROUND(I272*H272,2)</f>
        <v>0</v>
      </c>
      <c r="K272" s="153"/>
      <c r="L272" s="32"/>
      <c r="M272" s="154" t="s">
        <v>1</v>
      </c>
      <c r="N272" s="155" t="s">
        <v>42</v>
      </c>
      <c r="P272" s="156">
        <f t="shared" ref="P272:P279" si="75">O272*H272</f>
        <v>0</v>
      </c>
      <c r="Q272" s="156">
        <v>6.3000000000000003E-4</v>
      </c>
      <c r="R272" s="156">
        <f t="shared" ref="R272:R279" si="76">Q272*H272</f>
        <v>1.2600000000000001E-3</v>
      </c>
      <c r="S272" s="156">
        <v>0</v>
      </c>
      <c r="T272" s="157">
        <f t="shared" ref="T272:T279" si="77">S272*H272</f>
        <v>0</v>
      </c>
      <c r="AR272" s="158" t="s">
        <v>587</v>
      </c>
      <c r="AT272" s="158" t="s">
        <v>309</v>
      </c>
      <c r="AU272" s="158" t="s">
        <v>89</v>
      </c>
      <c r="AY272" s="17" t="s">
        <v>307</v>
      </c>
      <c r="BE272" s="159">
        <f t="shared" ref="BE272:BE279" si="78">IF(N272="základná",J272,0)</f>
        <v>0</v>
      </c>
      <c r="BF272" s="159">
        <f t="shared" ref="BF272:BF279" si="79">IF(N272="znížená",J272,0)</f>
        <v>0</v>
      </c>
      <c r="BG272" s="159">
        <f t="shared" ref="BG272:BG279" si="80">IF(N272="zákl. prenesená",J272,0)</f>
        <v>0</v>
      </c>
      <c r="BH272" s="159">
        <f t="shared" ref="BH272:BH279" si="81">IF(N272="zníž. prenesená",J272,0)</f>
        <v>0</v>
      </c>
      <c r="BI272" s="159">
        <f t="shared" ref="BI272:BI279" si="82">IF(N272="nulová",J272,0)</f>
        <v>0</v>
      </c>
      <c r="BJ272" s="17" t="s">
        <v>89</v>
      </c>
      <c r="BK272" s="159">
        <f t="shared" ref="BK272:BK279" si="83">ROUND(I272*H272,2)</f>
        <v>0</v>
      </c>
      <c r="BL272" s="17" t="s">
        <v>587</v>
      </c>
      <c r="BM272" s="158" t="s">
        <v>2331</v>
      </c>
    </row>
    <row r="273" spans="2:65" s="1" customFormat="1" ht="24.2" customHeight="1">
      <c r="B273" s="145"/>
      <c r="C273" s="188" t="s">
        <v>1589</v>
      </c>
      <c r="D273" s="188" t="s">
        <v>507</v>
      </c>
      <c r="E273" s="189" t="s">
        <v>3418</v>
      </c>
      <c r="F273" s="190" t="s">
        <v>3419</v>
      </c>
      <c r="G273" s="191" t="s">
        <v>693</v>
      </c>
      <c r="H273" s="192">
        <v>2</v>
      </c>
      <c r="I273" s="193"/>
      <c r="J273" s="194">
        <f t="shared" si="74"/>
        <v>0</v>
      </c>
      <c r="K273" s="195"/>
      <c r="L273" s="196"/>
      <c r="M273" s="197" t="s">
        <v>1</v>
      </c>
      <c r="N273" s="198" t="s">
        <v>42</v>
      </c>
      <c r="P273" s="156">
        <f t="shared" si="75"/>
        <v>0</v>
      </c>
      <c r="Q273" s="156">
        <v>2.1299999999999999E-3</v>
      </c>
      <c r="R273" s="156">
        <f t="shared" si="76"/>
        <v>4.2599999999999999E-3</v>
      </c>
      <c r="S273" s="156">
        <v>0</v>
      </c>
      <c r="T273" s="157">
        <f t="shared" si="77"/>
        <v>0</v>
      </c>
      <c r="AR273" s="158" t="s">
        <v>732</v>
      </c>
      <c r="AT273" s="158" t="s">
        <v>507</v>
      </c>
      <c r="AU273" s="158" t="s">
        <v>89</v>
      </c>
      <c r="AY273" s="17" t="s">
        <v>307</v>
      </c>
      <c r="BE273" s="159">
        <f t="shared" si="78"/>
        <v>0</v>
      </c>
      <c r="BF273" s="159">
        <f t="shared" si="79"/>
        <v>0</v>
      </c>
      <c r="BG273" s="159">
        <f t="shared" si="80"/>
        <v>0</v>
      </c>
      <c r="BH273" s="159">
        <f t="shared" si="81"/>
        <v>0</v>
      </c>
      <c r="BI273" s="159">
        <f t="shared" si="82"/>
        <v>0</v>
      </c>
      <c r="BJ273" s="17" t="s">
        <v>89</v>
      </c>
      <c r="BK273" s="159">
        <f t="shared" si="83"/>
        <v>0</v>
      </c>
      <c r="BL273" s="17" t="s">
        <v>587</v>
      </c>
      <c r="BM273" s="158" t="s">
        <v>2339</v>
      </c>
    </row>
    <row r="274" spans="2:65" s="1" customFormat="1" ht="24.2" customHeight="1">
      <c r="B274" s="145"/>
      <c r="C274" s="146" t="s">
        <v>1594</v>
      </c>
      <c r="D274" s="146" t="s">
        <v>309</v>
      </c>
      <c r="E274" s="147" t="s">
        <v>3420</v>
      </c>
      <c r="F274" s="148" t="s">
        <v>3421</v>
      </c>
      <c r="G274" s="149" t="s">
        <v>693</v>
      </c>
      <c r="H274" s="150">
        <v>13</v>
      </c>
      <c r="I274" s="151"/>
      <c r="J274" s="152">
        <f t="shared" si="74"/>
        <v>0</v>
      </c>
      <c r="K274" s="153"/>
      <c r="L274" s="32"/>
      <c r="M274" s="154" t="s">
        <v>1</v>
      </c>
      <c r="N274" s="155" t="s">
        <v>42</v>
      </c>
      <c r="P274" s="156">
        <f t="shared" si="75"/>
        <v>0</v>
      </c>
      <c r="Q274" s="156">
        <v>2.83846153846154E-4</v>
      </c>
      <c r="R274" s="156">
        <f t="shared" si="76"/>
        <v>3.6900000000000019E-3</v>
      </c>
      <c r="S274" s="156">
        <v>0</v>
      </c>
      <c r="T274" s="157">
        <f t="shared" si="77"/>
        <v>0</v>
      </c>
      <c r="AR274" s="158" t="s">
        <v>587</v>
      </c>
      <c r="AT274" s="158" t="s">
        <v>309</v>
      </c>
      <c r="AU274" s="158" t="s">
        <v>89</v>
      </c>
      <c r="AY274" s="17" t="s">
        <v>307</v>
      </c>
      <c r="BE274" s="159">
        <f t="shared" si="78"/>
        <v>0</v>
      </c>
      <c r="BF274" s="159">
        <f t="shared" si="79"/>
        <v>0</v>
      </c>
      <c r="BG274" s="159">
        <f t="shared" si="80"/>
        <v>0</v>
      </c>
      <c r="BH274" s="159">
        <f t="shared" si="81"/>
        <v>0</v>
      </c>
      <c r="BI274" s="159">
        <f t="shared" si="82"/>
        <v>0</v>
      </c>
      <c r="BJ274" s="17" t="s">
        <v>89</v>
      </c>
      <c r="BK274" s="159">
        <f t="shared" si="83"/>
        <v>0</v>
      </c>
      <c r="BL274" s="17" t="s">
        <v>587</v>
      </c>
      <c r="BM274" s="158" t="s">
        <v>2347</v>
      </c>
    </row>
    <row r="275" spans="2:65" s="1" customFormat="1" ht="37.9" customHeight="1">
      <c r="B275" s="145"/>
      <c r="C275" s="188" t="s">
        <v>1599</v>
      </c>
      <c r="D275" s="188" t="s">
        <v>507</v>
      </c>
      <c r="E275" s="189" t="s">
        <v>3422</v>
      </c>
      <c r="F275" s="190" t="s">
        <v>3423</v>
      </c>
      <c r="G275" s="191" t="s">
        <v>693</v>
      </c>
      <c r="H275" s="192">
        <v>13</v>
      </c>
      <c r="I275" s="193"/>
      <c r="J275" s="194">
        <f t="shared" si="74"/>
        <v>0</v>
      </c>
      <c r="K275" s="195"/>
      <c r="L275" s="196"/>
      <c r="M275" s="197" t="s">
        <v>1</v>
      </c>
      <c r="N275" s="198" t="s">
        <v>42</v>
      </c>
      <c r="P275" s="156">
        <f t="shared" si="75"/>
        <v>0</v>
      </c>
      <c r="Q275" s="156">
        <v>2.8199999999999999E-2</v>
      </c>
      <c r="R275" s="156">
        <f t="shared" si="76"/>
        <v>0.36659999999999998</v>
      </c>
      <c r="S275" s="156">
        <v>0</v>
      </c>
      <c r="T275" s="157">
        <f t="shared" si="77"/>
        <v>0</v>
      </c>
      <c r="AR275" s="158" t="s">
        <v>732</v>
      </c>
      <c r="AT275" s="158" t="s">
        <v>507</v>
      </c>
      <c r="AU275" s="158" t="s">
        <v>89</v>
      </c>
      <c r="AY275" s="17" t="s">
        <v>307</v>
      </c>
      <c r="BE275" s="159">
        <f t="shared" si="78"/>
        <v>0</v>
      </c>
      <c r="BF275" s="159">
        <f t="shared" si="79"/>
        <v>0</v>
      </c>
      <c r="BG275" s="159">
        <f t="shared" si="80"/>
        <v>0</v>
      </c>
      <c r="BH275" s="159">
        <f t="shared" si="81"/>
        <v>0</v>
      </c>
      <c r="BI275" s="159">
        <f t="shared" si="82"/>
        <v>0</v>
      </c>
      <c r="BJ275" s="17" t="s">
        <v>89</v>
      </c>
      <c r="BK275" s="159">
        <f t="shared" si="83"/>
        <v>0</v>
      </c>
      <c r="BL275" s="17" t="s">
        <v>587</v>
      </c>
      <c r="BM275" s="158" t="s">
        <v>2357</v>
      </c>
    </row>
    <row r="276" spans="2:65" s="1" customFormat="1" ht="24.2" customHeight="1">
      <c r="B276" s="145"/>
      <c r="C276" s="146" t="s">
        <v>1606</v>
      </c>
      <c r="D276" s="146" t="s">
        <v>309</v>
      </c>
      <c r="E276" s="147" t="s">
        <v>3424</v>
      </c>
      <c r="F276" s="148" t="s">
        <v>3425</v>
      </c>
      <c r="G276" s="149" t="s">
        <v>693</v>
      </c>
      <c r="H276" s="150">
        <v>2</v>
      </c>
      <c r="I276" s="151"/>
      <c r="J276" s="152">
        <f t="shared" si="74"/>
        <v>0</v>
      </c>
      <c r="K276" s="153"/>
      <c r="L276" s="32"/>
      <c r="M276" s="154" t="s">
        <v>1</v>
      </c>
      <c r="N276" s="155" t="s">
        <v>42</v>
      </c>
      <c r="P276" s="156">
        <f t="shared" si="75"/>
        <v>0</v>
      </c>
      <c r="Q276" s="156">
        <v>1.75E-4</v>
      </c>
      <c r="R276" s="156">
        <f t="shared" si="76"/>
        <v>3.5E-4</v>
      </c>
      <c r="S276" s="156">
        <v>0</v>
      </c>
      <c r="T276" s="157">
        <f t="shared" si="77"/>
        <v>0</v>
      </c>
      <c r="AR276" s="158" t="s">
        <v>587</v>
      </c>
      <c r="AT276" s="158" t="s">
        <v>309</v>
      </c>
      <c r="AU276" s="158" t="s">
        <v>89</v>
      </c>
      <c r="AY276" s="17" t="s">
        <v>307</v>
      </c>
      <c r="BE276" s="159">
        <f t="shared" si="78"/>
        <v>0</v>
      </c>
      <c r="BF276" s="159">
        <f t="shared" si="79"/>
        <v>0</v>
      </c>
      <c r="BG276" s="159">
        <f t="shared" si="80"/>
        <v>0</v>
      </c>
      <c r="BH276" s="159">
        <f t="shared" si="81"/>
        <v>0</v>
      </c>
      <c r="BI276" s="159">
        <f t="shared" si="82"/>
        <v>0</v>
      </c>
      <c r="BJ276" s="17" t="s">
        <v>89</v>
      </c>
      <c r="BK276" s="159">
        <f t="shared" si="83"/>
        <v>0</v>
      </c>
      <c r="BL276" s="17" t="s">
        <v>587</v>
      </c>
      <c r="BM276" s="158" t="s">
        <v>2367</v>
      </c>
    </row>
    <row r="277" spans="2:65" s="1" customFormat="1" ht="37.9" customHeight="1">
      <c r="B277" s="145"/>
      <c r="C277" s="188" t="s">
        <v>1611</v>
      </c>
      <c r="D277" s="188" t="s">
        <v>507</v>
      </c>
      <c r="E277" s="189" t="s">
        <v>3426</v>
      </c>
      <c r="F277" s="190" t="s">
        <v>3427</v>
      </c>
      <c r="G277" s="191" t="s">
        <v>693</v>
      </c>
      <c r="H277" s="192">
        <v>2</v>
      </c>
      <c r="I277" s="193"/>
      <c r="J277" s="194">
        <f t="shared" si="74"/>
        <v>0</v>
      </c>
      <c r="K277" s="195"/>
      <c r="L277" s="196"/>
      <c r="M277" s="197" t="s">
        <v>1</v>
      </c>
      <c r="N277" s="198" t="s">
        <v>42</v>
      </c>
      <c r="P277" s="156">
        <f t="shared" si="75"/>
        <v>0</v>
      </c>
      <c r="Q277" s="156">
        <v>2.75E-2</v>
      </c>
      <c r="R277" s="156">
        <f t="shared" si="76"/>
        <v>5.5E-2</v>
      </c>
      <c r="S277" s="156">
        <v>0</v>
      </c>
      <c r="T277" s="157">
        <f t="shared" si="77"/>
        <v>0</v>
      </c>
      <c r="AR277" s="158" t="s">
        <v>732</v>
      </c>
      <c r="AT277" s="158" t="s">
        <v>507</v>
      </c>
      <c r="AU277" s="158" t="s">
        <v>89</v>
      </c>
      <c r="AY277" s="17" t="s">
        <v>307</v>
      </c>
      <c r="BE277" s="159">
        <f t="shared" si="78"/>
        <v>0</v>
      </c>
      <c r="BF277" s="159">
        <f t="shared" si="79"/>
        <v>0</v>
      </c>
      <c r="BG277" s="159">
        <f t="shared" si="80"/>
        <v>0</v>
      </c>
      <c r="BH277" s="159">
        <f t="shared" si="81"/>
        <v>0</v>
      </c>
      <c r="BI277" s="159">
        <f t="shared" si="82"/>
        <v>0</v>
      </c>
      <c r="BJ277" s="17" t="s">
        <v>89</v>
      </c>
      <c r="BK277" s="159">
        <f t="shared" si="83"/>
        <v>0</v>
      </c>
      <c r="BL277" s="17" t="s">
        <v>587</v>
      </c>
      <c r="BM277" s="158" t="s">
        <v>2375</v>
      </c>
    </row>
    <row r="278" spans="2:65" s="1" customFormat="1" ht="24.2" customHeight="1">
      <c r="B278" s="145"/>
      <c r="C278" s="146" t="s">
        <v>1615</v>
      </c>
      <c r="D278" s="146" t="s">
        <v>309</v>
      </c>
      <c r="E278" s="147" t="s">
        <v>3428</v>
      </c>
      <c r="F278" s="148" t="s">
        <v>3429</v>
      </c>
      <c r="G278" s="149" t="s">
        <v>693</v>
      </c>
      <c r="H278" s="150">
        <v>11</v>
      </c>
      <c r="I278" s="151"/>
      <c r="J278" s="152">
        <f t="shared" si="74"/>
        <v>0</v>
      </c>
      <c r="K278" s="153"/>
      <c r="L278" s="32"/>
      <c r="M278" s="154" t="s">
        <v>1</v>
      </c>
      <c r="N278" s="155" t="s">
        <v>42</v>
      </c>
      <c r="P278" s="156">
        <f t="shared" si="75"/>
        <v>0</v>
      </c>
      <c r="Q278" s="156">
        <v>2.7999999999999998E-4</v>
      </c>
      <c r="R278" s="156">
        <f t="shared" si="76"/>
        <v>3.0799999999999998E-3</v>
      </c>
      <c r="S278" s="156">
        <v>0</v>
      </c>
      <c r="T278" s="157">
        <f t="shared" si="77"/>
        <v>0</v>
      </c>
      <c r="AR278" s="158" t="s">
        <v>587</v>
      </c>
      <c r="AT278" s="158" t="s">
        <v>309</v>
      </c>
      <c r="AU278" s="158" t="s">
        <v>89</v>
      </c>
      <c r="AY278" s="17" t="s">
        <v>307</v>
      </c>
      <c r="BE278" s="159">
        <f t="shared" si="78"/>
        <v>0</v>
      </c>
      <c r="BF278" s="159">
        <f t="shared" si="79"/>
        <v>0</v>
      </c>
      <c r="BG278" s="159">
        <f t="shared" si="80"/>
        <v>0</v>
      </c>
      <c r="BH278" s="159">
        <f t="shared" si="81"/>
        <v>0</v>
      </c>
      <c r="BI278" s="159">
        <f t="shared" si="82"/>
        <v>0</v>
      </c>
      <c r="BJ278" s="17" t="s">
        <v>89</v>
      </c>
      <c r="BK278" s="159">
        <f t="shared" si="83"/>
        <v>0</v>
      </c>
      <c r="BL278" s="17" t="s">
        <v>587</v>
      </c>
      <c r="BM278" s="158" t="s">
        <v>2386</v>
      </c>
    </row>
    <row r="279" spans="2:65" s="1" customFormat="1" ht="24.2" customHeight="1">
      <c r="B279" s="145"/>
      <c r="C279" s="188" t="s">
        <v>1620</v>
      </c>
      <c r="D279" s="188" t="s">
        <v>507</v>
      </c>
      <c r="E279" s="189" t="s">
        <v>3430</v>
      </c>
      <c r="F279" s="190" t="s">
        <v>3431</v>
      </c>
      <c r="G279" s="191" t="s">
        <v>693</v>
      </c>
      <c r="H279" s="192">
        <v>11</v>
      </c>
      <c r="I279" s="193"/>
      <c r="J279" s="194">
        <f t="shared" si="74"/>
        <v>0</v>
      </c>
      <c r="K279" s="195"/>
      <c r="L279" s="196"/>
      <c r="M279" s="197" t="s">
        <v>1</v>
      </c>
      <c r="N279" s="198" t="s">
        <v>42</v>
      </c>
      <c r="P279" s="156">
        <f t="shared" si="75"/>
        <v>0</v>
      </c>
      <c r="Q279" s="156">
        <v>0.02</v>
      </c>
      <c r="R279" s="156">
        <f t="shared" si="76"/>
        <v>0.22</v>
      </c>
      <c r="S279" s="156">
        <v>0</v>
      </c>
      <c r="T279" s="157">
        <f t="shared" si="77"/>
        <v>0</v>
      </c>
      <c r="AR279" s="158" t="s">
        <v>732</v>
      </c>
      <c r="AT279" s="158" t="s">
        <v>507</v>
      </c>
      <c r="AU279" s="158" t="s">
        <v>89</v>
      </c>
      <c r="AY279" s="17" t="s">
        <v>307</v>
      </c>
      <c r="BE279" s="159">
        <f t="shared" si="78"/>
        <v>0</v>
      </c>
      <c r="BF279" s="159">
        <f t="shared" si="79"/>
        <v>0</v>
      </c>
      <c r="BG279" s="159">
        <f t="shared" si="80"/>
        <v>0</v>
      </c>
      <c r="BH279" s="159">
        <f t="shared" si="81"/>
        <v>0</v>
      </c>
      <c r="BI279" s="159">
        <f t="shared" si="82"/>
        <v>0</v>
      </c>
      <c r="BJ279" s="17" t="s">
        <v>89</v>
      </c>
      <c r="BK279" s="159">
        <f t="shared" si="83"/>
        <v>0</v>
      </c>
      <c r="BL279" s="17" t="s">
        <v>587</v>
      </c>
      <c r="BM279" s="158" t="s">
        <v>2394</v>
      </c>
    </row>
    <row r="280" spans="2:65" s="1" customFormat="1" ht="97.5">
      <c r="B280" s="32"/>
      <c r="D280" s="161" t="s">
        <v>3247</v>
      </c>
      <c r="F280" s="205" t="s">
        <v>3432</v>
      </c>
      <c r="I280" s="206"/>
      <c r="L280" s="32"/>
      <c r="M280" s="207"/>
      <c r="T280" s="59"/>
      <c r="AT280" s="17" t="s">
        <v>3247</v>
      </c>
      <c r="AU280" s="17" t="s">
        <v>89</v>
      </c>
    </row>
    <row r="281" spans="2:65" s="1" customFormat="1" ht="24.2" customHeight="1">
      <c r="B281" s="145"/>
      <c r="C281" s="146" t="s">
        <v>1625</v>
      </c>
      <c r="D281" s="146" t="s">
        <v>309</v>
      </c>
      <c r="E281" s="147" t="s">
        <v>3428</v>
      </c>
      <c r="F281" s="148" t="s">
        <v>3429</v>
      </c>
      <c r="G281" s="149" t="s">
        <v>693</v>
      </c>
      <c r="H281" s="150">
        <v>6</v>
      </c>
      <c r="I281" s="151"/>
      <c r="J281" s="152">
        <f>ROUND(I281*H281,2)</f>
        <v>0</v>
      </c>
      <c r="K281" s="153"/>
      <c r="L281" s="32"/>
      <c r="M281" s="154" t="s">
        <v>1</v>
      </c>
      <c r="N281" s="155" t="s">
        <v>42</v>
      </c>
      <c r="P281" s="156">
        <f>O281*H281</f>
        <v>0</v>
      </c>
      <c r="Q281" s="156">
        <v>2.7999999999999998E-4</v>
      </c>
      <c r="R281" s="156">
        <f>Q281*H281</f>
        <v>1.6799999999999999E-3</v>
      </c>
      <c r="S281" s="156">
        <v>0</v>
      </c>
      <c r="T281" s="157">
        <f>S281*H281</f>
        <v>0</v>
      </c>
      <c r="AR281" s="158" t="s">
        <v>587</v>
      </c>
      <c r="AT281" s="158" t="s">
        <v>309</v>
      </c>
      <c r="AU281" s="158" t="s">
        <v>89</v>
      </c>
      <c r="AY281" s="17" t="s">
        <v>307</v>
      </c>
      <c r="BE281" s="159">
        <f>IF(N281="základná",J281,0)</f>
        <v>0</v>
      </c>
      <c r="BF281" s="159">
        <f>IF(N281="znížená",J281,0)</f>
        <v>0</v>
      </c>
      <c r="BG281" s="159">
        <f>IF(N281="zákl. prenesená",J281,0)</f>
        <v>0</v>
      </c>
      <c r="BH281" s="159">
        <f>IF(N281="zníž. prenesená",J281,0)</f>
        <v>0</v>
      </c>
      <c r="BI281" s="159">
        <f>IF(N281="nulová",J281,0)</f>
        <v>0</v>
      </c>
      <c r="BJ281" s="17" t="s">
        <v>89</v>
      </c>
      <c r="BK281" s="159">
        <f>ROUND(I281*H281,2)</f>
        <v>0</v>
      </c>
      <c r="BL281" s="17" t="s">
        <v>587</v>
      </c>
      <c r="BM281" s="158" t="s">
        <v>2403</v>
      </c>
    </row>
    <row r="282" spans="2:65" s="1" customFormat="1" ht="24.2" customHeight="1">
      <c r="B282" s="145"/>
      <c r="C282" s="188" t="s">
        <v>1630</v>
      </c>
      <c r="D282" s="188" t="s">
        <v>507</v>
      </c>
      <c r="E282" s="189" t="s">
        <v>3433</v>
      </c>
      <c r="F282" s="190" t="s">
        <v>3434</v>
      </c>
      <c r="G282" s="191" t="s">
        <v>693</v>
      </c>
      <c r="H282" s="192">
        <v>6</v>
      </c>
      <c r="I282" s="193"/>
      <c r="J282" s="194">
        <f>ROUND(I282*H282,2)</f>
        <v>0</v>
      </c>
      <c r="K282" s="195"/>
      <c r="L282" s="196"/>
      <c r="M282" s="197" t="s">
        <v>1</v>
      </c>
      <c r="N282" s="198" t="s">
        <v>42</v>
      </c>
      <c r="P282" s="156">
        <f>O282*H282</f>
        <v>0</v>
      </c>
      <c r="Q282" s="156">
        <v>1.4E-2</v>
      </c>
      <c r="R282" s="156">
        <f>Q282*H282</f>
        <v>8.4000000000000005E-2</v>
      </c>
      <c r="S282" s="156">
        <v>0</v>
      </c>
      <c r="T282" s="157">
        <f>S282*H282</f>
        <v>0</v>
      </c>
      <c r="AR282" s="158" t="s">
        <v>732</v>
      </c>
      <c r="AT282" s="158" t="s">
        <v>507</v>
      </c>
      <c r="AU282" s="158" t="s">
        <v>89</v>
      </c>
      <c r="AY282" s="17" t="s">
        <v>307</v>
      </c>
      <c r="BE282" s="159">
        <f>IF(N282="základná",J282,0)</f>
        <v>0</v>
      </c>
      <c r="BF282" s="159">
        <f>IF(N282="znížená",J282,0)</f>
        <v>0</v>
      </c>
      <c r="BG282" s="159">
        <f>IF(N282="zákl. prenesená",J282,0)</f>
        <v>0</v>
      </c>
      <c r="BH282" s="159">
        <f>IF(N282="zníž. prenesená",J282,0)</f>
        <v>0</v>
      </c>
      <c r="BI282" s="159">
        <f>IF(N282="nulová",J282,0)</f>
        <v>0</v>
      </c>
      <c r="BJ282" s="17" t="s">
        <v>89</v>
      </c>
      <c r="BK282" s="159">
        <f>ROUND(I282*H282,2)</f>
        <v>0</v>
      </c>
      <c r="BL282" s="17" t="s">
        <v>587</v>
      </c>
      <c r="BM282" s="158" t="s">
        <v>2416</v>
      </c>
    </row>
    <row r="283" spans="2:65" s="1" customFormat="1" ht="24.2" customHeight="1">
      <c r="B283" s="145"/>
      <c r="C283" s="146" t="s">
        <v>1636</v>
      </c>
      <c r="D283" s="146" t="s">
        <v>309</v>
      </c>
      <c r="E283" s="147" t="s">
        <v>3428</v>
      </c>
      <c r="F283" s="148" t="s">
        <v>3429</v>
      </c>
      <c r="G283" s="149" t="s">
        <v>693</v>
      </c>
      <c r="H283" s="150">
        <v>1</v>
      </c>
      <c r="I283" s="151"/>
      <c r="J283" s="152">
        <f>ROUND(I283*H283,2)</f>
        <v>0</v>
      </c>
      <c r="K283" s="153"/>
      <c r="L283" s="32"/>
      <c r="M283" s="154" t="s">
        <v>1</v>
      </c>
      <c r="N283" s="155" t="s">
        <v>42</v>
      </c>
      <c r="P283" s="156">
        <f>O283*H283</f>
        <v>0</v>
      </c>
      <c r="Q283" s="156">
        <v>2.7999999999999998E-4</v>
      </c>
      <c r="R283" s="156">
        <f>Q283*H283</f>
        <v>2.7999999999999998E-4</v>
      </c>
      <c r="S283" s="156">
        <v>0</v>
      </c>
      <c r="T283" s="157">
        <f>S283*H283</f>
        <v>0</v>
      </c>
      <c r="AR283" s="158" t="s">
        <v>587</v>
      </c>
      <c r="AT283" s="158" t="s">
        <v>309</v>
      </c>
      <c r="AU283" s="158" t="s">
        <v>89</v>
      </c>
      <c r="AY283" s="17" t="s">
        <v>307</v>
      </c>
      <c r="BE283" s="159">
        <f>IF(N283="základná",J283,0)</f>
        <v>0</v>
      </c>
      <c r="BF283" s="159">
        <f>IF(N283="znížená",J283,0)</f>
        <v>0</v>
      </c>
      <c r="BG283" s="159">
        <f>IF(N283="zákl. prenesená",J283,0)</f>
        <v>0</v>
      </c>
      <c r="BH283" s="159">
        <f>IF(N283="zníž. prenesená",J283,0)</f>
        <v>0</v>
      </c>
      <c r="BI283" s="159">
        <f>IF(N283="nulová",J283,0)</f>
        <v>0</v>
      </c>
      <c r="BJ283" s="17" t="s">
        <v>89</v>
      </c>
      <c r="BK283" s="159">
        <f>ROUND(I283*H283,2)</f>
        <v>0</v>
      </c>
      <c r="BL283" s="17" t="s">
        <v>587</v>
      </c>
      <c r="BM283" s="158" t="s">
        <v>2424</v>
      </c>
    </row>
    <row r="284" spans="2:65" s="1" customFormat="1" ht="24.2" customHeight="1">
      <c r="B284" s="145"/>
      <c r="C284" s="188" t="s">
        <v>1640</v>
      </c>
      <c r="D284" s="188" t="s">
        <v>507</v>
      </c>
      <c r="E284" s="189" t="s">
        <v>3435</v>
      </c>
      <c r="F284" s="190" t="s">
        <v>3436</v>
      </c>
      <c r="G284" s="191" t="s">
        <v>693</v>
      </c>
      <c r="H284" s="192">
        <v>1</v>
      </c>
      <c r="I284" s="193"/>
      <c r="J284" s="194">
        <f>ROUND(I284*H284,2)</f>
        <v>0</v>
      </c>
      <c r="K284" s="195"/>
      <c r="L284" s="196"/>
      <c r="M284" s="197" t="s">
        <v>1</v>
      </c>
      <c r="N284" s="198" t="s">
        <v>42</v>
      </c>
      <c r="P284" s="156">
        <f>O284*H284</f>
        <v>0</v>
      </c>
      <c r="Q284" s="156">
        <v>7.0000000000000001E-3</v>
      </c>
      <c r="R284" s="156">
        <f>Q284*H284</f>
        <v>7.0000000000000001E-3</v>
      </c>
      <c r="S284" s="156">
        <v>0</v>
      </c>
      <c r="T284" s="157">
        <f>S284*H284</f>
        <v>0</v>
      </c>
      <c r="AR284" s="158" t="s">
        <v>732</v>
      </c>
      <c r="AT284" s="158" t="s">
        <v>507</v>
      </c>
      <c r="AU284" s="158" t="s">
        <v>89</v>
      </c>
      <c r="AY284" s="17" t="s">
        <v>307</v>
      </c>
      <c r="BE284" s="159">
        <f>IF(N284="základná",J284,0)</f>
        <v>0</v>
      </c>
      <c r="BF284" s="159">
        <f>IF(N284="znížená",J284,0)</f>
        <v>0</v>
      </c>
      <c r="BG284" s="159">
        <f>IF(N284="zákl. prenesená",J284,0)</f>
        <v>0</v>
      </c>
      <c r="BH284" s="159">
        <f>IF(N284="zníž. prenesená",J284,0)</f>
        <v>0</v>
      </c>
      <c r="BI284" s="159">
        <f>IF(N284="nulová",J284,0)</f>
        <v>0</v>
      </c>
      <c r="BJ284" s="17" t="s">
        <v>89</v>
      </c>
      <c r="BK284" s="159">
        <f>ROUND(I284*H284,2)</f>
        <v>0</v>
      </c>
      <c r="BL284" s="17" t="s">
        <v>587</v>
      </c>
      <c r="BM284" s="158" t="s">
        <v>2432</v>
      </c>
    </row>
    <row r="285" spans="2:65" s="1" customFormat="1" ht="87.75">
      <c r="B285" s="32"/>
      <c r="D285" s="161" t="s">
        <v>3247</v>
      </c>
      <c r="F285" s="205" t="s">
        <v>3437</v>
      </c>
      <c r="I285" s="206"/>
      <c r="L285" s="32"/>
      <c r="M285" s="207"/>
      <c r="T285" s="59"/>
      <c r="AT285" s="17" t="s">
        <v>3247</v>
      </c>
      <c r="AU285" s="17" t="s">
        <v>89</v>
      </c>
    </row>
    <row r="286" spans="2:65" s="1" customFormat="1" ht="24.2" customHeight="1">
      <c r="B286" s="145"/>
      <c r="C286" s="146" t="s">
        <v>1644</v>
      </c>
      <c r="D286" s="146" t="s">
        <v>309</v>
      </c>
      <c r="E286" s="147" t="s">
        <v>3438</v>
      </c>
      <c r="F286" s="148" t="s">
        <v>3439</v>
      </c>
      <c r="G286" s="149" t="s">
        <v>693</v>
      </c>
      <c r="H286" s="150">
        <v>1</v>
      </c>
      <c r="I286" s="151"/>
      <c r="J286" s="152">
        <f>ROUND(I286*H286,2)</f>
        <v>0</v>
      </c>
      <c r="K286" s="153"/>
      <c r="L286" s="32"/>
      <c r="M286" s="154" t="s">
        <v>1</v>
      </c>
      <c r="N286" s="155" t="s">
        <v>42</v>
      </c>
      <c r="P286" s="156">
        <f>O286*H286</f>
        <v>0</v>
      </c>
      <c r="Q286" s="156">
        <v>7.5000000000000002E-4</v>
      </c>
      <c r="R286" s="156">
        <f>Q286*H286</f>
        <v>7.5000000000000002E-4</v>
      </c>
      <c r="S286" s="156">
        <v>0</v>
      </c>
      <c r="T286" s="157">
        <f>S286*H286</f>
        <v>0</v>
      </c>
      <c r="AR286" s="158" t="s">
        <v>587</v>
      </c>
      <c r="AT286" s="158" t="s">
        <v>309</v>
      </c>
      <c r="AU286" s="158" t="s">
        <v>89</v>
      </c>
      <c r="AY286" s="17" t="s">
        <v>307</v>
      </c>
      <c r="BE286" s="159">
        <f>IF(N286="základná",J286,0)</f>
        <v>0</v>
      </c>
      <c r="BF286" s="159">
        <f>IF(N286="znížená",J286,0)</f>
        <v>0</v>
      </c>
      <c r="BG286" s="159">
        <f>IF(N286="zákl. prenesená",J286,0)</f>
        <v>0</v>
      </c>
      <c r="BH286" s="159">
        <f>IF(N286="zníž. prenesená",J286,0)</f>
        <v>0</v>
      </c>
      <c r="BI286" s="159">
        <f>IF(N286="nulová",J286,0)</f>
        <v>0</v>
      </c>
      <c r="BJ286" s="17" t="s">
        <v>89</v>
      </c>
      <c r="BK286" s="159">
        <f>ROUND(I286*H286,2)</f>
        <v>0</v>
      </c>
      <c r="BL286" s="17" t="s">
        <v>587</v>
      </c>
      <c r="BM286" s="158" t="s">
        <v>2442</v>
      </c>
    </row>
    <row r="287" spans="2:65" s="1" customFormat="1" ht="24.2" customHeight="1">
      <c r="B287" s="145"/>
      <c r="C287" s="188" t="s">
        <v>1648</v>
      </c>
      <c r="D287" s="188" t="s">
        <v>507</v>
      </c>
      <c r="E287" s="189" t="s">
        <v>3440</v>
      </c>
      <c r="F287" s="190" t="s">
        <v>3441</v>
      </c>
      <c r="G287" s="191" t="s">
        <v>693</v>
      </c>
      <c r="H287" s="192">
        <v>1</v>
      </c>
      <c r="I287" s="193"/>
      <c r="J287" s="194">
        <f>ROUND(I287*H287,2)</f>
        <v>0</v>
      </c>
      <c r="K287" s="195"/>
      <c r="L287" s="196"/>
      <c r="M287" s="197" t="s">
        <v>1</v>
      </c>
      <c r="N287" s="198" t="s">
        <v>42</v>
      </c>
      <c r="P287" s="156">
        <f>O287*H287</f>
        <v>0</v>
      </c>
      <c r="Q287" s="156">
        <v>2.5000000000000001E-2</v>
      </c>
      <c r="R287" s="156">
        <f>Q287*H287</f>
        <v>2.5000000000000001E-2</v>
      </c>
      <c r="S287" s="156">
        <v>0</v>
      </c>
      <c r="T287" s="157">
        <f>S287*H287</f>
        <v>0</v>
      </c>
      <c r="AR287" s="158" t="s">
        <v>732</v>
      </c>
      <c r="AT287" s="158" t="s">
        <v>507</v>
      </c>
      <c r="AU287" s="158" t="s">
        <v>89</v>
      </c>
      <c r="AY287" s="17" t="s">
        <v>307</v>
      </c>
      <c r="BE287" s="159">
        <f>IF(N287="základná",J287,0)</f>
        <v>0</v>
      </c>
      <c r="BF287" s="159">
        <f>IF(N287="znížená",J287,0)</f>
        <v>0</v>
      </c>
      <c r="BG287" s="159">
        <f>IF(N287="zákl. prenesená",J287,0)</f>
        <v>0</v>
      </c>
      <c r="BH287" s="159">
        <f>IF(N287="zníž. prenesená",J287,0)</f>
        <v>0</v>
      </c>
      <c r="BI287" s="159">
        <f>IF(N287="nulová",J287,0)</f>
        <v>0</v>
      </c>
      <c r="BJ287" s="17" t="s">
        <v>89</v>
      </c>
      <c r="BK287" s="159">
        <f>ROUND(I287*H287,2)</f>
        <v>0</v>
      </c>
      <c r="BL287" s="17" t="s">
        <v>587</v>
      </c>
      <c r="BM287" s="158" t="s">
        <v>2456</v>
      </c>
    </row>
    <row r="288" spans="2:65" s="1" customFormat="1" ht="16.5" customHeight="1">
      <c r="B288" s="145"/>
      <c r="C288" s="146" t="s">
        <v>1657</v>
      </c>
      <c r="D288" s="146" t="s">
        <v>309</v>
      </c>
      <c r="E288" s="147" t="s">
        <v>3442</v>
      </c>
      <c r="F288" s="148" t="s">
        <v>3443</v>
      </c>
      <c r="G288" s="149" t="s">
        <v>693</v>
      </c>
      <c r="H288" s="150">
        <v>1</v>
      </c>
      <c r="I288" s="151"/>
      <c r="J288" s="152">
        <f>ROUND(I288*H288,2)</f>
        <v>0</v>
      </c>
      <c r="K288" s="153"/>
      <c r="L288" s="32"/>
      <c r="M288" s="154" t="s">
        <v>1</v>
      </c>
      <c r="N288" s="155" t="s">
        <v>42</v>
      </c>
      <c r="P288" s="156">
        <f>O288*H288</f>
        <v>0</v>
      </c>
      <c r="Q288" s="156">
        <v>0</v>
      </c>
      <c r="R288" s="156">
        <f>Q288*H288</f>
        <v>0</v>
      </c>
      <c r="S288" s="156">
        <v>0</v>
      </c>
      <c r="T288" s="157">
        <f>S288*H288</f>
        <v>0</v>
      </c>
      <c r="AR288" s="158" t="s">
        <v>587</v>
      </c>
      <c r="AT288" s="158" t="s">
        <v>309</v>
      </c>
      <c r="AU288" s="158" t="s">
        <v>89</v>
      </c>
      <c r="AY288" s="17" t="s">
        <v>307</v>
      </c>
      <c r="BE288" s="159">
        <f>IF(N288="základná",J288,0)</f>
        <v>0</v>
      </c>
      <c r="BF288" s="159">
        <f>IF(N288="znížená",J288,0)</f>
        <v>0</v>
      </c>
      <c r="BG288" s="159">
        <f>IF(N288="zákl. prenesená",J288,0)</f>
        <v>0</v>
      </c>
      <c r="BH288" s="159">
        <f>IF(N288="zníž. prenesená",J288,0)</f>
        <v>0</v>
      </c>
      <c r="BI288" s="159">
        <f>IF(N288="nulová",J288,0)</f>
        <v>0</v>
      </c>
      <c r="BJ288" s="17" t="s">
        <v>89</v>
      </c>
      <c r="BK288" s="159">
        <f>ROUND(I288*H288,2)</f>
        <v>0</v>
      </c>
      <c r="BL288" s="17" t="s">
        <v>587</v>
      </c>
      <c r="BM288" s="158" t="s">
        <v>2464</v>
      </c>
    </row>
    <row r="289" spans="2:65" s="1" customFormat="1" ht="16.5" customHeight="1">
      <c r="B289" s="145"/>
      <c r="C289" s="188" t="s">
        <v>1674</v>
      </c>
      <c r="D289" s="188" t="s">
        <v>507</v>
      </c>
      <c r="E289" s="189" t="s">
        <v>3444</v>
      </c>
      <c r="F289" s="190" t="s">
        <v>3445</v>
      </c>
      <c r="G289" s="191" t="s">
        <v>693</v>
      </c>
      <c r="H289" s="192">
        <v>1</v>
      </c>
      <c r="I289" s="193"/>
      <c r="J289" s="194">
        <f>ROUND(I289*H289,2)</f>
        <v>0</v>
      </c>
      <c r="K289" s="195"/>
      <c r="L289" s="196"/>
      <c r="M289" s="197" t="s">
        <v>1</v>
      </c>
      <c r="N289" s="198" t="s">
        <v>42</v>
      </c>
      <c r="P289" s="156">
        <f>O289*H289</f>
        <v>0</v>
      </c>
      <c r="Q289" s="156">
        <v>2.2599999999999999E-3</v>
      </c>
      <c r="R289" s="156">
        <f>Q289*H289</f>
        <v>2.2599999999999999E-3</v>
      </c>
      <c r="S289" s="156">
        <v>0</v>
      </c>
      <c r="T289" s="157">
        <f>S289*H289</f>
        <v>0</v>
      </c>
      <c r="AR289" s="158" t="s">
        <v>732</v>
      </c>
      <c r="AT289" s="158" t="s">
        <v>507</v>
      </c>
      <c r="AU289" s="158" t="s">
        <v>89</v>
      </c>
      <c r="AY289" s="17" t="s">
        <v>307</v>
      </c>
      <c r="BE289" s="159">
        <f>IF(N289="základná",J289,0)</f>
        <v>0</v>
      </c>
      <c r="BF289" s="159">
        <f>IF(N289="znížená",J289,0)</f>
        <v>0</v>
      </c>
      <c r="BG289" s="159">
        <f>IF(N289="zákl. prenesená",J289,0)</f>
        <v>0</v>
      </c>
      <c r="BH289" s="159">
        <f>IF(N289="zníž. prenesená",J289,0)</f>
        <v>0</v>
      </c>
      <c r="BI289" s="159">
        <f>IF(N289="nulová",J289,0)</f>
        <v>0</v>
      </c>
      <c r="BJ289" s="17" t="s">
        <v>89</v>
      </c>
      <c r="BK289" s="159">
        <f>ROUND(I289*H289,2)</f>
        <v>0</v>
      </c>
      <c r="BL289" s="17" t="s">
        <v>587</v>
      </c>
      <c r="BM289" s="158" t="s">
        <v>2472</v>
      </c>
    </row>
    <row r="290" spans="2:65" s="1" customFormat="1" ht="19.5">
      <c r="B290" s="32"/>
      <c r="D290" s="161" t="s">
        <v>3247</v>
      </c>
      <c r="F290" s="205" t="s">
        <v>3446</v>
      </c>
      <c r="I290" s="206"/>
      <c r="L290" s="32"/>
      <c r="M290" s="207"/>
      <c r="T290" s="59"/>
      <c r="AT290" s="17" t="s">
        <v>3247</v>
      </c>
      <c r="AU290" s="17" t="s">
        <v>89</v>
      </c>
    </row>
    <row r="291" spans="2:65" s="1" customFormat="1" ht="21.75" customHeight="1">
      <c r="B291" s="145"/>
      <c r="C291" s="146" t="s">
        <v>1684</v>
      </c>
      <c r="D291" s="146" t="s">
        <v>309</v>
      </c>
      <c r="E291" s="147" t="s">
        <v>3447</v>
      </c>
      <c r="F291" s="148" t="s">
        <v>3448</v>
      </c>
      <c r="G291" s="149" t="s">
        <v>693</v>
      </c>
      <c r="H291" s="150">
        <v>1</v>
      </c>
      <c r="I291" s="151"/>
      <c r="J291" s="152">
        <f t="shared" ref="J291:J327" si="84">ROUND(I291*H291,2)</f>
        <v>0</v>
      </c>
      <c r="K291" s="153"/>
      <c r="L291" s="32"/>
      <c r="M291" s="154" t="s">
        <v>1</v>
      </c>
      <c r="N291" s="155" t="s">
        <v>42</v>
      </c>
      <c r="P291" s="156">
        <f t="shared" ref="P291:P327" si="85">O291*H291</f>
        <v>0</v>
      </c>
      <c r="Q291" s="156">
        <v>0</v>
      </c>
      <c r="R291" s="156">
        <f t="shared" ref="R291:R327" si="86">Q291*H291</f>
        <v>0</v>
      </c>
      <c r="S291" s="156">
        <v>0</v>
      </c>
      <c r="T291" s="157">
        <f t="shared" ref="T291:T327" si="87">S291*H291</f>
        <v>0</v>
      </c>
      <c r="AR291" s="158" t="s">
        <v>587</v>
      </c>
      <c r="AT291" s="158" t="s">
        <v>309</v>
      </c>
      <c r="AU291" s="158" t="s">
        <v>89</v>
      </c>
      <c r="AY291" s="17" t="s">
        <v>307</v>
      </c>
      <c r="BE291" s="159">
        <f t="shared" ref="BE291:BE327" si="88">IF(N291="základná",J291,0)</f>
        <v>0</v>
      </c>
      <c r="BF291" s="159">
        <f t="shared" ref="BF291:BF327" si="89">IF(N291="znížená",J291,0)</f>
        <v>0</v>
      </c>
      <c r="BG291" s="159">
        <f t="shared" ref="BG291:BG327" si="90">IF(N291="zákl. prenesená",J291,0)</f>
        <v>0</v>
      </c>
      <c r="BH291" s="159">
        <f t="shared" ref="BH291:BH327" si="91">IF(N291="zníž. prenesená",J291,0)</f>
        <v>0</v>
      </c>
      <c r="BI291" s="159">
        <f t="shared" ref="BI291:BI327" si="92">IF(N291="nulová",J291,0)</f>
        <v>0</v>
      </c>
      <c r="BJ291" s="17" t="s">
        <v>89</v>
      </c>
      <c r="BK291" s="159">
        <f t="shared" ref="BK291:BK327" si="93">ROUND(I291*H291,2)</f>
        <v>0</v>
      </c>
      <c r="BL291" s="17" t="s">
        <v>587</v>
      </c>
      <c r="BM291" s="158" t="s">
        <v>2490</v>
      </c>
    </row>
    <row r="292" spans="2:65" s="1" customFormat="1" ht="24.2" customHeight="1">
      <c r="B292" s="145"/>
      <c r="C292" s="188" t="s">
        <v>1715</v>
      </c>
      <c r="D292" s="188" t="s">
        <v>507</v>
      </c>
      <c r="E292" s="189" t="s">
        <v>3449</v>
      </c>
      <c r="F292" s="190" t="s">
        <v>3450</v>
      </c>
      <c r="G292" s="191" t="s">
        <v>693</v>
      </c>
      <c r="H292" s="192">
        <v>1</v>
      </c>
      <c r="I292" s="193"/>
      <c r="J292" s="194">
        <f t="shared" si="84"/>
        <v>0</v>
      </c>
      <c r="K292" s="195"/>
      <c r="L292" s="196"/>
      <c r="M292" s="197" t="s">
        <v>1</v>
      </c>
      <c r="N292" s="198" t="s">
        <v>42</v>
      </c>
      <c r="P292" s="156">
        <f t="shared" si="85"/>
        <v>0</v>
      </c>
      <c r="Q292" s="156">
        <v>5.0000000000000001E-3</v>
      </c>
      <c r="R292" s="156">
        <f t="shared" si="86"/>
        <v>5.0000000000000001E-3</v>
      </c>
      <c r="S292" s="156">
        <v>0</v>
      </c>
      <c r="T292" s="157">
        <f t="shared" si="87"/>
        <v>0</v>
      </c>
      <c r="AR292" s="158" t="s">
        <v>732</v>
      </c>
      <c r="AT292" s="158" t="s">
        <v>507</v>
      </c>
      <c r="AU292" s="158" t="s">
        <v>89</v>
      </c>
      <c r="AY292" s="17" t="s">
        <v>307</v>
      </c>
      <c r="BE292" s="159">
        <f t="shared" si="88"/>
        <v>0</v>
      </c>
      <c r="BF292" s="159">
        <f t="shared" si="89"/>
        <v>0</v>
      </c>
      <c r="BG292" s="159">
        <f t="shared" si="90"/>
        <v>0</v>
      </c>
      <c r="BH292" s="159">
        <f t="shared" si="91"/>
        <v>0</v>
      </c>
      <c r="BI292" s="159">
        <f t="shared" si="92"/>
        <v>0</v>
      </c>
      <c r="BJ292" s="17" t="s">
        <v>89</v>
      </c>
      <c r="BK292" s="159">
        <f t="shared" si="93"/>
        <v>0</v>
      </c>
      <c r="BL292" s="17" t="s">
        <v>587</v>
      </c>
      <c r="BM292" s="158" t="s">
        <v>2499</v>
      </c>
    </row>
    <row r="293" spans="2:65" s="1" customFormat="1" ht="24.2" customHeight="1">
      <c r="B293" s="145"/>
      <c r="C293" s="146" t="s">
        <v>1720</v>
      </c>
      <c r="D293" s="146" t="s">
        <v>309</v>
      </c>
      <c r="E293" s="147" t="s">
        <v>3451</v>
      </c>
      <c r="F293" s="148" t="s">
        <v>3452</v>
      </c>
      <c r="G293" s="149" t="s">
        <v>693</v>
      </c>
      <c r="H293" s="150">
        <v>2</v>
      </c>
      <c r="I293" s="151"/>
      <c r="J293" s="152">
        <f t="shared" si="84"/>
        <v>0</v>
      </c>
      <c r="K293" s="153"/>
      <c r="L293" s="32"/>
      <c r="M293" s="154" t="s">
        <v>1</v>
      </c>
      <c r="N293" s="155" t="s">
        <v>42</v>
      </c>
      <c r="P293" s="156">
        <f t="shared" si="85"/>
        <v>0</v>
      </c>
      <c r="Q293" s="156">
        <v>5.5000000000000002E-5</v>
      </c>
      <c r="R293" s="156">
        <f t="shared" si="86"/>
        <v>1.1E-4</v>
      </c>
      <c r="S293" s="156">
        <v>0</v>
      </c>
      <c r="T293" s="157">
        <f t="shared" si="87"/>
        <v>0</v>
      </c>
      <c r="AR293" s="158" t="s">
        <v>587</v>
      </c>
      <c r="AT293" s="158" t="s">
        <v>309</v>
      </c>
      <c r="AU293" s="158" t="s">
        <v>89</v>
      </c>
      <c r="AY293" s="17" t="s">
        <v>307</v>
      </c>
      <c r="BE293" s="159">
        <f t="shared" si="88"/>
        <v>0</v>
      </c>
      <c r="BF293" s="159">
        <f t="shared" si="89"/>
        <v>0</v>
      </c>
      <c r="BG293" s="159">
        <f t="shared" si="90"/>
        <v>0</v>
      </c>
      <c r="BH293" s="159">
        <f t="shared" si="91"/>
        <v>0</v>
      </c>
      <c r="BI293" s="159">
        <f t="shared" si="92"/>
        <v>0</v>
      </c>
      <c r="BJ293" s="17" t="s">
        <v>89</v>
      </c>
      <c r="BK293" s="159">
        <f t="shared" si="93"/>
        <v>0</v>
      </c>
      <c r="BL293" s="17" t="s">
        <v>587</v>
      </c>
      <c r="BM293" s="158" t="s">
        <v>2511</v>
      </c>
    </row>
    <row r="294" spans="2:65" s="1" customFormat="1" ht="16.5" customHeight="1">
      <c r="B294" s="145"/>
      <c r="C294" s="188" t="s">
        <v>1725</v>
      </c>
      <c r="D294" s="188" t="s">
        <v>507</v>
      </c>
      <c r="E294" s="189" t="s">
        <v>3453</v>
      </c>
      <c r="F294" s="190" t="s">
        <v>3454</v>
      </c>
      <c r="G294" s="191" t="s">
        <v>693</v>
      </c>
      <c r="H294" s="192">
        <v>2</v>
      </c>
      <c r="I294" s="193"/>
      <c r="J294" s="194">
        <f t="shared" si="84"/>
        <v>0</v>
      </c>
      <c r="K294" s="195"/>
      <c r="L294" s="196"/>
      <c r="M294" s="197" t="s">
        <v>1</v>
      </c>
      <c r="N294" s="198" t="s">
        <v>42</v>
      </c>
      <c r="P294" s="156">
        <f t="shared" si="85"/>
        <v>0</v>
      </c>
      <c r="Q294" s="156">
        <v>2E-3</v>
      </c>
      <c r="R294" s="156">
        <f t="shared" si="86"/>
        <v>4.0000000000000001E-3</v>
      </c>
      <c r="S294" s="156">
        <v>0</v>
      </c>
      <c r="T294" s="157">
        <f t="shared" si="87"/>
        <v>0</v>
      </c>
      <c r="AR294" s="158" t="s">
        <v>732</v>
      </c>
      <c r="AT294" s="158" t="s">
        <v>507</v>
      </c>
      <c r="AU294" s="158" t="s">
        <v>89</v>
      </c>
      <c r="AY294" s="17" t="s">
        <v>307</v>
      </c>
      <c r="BE294" s="159">
        <f t="shared" si="88"/>
        <v>0</v>
      </c>
      <c r="BF294" s="159">
        <f t="shared" si="89"/>
        <v>0</v>
      </c>
      <c r="BG294" s="159">
        <f t="shared" si="90"/>
        <v>0</v>
      </c>
      <c r="BH294" s="159">
        <f t="shared" si="91"/>
        <v>0</v>
      </c>
      <c r="BI294" s="159">
        <f t="shared" si="92"/>
        <v>0</v>
      </c>
      <c r="BJ294" s="17" t="s">
        <v>89</v>
      </c>
      <c r="BK294" s="159">
        <f t="shared" si="93"/>
        <v>0</v>
      </c>
      <c r="BL294" s="17" t="s">
        <v>587</v>
      </c>
      <c r="BM294" s="158" t="s">
        <v>2520</v>
      </c>
    </row>
    <row r="295" spans="2:65" s="1" customFormat="1" ht="24.2" customHeight="1">
      <c r="B295" s="145"/>
      <c r="C295" s="188" t="s">
        <v>1731</v>
      </c>
      <c r="D295" s="188" t="s">
        <v>507</v>
      </c>
      <c r="E295" s="189" t="s">
        <v>3455</v>
      </c>
      <c r="F295" s="190" t="s">
        <v>3456</v>
      </c>
      <c r="G295" s="191" t="s">
        <v>693</v>
      </c>
      <c r="H295" s="192">
        <v>2</v>
      </c>
      <c r="I295" s="193"/>
      <c r="J295" s="194">
        <f t="shared" si="84"/>
        <v>0</v>
      </c>
      <c r="K295" s="195"/>
      <c r="L295" s="196"/>
      <c r="M295" s="197" t="s">
        <v>1</v>
      </c>
      <c r="N295" s="198" t="s">
        <v>42</v>
      </c>
      <c r="P295" s="156">
        <f t="shared" si="85"/>
        <v>0</v>
      </c>
      <c r="Q295" s="156">
        <v>8.6999999999999994E-3</v>
      </c>
      <c r="R295" s="156">
        <f t="shared" si="86"/>
        <v>1.7399999999999999E-2</v>
      </c>
      <c r="S295" s="156">
        <v>0</v>
      </c>
      <c r="T295" s="157">
        <f t="shared" si="87"/>
        <v>0</v>
      </c>
      <c r="AR295" s="158" t="s">
        <v>732</v>
      </c>
      <c r="AT295" s="158" t="s">
        <v>507</v>
      </c>
      <c r="AU295" s="158" t="s">
        <v>89</v>
      </c>
      <c r="AY295" s="17" t="s">
        <v>307</v>
      </c>
      <c r="BE295" s="159">
        <f t="shared" si="88"/>
        <v>0</v>
      </c>
      <c r="BF295" s="159">
        <f t="shared" si="89"/>
        <v>0</v>
      </c>
      <c r="BG295" s="159">
        <f t="shared" si="90"/>
        <v>0</v>
      </c>
      <c r="BH295" s="159">
        <f t="shared" si="91"/>
        <v>0</v>
      </c>
      <c r="BI295" s="159">
        <f t="shared" si="92"/>
        <v>0</v>
      </c>
      <c r="BJ295" s="17" t="s">
        <v>89</v>
      </c>
      <c r="BK295" s="159">
        <f t="shared" si="93"/>
        <v>0</v>
      </c>
      <c r="BL295" s="17" t="s">
        <v>587</v>
      </c>
      <c r="BM295" s="158" t="s">
        <v>2532</v>
      </c>
    </row>
    <row r="296" spans="2:65" s="1" customFormat="1" ht="24.2" customHeight="1">
      <c r="B296" s="145"/>
      <c r="C296" s="146" t="s">
        <v>1741</v>
      </c>
      <c r="D296" s="146" t="s">
        <v>309</v>
      </c>
      <c r="E296" s="147" t="s">
        <v>3457</v>
      </c>
      <c r="F296" s="148" t="s">
        <v>3458</v>
      </c>
      <c r="G296" s="149" t="s">
        <v>693</v>
      </c>
      <c r="H296" s="150">
        <v>2</v>
      </c>
      <c r="I296" s="151"/>
      <c r="J296" s="152">
        <f t="shared" si="84"/>
        <v>0</v>
      </c>
      <c r="K296" s="153"/>
      <c r="L296" s="32"/>
      <c r="M296" s="154" t="s">
        <v>1</v>
      </c>
      <c r="N296" s="155" t="s">
        <v>42</v>
      </c>
      <c r="P296" s="156">
        <f t="shared" si="85"/>
        <v>0</v>
      </c>
      <c r="Q296" s="156">
        <v>1.0200000000000001E-3</v>
      </c>
      <c r="R296" s="156">
        <f t="shared" si="86"/>
        <v>2.0400000000000001E-3</v>
      </c>
      <c r="S296" s="156">
        <v>0</v>
      </c>
      <c r="T296" s="157">
        <f t="shared" si="87"/>
        <v>0</v>
      </c>
      <c r="AR296" s="158" t="s">
        <v>587</v>
      </c>
      <c r="AT296" s="158" t="s">
        <v>309</v>
      </c>
      <c r="AU296" s="158" t="s">
        <v>89</v>
      </c>
      <c r="AY296" s="17" t="s">
        <v>307</v>
      </c>
      <c r="BE296" s="159">
        <f t="shared" si="88"/>
        <v>0</v>
      </c>
      <c r="BF296" s="159">
        <f t="shared" si="89"/>
        <v>0</v>
      </c>
      <c r="BG296" s="159">
        <f t="shared" si="90"/>
        <v>0</v>
      </c>
      <c r="BH296" s="159">
        <f t="shared" si="91"/>
        <v>0</v>
      </c>
      <c r="BI296" s="159">
        <f t="shared" si="92"/>
        <v>0</v>
      </c>
      <c r="BJ296" s="17" t="s">
        <v>89</v>
      </c>
      <c r="BK296" s="159">
        <f t="shared" si="93"/>
        <v>0</v>
      </c>
      <c r="BL296" s="17" t="s">
        <v>587</v>
      </c>
      <c r="BM296" s="158" t="s">
        <v>2538</v>
      </c>
    </row>
    <row r="297" spans="2:65" s="1" customFormat="1" ht="37.9" customHeight="1">
      <c r="B297" s="145"/>
      <c r="C297" s="188" t="s">
        <v>1747</v>
      </c>
      <c r="D297" s="188" t="s">
        <v>507</v>
      </c>
      <c r="E297" s="189" t="s">
        <v>3459</v>
      </c>
      <c r="F297" s="190" t="s">
        <v>3460</v>
      </c>
      <c r="G297" s="191" t="s">
        <v>693</v>
      </c>
      <c r="H297" s="192">
        <v>2</v>
      </c>
      <c r="I297" s="193"/>
      <c r="J297" s="194">
        <f t="shared" si="84"/>
        <v>0</v>
      </c>
      <c r="K297" s="195"/>
      <c r="L297" s="196"/>
      <c r="M297" s="197" t="s">
        <v>1</v>
      </c>
      <c r="N297" s="198" t="s">
        <v>42</v>
      </c>
      <c r="P297" s="156">
        <f t="shared" si="85"/>
        <v>0</v>
      </c>
      <c r="Q297" s="156">
        <v>4.2000000000000003E-2</v>
      </c>
      <c r="R297" s="156">
        <f t="shared" si="86"/>
        <v>8.4000000000000005E-2</v>
      </c>
      <c r="S297" s="156">
        <v>0</v>
      </c>
      <c r="T297" s="157">
        <f t="shared" si="87"/>
        <v>0</v>
      </c>
      <c r="AR297" s="158" t="s">
        <v>732</v>
      </c>
      <c r="AT297" s="158" t="s">
        <v>507</v>
      </c>
      <c r="AU297" s="158" t="s">
        <v>89</v>
      </c>
      <c r="AY297" s="17" t="s">
        <v>307</v>
      </c>
      <c r="BE297" s="159">
        <f t="shared" si="88"/>
        <v>0</v>
      </c>
      <c r="BF297" s="159">
        <f t="shared" si="89"/>
        <v>0</v>
      </c>
      <c r="BG297" s="159">
        <f t="shared" si="90"/>
        <v>0</v>
      </c>
      <c r="BH297" s="159">
        <f t="shared" si="91"/>
        <v>0</v>
      </c>
      <c r="BI297" s="159">
        <f t="shared" si="92"/>
        <v>0</v>
      </c>
      <c r="BJ297" s="17" t="s">
        <v>89</v>
      </c>
      <c r="BK297" s="159">
        <f t="shared" si="93"/>
        <v>0</v>
      </c>
      <c r="BL297" s="17" t="s">
        <v>587</v>
      </c>
      <c r="BM297" s="158" t="s">
        <v>2546</v>
      </c>
    </row>
    <row r="298" spans="2:65" s="1" customFormat="1" ht="16.5" customHeight="1">
      <c r="B298" s="145"/>
      <c r="C298" s="146" t="s">
        <v>1753</v>
      </c>
      <c r="D298" s="146" t="s">
        <v>309</v>
      </c>
      <c r="E298" s="147" t="s">
        <v>3461</v>
      </c>
      <c r="F298" s="148" t="s">
        <v>3462</v>
      </c>
      <c r="G298" s="149" t="s">
        <v>693</v>
      </c>
      <c r="H298" s="150">
        <v>13</v>
      </c>
      <c r="I298" s="151"/>
      <c r="J298" s="152">
        <f t="shared" si="84"/>
        <v>0</v>
      </c>
      <c r="K298" s="153"/>
      <c r="L298" s="32"/>
      <c r="M298" s="154" t="s">
        <v>1</v>
      </c>
      <c r="N298" s="155" t="s">
        <v>42</v>
      </c>
      <c r="P298" s="156">
        <f t="shared" si="85"/>
        <v>0</v>
      </c>
      <c r="Q298" s="156">
        <v>0</v>
      </c>
      <c r="R298" s="156">
        <f t="shared" si="86"/>
        <v>0</v>
      </c>
      <c r="S298" s="156">
        <v>0</v>
      </c>
      <c r="T298" s="157">
        <f t="shared" si="87"/>
        <v>0</v>
      </c>
      <c r="AR298" s="158" t="s">
        <v>587</v>
      </c>
      <c r="AT298" s="158" t="s">
        <v>309</v>
      </c>
      <c r="AU298" s="158" t="s">
        <v>89</v>
      </c>
      <c r="AY298" s="17" t="s">
        <v>307</v>
      </c>
      <c r="BE298" s="159">
        <f t="shared" si="88"/>
        <v>0</v>
      </c>
      <c r="BF298" s="159">
        <f t="shared" si="89"/>
        <v>0</v>
      </c>
      <c r="BG298" s="159">
        <f t="shared" si="90"/>
        <v>0</v>
      </c>
      <c r="BH298" s="159">
        <f t="shared" si="91"/>
        <v>0</v>
      </c>
      <c r="BI298" s="159">
        <f t="shared" si="92"/>
        <v>0</v>
      </c>
      <c r="BJ298" s="17" t="s">
        <v>89</v>
      </c>
      <c r="BK298" s="159">
        <f t="shared" si="93"/>
        <v>0</v>
      </c>
      <c r="BL298" s="17" t="s">
        <v>587</v>
      </c>
      <c r="BM298" s="158" t="s">
        <v>2554</v>
      </c>
    </row>
    <row r="299" spans="2:65" s="1" customFormat="1" ht="24.2" customHeight="1">
      <c r="B299" s="145"/>
      <c r="C299" s="188" t="s">
        <v>1761</v>
      </c>
      <c r="D299" s="188" t="s">
        <v>507</v>
      </c>
      <c r="E299" s="189" t="s">
        <v>3463</v>
      </c>
      <c r="F299" s="190" t="s">
        <v>3464</v>
      </c>
      <c r="G299" s="191" t="s">
        <v>693</v>
      </c>
      <c r="H299" s="192">
        <v>13</v>
      </c>
      <c r="I299" s="193"/>
      <c r="J299" s="194">
        <f t="shared" si="84"/>
        <v>0</v>
      </c>
      <c r="K299" s="195"/>
      <c r="L299" s="196"/>
      <c r="M299" s="197" t="s">
        <v>1</v>
      </c>
      <c r="N299" s="198" t="s">
        <v>42</v>
      </c>
      <c r="P299" s="156">
        <f t="shared" si="85"/>
        <v>0</v>
      </c>
      <c r="Q299" s="156">
        <v>2E-3</v>
      </c>
      <c r="R299" s="156">
        <f t="shared" si="86"/>
        <v>2.6000000000000002E-2</v>
      </c>
      <c r="S299" s="156">
        <v>0</v>
      </c>
      <c r="T299" s="157">
        <f t="shared" si="87"/>
        <v>0</v>
      </c>
      <c r="AR299" s="158" t="s">
        <v>732</v>
      </c>
      <c r="AT299" s="158" t="s">
        <v>507</v>
      </c>
      <c r="AU299" s="158" t="s">
        <v>89</v>
      </c>
      <c r="AY299" s="17" t="s">
        <v>307</v>
      </c>
      <c r="BE299" s="159">
        <f t="shared" si="88"/>
        <v>0</v>
      </c>
      <c r="BF299" s="159">
        <f t="shared" si="89"/>
        <v>0</v>
      </c>
      <c r="BG299" s="159">
        <f t="shared" si="90"/>
        <v>0</v>
      </c>
      <c r="BH299" s="159">
        <f t="shared" si="91"/>
        <v>0</v>
      </c>
      <c r="BI299" s="159">
        <f t="shared" si="92"/>
        <v>0</v>
      </c>
      <c r="BJ299" s="17" t="s">
        <v>89</v>
      </c>
      <c r="BK299" s="159">
        <f t="shared" si="93"/>
        <v>0</v>
      </c>
      <c r="BL299" s="17" t="s">
        <v>587</v>
      </c>
      <c r="BM299" s="158" t="s">
        <v>2562</v>
      </c>
    </row>
    <row r="300" spans="2:65" s="1" customFormat="1" ht="24.2" customHeight="1">
      <c r="B300" s="145"/>
      <c r="C300" s="146" t="s">
        <v>1767</v>
      </c>
      <c r="D300" s="146" t="s">
        <v>309</v>
      </c>
      <c r="E300" s="147" t="s">
        <v>3465</v>
      </c>
      <c r="F300" s="148" t="s">
        <v>3466</v>
      </c>
      <c r="G300" s="149" t="s">
        <v>693</v>
      </c>
      <c r="H300" s="150">
        <v>3</v>
      </c>
      <c r="I300" s="151"/>
      <c r="J300" s="152">
        <f t="shared" si="84"/>
        <v>0</v>
      </c>
      <c r="K300" s="153"/>
      <c r="L300" s="32"/>
      <c r="M300" s="154" t="s">
        <v>1</v>
      </c>
      <c r="N300" s="155" t="s">
        <v>42</v>
      </c>
      <c r="P300" s="156">
        <f t="shared" si="85"/>
        <v>0</v>
      </c>
      <c r="Q300" s="156">
        <v>8.0000000000000004E-4</v>
      </c>
      <c r="R300" s="156">
        <f t="shared" si="86"/>
        <v>2.4000000000000002E-3</v>
      </c>
      <c r="S300" s="156">
        <v>0</v>
      </c>
      <c r="T300" s="157">
        <f t="shared" si="87"/>
        <v>0</v>
      </c>
      <c r="AR300" s="158" t="s">
        <v>587</v>
      </c>
      <c r="AT300" s="158" t="s">
        <v>309</v>
      </c>
      <c r="AU300" s="158" t="s">
        <v>89</v>
      </c>
      <c r="AY300" s="17" t="s">
        <v>307</v>
      </c>
      <c r="BE300" s="159">
        <f t="shared" si="88"/>
        <v>0</v>
      </c>
      <c r="BF300" s="159">
        <f t="shared" si="89"/>
        <v>0</v>
      </c>
      <c r="BG300" s="159">
        <f t="shared" si="90"/>
        <v>0</v>
      </c>
      <c r="BH300" s="159">
        <f t="shared" si="91"/>
        <v>0</v>
      </c>
      <c r="BI300" s="159">
        <f t="shared" si="92"/>
        <v>0</v>
      </c>
      <c r="BJ300" s="17" t="s">
        <v>89</v>
      </c>
      <c r="BK300" s="159">
        <f t="shared" si="93"/>
        <v>0</v>
      </c>
      <c r="BL300" s="17" t="s">
        <v>587</v>
      </c>
      <c r="BM300" s="158" t="s">
        <v>2570</v>
      </c>
    </row>
    <row r="301" spans="2:65" s="1" customFormat="1" ht="16.5" customHeight="1">
      <c r="B301" s="145"/>
      <c r="C301" s="188" t="s">
        <v>1772</v>
      </c>
      <c r="D301" s="188" t="s">
        <v>507</v>
      </c>
      <c r="E301" s="189" t="s">
        <v>3467</v>
      </c>
      <c r="F301" s="190" t="s">
        <v>3468</v>
      </c>
      <c r="G301" s="191" t="s">
        <v>693</v>
      </c>
      <c r="H301" s="192">
        <v>2</v>
      </c>
      <c r="I301" s="193"/>
      <c r="J301" s="194">
        <f t="shared" si="84"/>
        <v>0</v>
      </c>
      <c r="K301" s="195"/>
      <c r="L301" s="196"/>
      <c r="M301" s="197" t="s">
        <v>1</v>
      </c>
      <c r="N301" s="198" t="s">
        <v>42</v>
      </c>
      <c r="P301" s="156">
        <f t="shared" si="85"/>
        <v>0</v>
      </c>
      <c r="Q301" s="156">
        <v>8.6499999999999997E-3</v>
      </c>
      <c r="R301" s="156">
        <f t="shared" si="86"/>
        <v>1.7299999999999999E-2</v>
      </c>
      <c r="S301" s="156">
        <v>0</v>
      </c>
      <c r="T301" s="157">
        <f t="shared" si="87"/>
        <v>0</v>
      </c>
      <c r="AR301" s="158" t="s">
        <v>732</v>
      </c>
      <c r="AT301" s="158" t="s">
        <v>507</v>
      </c>
      <c r="AU301" s="158" t="s">
        <v>89</v>
      </c>
      <c r="AY301" s="17" t="s">
        <v>307</v>
      </c>
      <c r="BE301" s="159">
        <f t="shared" si="88"/>
        <v>0</v>
      </c>
      <c r="BF301" s="159">
        <f t="shared" si="89"/>
        <v>0</v>
      </c>
      <c r="BG301" s="159">
        <f t="shared" si="90"/>
        <v>0</v>
      </c>
      <c r="BH301" s="159">
        <f t="shared" si="91"/>
        <v>0</v>
      </c>
      <c r="BI301" s="159">
        <f t="shared" si="92"/>
        <v>0</v>
      </c>
      <c r="BJ301" s="17" t="s">
        <v>89</v>
      </c>
      <c r="BK301" s="159">
        <f t="shared" si="93"/>
        <v>0</v>
      </c>
      <c r="BL301" s="17" t="s">
        <v>587</v>
      </c>
      <c r="BM301" s="158" t="s">
        <v>2578</v>
      </c>
    </row>
    <row r="302" spans="2:65" s="1" customFormat="1" ht="16.5" customHeight="1">
      <c r="B302" s="145"/>
      <c r="C302" s="188" t="s">
        <v>1776</v>
      </c>
      <c r="D302" s="188" t="s">
        <v>507</v>
      </c>
      <c r="E302" s="189" t="s">
        <v>3469</v>
      </c>
      <c r="F302" s="190" t="s">
        <v>3468</v>
      </c>
      <c r="G302" s="191" t="s">
        <v>693</v>
      </c>
      <c r="H302" s="192">
        <v>1</v>
      </c>
      <c r="I302" s="193"/>
      <c r="J302" s="194">
        <f t="shared" si="84"/>
        <v>0</v>
      </c>
      <c r="K302" s="195"/>
      <c r="L302" s="196"/>
      <c r="M302" s="197" t="s">
        <v>1</v>
      </c>
      <c r="N302" s="198" t="s">
        <v>42</v>
      </c>
      <c r="P302" s="156">
        <f t="shared" si="85"/>
        <v>0</v>
      </c>
      <c r="Q302" s="156">
        <v>1.2999999999999999E-3</v>
      </c>
      <c r="R302" s="156">
        <f t="shared" si="86"/>
        <v>1.2999999999999999E-3</v>
      </c>
      <c r="S302" s="156">
        <v>0</v>
      </c>
      <c r="T302" s="157">
        <f t="shared" si="87"/>
        <v>0</v>
      </c>
      <c r="AR302" s="158" t="s">
        <v>732</v>
      </c>
      <c r="AT302" s="158" t="s">
        <v>507</v>
      </c>
      <c r="AU302" s="158" t="s">
        <v>89</v>
      </c>
      <c r="AY302" s="17" t="s">
        <v>307</v>
      </c>
      <c r="BE302" s="159">
        <f t="shared" si="88"/>
        <v>0</v>
      </c>
      <c r="BF302" s="159">
        <f t="shared" si="89"/>
        <v>0</v>
      </c>
      <c r="BG302" s="159">
        <f t="shared" si="90"/>
        <v>0</v>
      </c>
      <c r="BH302" s="159">
        <f t="shared" si="91"/>
        <v>0</v>
      </c>
      <c r="BI302" s="159">
        <f t="shared" si="92"/>
        <v>0</v>
      </c>
      <c r="BJ302" s="17" t="s">
        <v>89</v>
      </c>
      <c r="BK302" s="159">
        <f t="shared" si="93"/>
        <v>0</v>
      </c>
      <c r="BL302" s="17" t="s">
        <v>587</v>
      </c>
      <c r="BM302" s="158" t="s">
        <v>2589</v>
      </c>
    </row>
    <row r="303" spans="2:65" s="1" customFormat="1" ht="24.2" customHeight="1">
      <c r="B303" s="145"/>
      <c r="C303" s="146" t="s">
        <v>1782</v>
      </c>
      <c r="D303" s="146" t="s">
        <v>309</v>
      </c>
      <c r="E303" s="147" t="s">
        <v>3470</v>
      </c>
      <c r="F303" s="148" t="s">
        <v>3471</v>
      </c>
      <c r="G303" s="149" t="s">
        <v>693</v>
      </c>
      <c r="H303" s="150">
        <v>2</v>
      </c>
      <c r="I303" s="151"/>
      <c r="J303" s="152">
        <f t="shared" si="84"/>
        <v>0</v>
      </c>
      <c r="K303" s="153"/>
      <c r="L303" s="32"/>
      <c r="M303" s="154" t="s">
        <v>1</v>
      </c>
      <c r="N303" s="155" t="s">
        <v>42</v>
      </c>
      <c r="P303" s="156">
        <f t="shared" si="85"/>
        <v>0</v>
      </c>
      <c r="Q303" s="156">
        <v>7.2999999999999996E-4</v>
      </c>
      <c r="R303" s="156">
        <f t="shared" si="86"/>
        <v>1.4599999999999999E-3</v>
      </c>
      <c r="S303" s="156">
        <v>0</v>
      </c>
      <c r="T303" s="157">
        <f t="shared" si="87"/>
        <v>0</v>
      </c>
      <c r="AR303" s="158" t="s">
        <v>587</v>
      </c>
      <c r="AT303" s="158" t="s">
        <v>309</v>
      </c>
      <c r="AU303" s="158" t="s">
        <v>89</v>
      </c>
      <c r="AY303" s="17" t="s">
        <v>307</v>
      </c>
      <c r="BE303" s="159">
        <f t="shared" si="88"/>
        <v>0</v>
      </c>
      <c r="BF303" s="159">
        <f t="shared" si="89"/>
        <v>0</v>
      </c>
      <c r="BG303" s="159">
        <f t="shared" si="90"/>
        <v>0</v>
      </c>
      <c r="BH303" s="159">
        <f t="shared" si="91"/>
        <v>0</v>
      </c>
      <c r="BI303" s="159">
        <f t="shared" si="92"/>
        <v>0</v>
      </c>
      <c r="BJ303" s="17" t="s">
        <v>89</v>
      </c>
      <c r="BK303" s="159">
        <f t="shared" si="93"/>
        <v>0</v>
      </c>
      <c r="BL303" s="17" t="s">
        <v>587</v>
      </c>
      <c r="BM303" s="158" t="s">
        <v>2597</v>
      </c>
    </row>
    <row r="304" spans="2:65" s="1" customFormat="1" ht="24.2" customHeight="1">
      <c r="B304" s="145"/>
      <c r="C304" s="188" t="s">
        <v>1790</v>
      </c>
      <c r="D304" s="188" t="s">
        <v>507</v>
      </c>
      <c r="E304" s="189" t="s">
        <v>3472</v>
      </c>
      <c r="F304" s="190" t="s">
        <v>3473</v>
      </c>
      <c r="G304" s="191" t="s">
        <v>693</v>
      </c>
      <c r="H304" s="192">
        <v>2</v>
      </c>
      <c r="I304" s="193"/>
      <c r="J304" s="194">
        <f t="shared" si="84"/>
        <v>0</v>
      </c>
      <c r="K304" s="195"/>
      <c r="L304" s="196"/>
      <c r="M304" s="197" t="s">
        <v>1</v>
      </c>
      <c r="N304" s="198" t="s">
        <v>42</v>
      </c>
      <c r="P304" s="156">
        <f t="shared" si="85"/>
        <v>0</v>
      </c>
      <c r="Q304" s="156">
        <v>1.8499999999999999E-2</v>
      </c>
      <c r="R304" s="156">
        <f t="shared" si="86"/>
        <v>3.6999999999999998E-2</v>
      </c>
      <c r="S304" s="156">
        <v>0</v>
      </c>
      <c r="T304" s="157">
        <f t="shared" si="87"/>
        <v>0</v>
      </c>
      <c r="AR304" s="158" t="s">
        <v>732</v>
      </c>
      <c r="AT304" s="158" t="s">
        <v>507</v>
      </c>
      <c r="AU304" s="158" t="s">
        <v>89</v>
      </c>
      <c r="AY304" s="17" t="s">
        <v>307</v>
      </c>
      <c r="BE304" s="159">
        <f t="shared" si="88"/>
        <v>0</v>
      </c>
      <c r="BF304" s="159">
        <f t="shared" si="89"/>
        <v>0</v>
      </c>
      <c r="BG304" s="159">
        <f t="shared" si="90"/>
        <v>0</v>
      </c>
      <c r="BH304" s="159">
        <f t="shared" si="91"/>
        <v>0</v>
      </c>
      <c r="BI304" s="159">
        <f t="shared" si="92"/>
        <v>0</v>
      </c>
      <c r="BJ304" s="17" t="s">
        <v>89</v>
      </c>
      <c r="BK304" s="159">
        <f t="shared" si="93"/>
        <v>0</v>
      </c>
      <c r="BL304" s="17" t="s">
        <v>587</v>
      </c>
      <c r="BM304" s="158" t="s">
        <v>2611</v>
      </c>
    </row>
    <row r="305" spans="2:65" s="1" customFormat="1" ht="33" customHeight="1">
      <c r="B305" s="145"/>
      <c r="C305" s="146" t="s">
        <v>1795</v>
      </c>
      <c r="D305" s="146" t="s">
        <v>309</v>
      </c>
      <c r="E305" s="147" t="s">
        <v>3474</v>
      </c>
      <c r="F305" s="148" t="s">
        <v>3475</v>
      </c>
      <c r="G305" s="149" t="s">
        <v>693</v>
      </c>
      <c r="H305" s="150">
        <v>11</v>
      </c>
      <c r="I305" s="151"/>
      <c r="J305" s="152">
        <f t="shared" si="84"/>
        <v>0</v>
      </c>
      <c r="K305" s="153"/>
      <c r="L305" s="32"/>
      <c r="M305" s="154" t="s">
        <v>1</v>
      </c>
      <c r="N305" s="155" t="s">
        <v>42</v>
      </c>
      <c r="P305" s="156">
        <f t="shared" si="85"/>
        <v>0</v>
      </c>
      <c r="Q305" s="156">
        <v>4.5454545454545498E-6</v>
      </c>
      <c r="R305" s="156">
        <f t="shared" si="86"/>
        <v>5.000000000000005E-5</v>
      </c>
      <c r="S305" s="156">
        <v>0</v>
      </c>
      <c r="T305" s="157">
        <f t="shared" si="87"/>
        <v>0</v>
      </c>
      <c r="AR305" s="158" t="s">
        <v>587</v>
      </c>
      <c r="AT305" s="158" t="s">
        <v>309</v>
      </c>
      <c r="AU305" s="158" t="s">
        <v>89</v>
      </c>
      <c r="AY305" s="17" t="s">
        <v>307</v>
      </c>
      <c r="BE305" s="159">
        <f t="shared" si="88"/>
        <v>0</v>
      </c>
      <c r="BF305" s="159">
        <f t="shared" si="89"/>
        <v>0</v>
      </c>
      <c r="BG305" s="159">
        <f t="shared" si="90"/>
        <v>0</v>
      </c>
      <c r="BH305" s="159">
        <f t="shared" si="91"/>
        <v>0</v>
      </c>
      <c r="BI305" s="159">
        <f t="shared" si="92"/>
        <v>0</v>
      </c>
      <c r="BJ305" s="17" t="s">
        <v>89</v>
      </c>
      <c r="BK305" s="159">
        <f t="shared" si="93"/>
        <v>0</v>
      </c>
      <c r="BL305" s="17" t="s">
        <v>587</v>
      </c>
      <c r="BM305" s="158" t="s">
        <v>2621</v>
      </c>
    </row>
    <row r="306" spans="2:65" s="1" customFormat="1" ht="33" customHeight="1">
      <c r="B306" s="145"/>
      <c r="C306" s="188" t="s">
        <v>1802</v>
      </c>
      <c r="D306" s="188" t="s">
        <v>507</v>
      </c>
      <c r="E306" s="189" t="s">
        <v>3476</v>
      </c>
      <c r="F306" s="190" t="s">
        <v>3477</v>
      </c>
      <c r="G306" s="191" t="s">
        <v>693</v>
      </c>
      <c r="H306" s="192">
        <v>11</v>
      </c>
      <c r="I306" s="193"/>
      <c r="J306" s="194">
        <f t="shared" si="84"/>
        <v>0</v>
      </c>
      <c r="K306" s="195"/>
      <c r="L306" s="196"/>
      <c r="M306" s="197" t="s">
        <v>1</v>
      </c>
      <c r="N306" s="198" t="s">
        <v>42</v>
      </c>
      <c r="P306" s="156">
        <f t="shared" si="85"/>
        <v>0</v>
      </c>
      <c r="Q306" s="156">
        <v>1.6999999999999999E-3</v>
      </c>
      <c r="R306" s="156">
        <f t="shared" si="86"/>
        <v>1.8699999999999998E-2</v>
      </c>
      <c r="S306" s="156">
        <v>0</v>
      </c>
      <c r="T306" s="157">
        <f t="shared" si="87"/>
        <v>0</v>
      </c>
      <c r="AR306" s="158" t="s">
        <v>732</v>
      </c>
      <c r="AT306" s="158" t="s">
        <v>507</v>
      </c>
      <c r="AU306" s="158" t="s">
        <v>89</v>
      </c>
      <c r="AY306" s="17" t="s">
        <v>307</v>
      </c>
      <c r="BE306" s="159">
        <f t="shared" si="88"/>
        <v>0</v>
      </c>
      <c r="BF306" s="159">
        <f t="shared" si="89"/>
        <v>0</v>
      </c>
      <c r="BG306" s="159">
        <f t="shared" si="90"/>
        <v>0</v>
      </c>
      <c r="BH306" s="159">
        <f t="shared" si="91"/>
        <v>0</v>
      </c>
      <c r="BI306" s="159">
        <f t="shared" si="92"/>
        <v>0</v>
      </c>
      <c r="BJ306" s="17" t="s">
        <v>89</v>
      </c>
      <c r="BK306" s="159">
        <f t="shared" si="93"/>
        <v>0</v>
      </c>
      <c r="BL306" s="17" t="s">
        <v>587</v>
      </c>
      <c r="BM306" s="158" t="s">
        <v>2654</v>
      </c>
    </row>
    <row r="307" spans="2:65" s="1" customFormat="1" ht="33" customHeight="1">
      <c r="B307" s="145"/>
      <c r="C307" s="146" t="s">
        <v>1806</v>
      </c>
      <c r="D307" s="146" t="s">
        <v>309</v>
      </c>
      <c r="E307" s="147" t="s">
        <v>3478</v>
      </c>
      <c r="F307" s="148" t="s">
        <v>3479</v>
      </c>
      <c r="G307" s="149" t="s">
        <v>693</v>
      </c>
      <c r="H307" s="150">
        <v>10</v>
      </c>
      <c r="I307" s="151"/>
      <c r="J307" s="152">
        <f t="shared" si="84"/>
        <v>0</v>
      </c>
      <c r="K307" s="153"/>
      <c r="L307" s="32"/>
      <c r="M307" s="154" t="s">
        <v>1</v>
      </c>
      <c r="N307" s="155" t="s">
        <v>42</v>
      </c>
      <c r="P307" s="156">
        <f t="shared" si="85"/>
        <v>0</v>
      </c>
      <c r="Q307" s="156">
        <v>1E-4</v>
      </c>
      <c r="R307" s="156">
        <f t="shared" si="86"/>
        <v>1E-3</v>
      </c>
      <c r="S307" s="156">
        <v>0</v>
      </c>
      <c r="T307" s="157">
        <f t="shared" si="87"/>
        <v>0</v>
      </c>
      <c r="AR307" s="158" t="s">
        <v>587</v>
      </c>
      <c r="AT307" s="158" t="s">
        <v>309</v>
      </c>
      <c r="AU307" s="158" t="s">
        <v>89</v>
      </c>
      <c r="AY307" s="17" t="s">
        <v>307</v>
      </c>
      <c r="BE307" s="159">
        <f t="shared" si="88"/>
        <v>0</v>
      </c>
      <c r="BF307" s="159">
        <f t="shared" si="89"/>
        <v>0</v>
      </c>
      <c r="BG307" s="159">
        <f t="shared" si="90"/>
        <v>0</v>
      </c>
      <c r="BH307" s="159">
        <f t="shared" si="91"/>
        <v>0</v>
      </c>
      <c r="BI307" s="159">
        <f t="shared" si="92"/>
        <v>0</v>
      </c>
      <c r="BJ307" s="17" t="s">
        <v>89</v>
      </c>
      <c r="BK307" s="159">
        <f t="shared" si="93"/>
        <v>0</v>
      </c>
      <c r="BL307" s="17" t="s">
        <v>587</v>
      </c>
      <c r="BM307" s="158" t="s">
        <v>2678</v>
      </c>
    </row>
    <row r="308" spans="2:65" s="1" customFormat="1" ht="37.9" customHeight="1">
      <c r="B308" s="145"/>
      <c r="C308" s="188" t="s">
        <v>1810</v>
      </c>
      <c r="D308" s="188" t="s">
        <v>507</v>
      </c>
      <c r="E308" s="189" t="s">
        <v>3480</v>
      </c>
      <c r="F308" s="190" t="s">
        <v>3481</v>
      </c>
      <c r="G308" s="191" t="s">
        <v>693</v>
      </c>
      <c r="H308" s="192">
        <v>3</v>
      </c>
      <c r="I308" s="193"/>
      <c r="J308" s="194">
        <f t="shared" si="84"/>
        <v>0</v>
      </c>
      <c r="K308" s="195"/>
      <c r="L308" s="196"/>
      <c r="M308" s="197" t="s">
        <v>1</v>
      </c>
      <c r="N308" s="198" t="s">
        <v>42</v>
      </c>
      <c r="P308" s="156">
        <f t="shared" si="85"/>
        <v>0</v>
      </c>
      <c r="Q308" s="156">
        <v>1.2999999999999999E-3</v>
      </c>
      <c r="R308" s="156">
        <f t="shared" si="86"/>
        <v>3.8999999999999998E-3</v>
      </c>
      <c r="S308" s="156">
        <v>0</v>
      </c>
      <c r="T308" s="157">
        <f t="shared" si="87"/>
        <v>0</v>
      </c>
      <c r="AR308" s="158" t="s">
        <v>732</v>
      </c>
      <c r="AT308" s="158" t="s">
        <v>507</v>
      </c>
      <c r="AU308" s="158" t="s">
        <v>89</v>
      </c>
      <c r="AY308" s="17" t="s">
        <v>307</v>
      </c>
      <c r="BE308" s="159">
        <f t="shared" si="88"/>
        <v>0</v>
      </c>
      <c r="BF308" s="159">
        <f t="shared" si="89"/>
        <v>0</v>
      </c>
      <c r="BG308" s="159">
        <f t="shared" si="90"/>
        <v>0</v>
      </c>
      <c r="BH308" s="159">
        <f t="shared" si="91"/>
        <v>0</v>
      </c>
      <c r="BI308" s="159">
        <f t="shared" si="92"/>
        <v>0</v>
      </c>
      <c r="BJ308" s="17" t="s">
        <v>89</v>
      </c>
      <c r="BK308" s="159">
        <f t="shared" si="93"/>
        <v>0</v>
      </c>
      <c r="BL308" s="17" t="s">
        <v>587</v>
      </c>
      <c r="BM308" s="158" t="s">
        <v>2689</v>
      </c>
    </row>
    <row r="309" spans="2:65" s="1" customFormat="1" ht="24.2" customHeight="1">
      <c r="B309" s="145"/>
      <c r="C309" s="188" t="s">
        <v>1816</v>
      </c>
      <c r="D309" s="188" t="s">
        <v>507</v>
      </c>
      <c r="E309" s="189" t="s">
        <v>3482</v>
      </c>
      <c r="F309" s="190" t="s">
        <v>3483</v>
      </c>
      <c r="G309" s="191" t="s">
        <v>693</v>
      </c>
      <c r="H309" s="192">
        <v>7</v>
      </c>
      <c r="I309" s="193"/>
      <c r="J309" s="194">
        <f t="shared" si="84"/>
        <v>0</v>
      </c>
      <c r="K309" s="195"/>
      <c r="L309" s="196"/>
      <c r="M309" s="197" t="s">
        <v>1</v>
      </c>
      <c r="N309" s="198" t="s">
        <v>42</v>
      </c>
      <c r="P309" s="156">
        <f t="shared" si="85"/>
        <v>0</v>
      </c>
      <c r="Q309" s="156">
        <v>2E-3</v>
      </c>
      <c r="R309" s="156">
        <f t="shared" si="86"/>
        <v>1.4E-2</v>
      </c>
      <c r="S309" s="156">
        <v>0</v>
      </c>
      <c r="T309" s="157">
        <f t="shared" si="87"/>
        <v>0</v>
      </c>
      <c r="AR309" s="158" t="s">
        <v>732</v>
      </c>
      <c r="AT309" s="158" t="s">
        <v>507</v>
      </c>
      <c r="AU309" s="158" t="s">
        <v>89</v>
      </c>
      <c r="AY309" s="17" t="s">
        <v>307</v>
      </c>
      <c r="BE309" s="159">
        <f t="shared" si="88"/>
        <v>0</v>
      </c>
      <c r="BF309" s="159">
        <f t="shared" si="89"/>
        <v>0</v>
      </c>
      <c r="BG309" s="159">
        <f t="shared" si="90"/>
        <v>0</v>
      </c>
      <c r="BH309" s="159">
        <f t="shared" si="91"/>
        <v>0</v>
      </c>
      <c r="BI309" s="159">
        <f t="shared" si="92"/>
        <v>0</v>
      </c>
      <c r="BJ309" s="17" t="s">
        <v>89</v>
      </c>
      <c r="BK309" s="159">
        <f t="shared" si="93"/>
        <v>0</v>
      </c>
      <c r="BL309" s="17" t="s">
        <v>587</v>
      </c>
      <c r="BM309" s="158" t="s">
        <v>2707</v>
      </c>
    </row>
    <row r="310" spans="2:65" s="1" customFormat="1" ht="24.2" customHeight="1">
      <c r="B310" s="145"/>
      <c r="C310" s="146" t="s">
        <v>1821</v>
      </c>
      <c r="D310" s="146" t="s">
        <v>309</v>
      </c>
      <c r="E310" s="147" t="s">
        <v>3484</v>
      </c>
      <c r="F310" s="148" t="s">
        <v>3485</v>
      </c>
      <c r="G310" s="149" t="s">
        <v>693</v>
      </c>
      <c r="H310" s="150">
        <v>2</v>
      </c>
      <c r="I310" s="151"/>
      <c r="J310" s="152">
        <f t="shared" si="84"/>
        <v>0</v>
      </c>
      <c r="K310" s="153"/>
      <c r="L310" s="32"/>
      <c r="M310" s="154" t="s">
        <v>1</v>
      </c>
      <c r="N310" s="155" t="s">
        <v>42</v>
      </c>
      <c r="P310" s="156">
        <f t="shared" si="85"/>
        <v>0</v>
      </c>
      <c r="Q310" s="156">
        <v>5.0000000000000004E-6</v>
      </c>
      <c r="R310" s="156">
        <f t="shared" si="86"/>
        <v>1.0000000000000001E-5</v>
      </c>
      <c r="S310" s="156">
        <v>0</v>
      </c>
      <c r="T310" s="157">
        <f t="shared" si="87"/>
        <v>0</v>
      </c>
      <c r="AR310" s="158" t="s">
        <v>587</v>
      </c>
      <c r="AT310" s="158" t="s">
        <v>309</v>
      </c>
      <c r="AU310" s="158" t="s">
        <v>89</v>
      </c>
      <c r="AY310" s="17" t="s">
        <v>307</v>
      </c>
      <c r="BE310" s="159">
        <f t="shared" si="88"/>
        <v>0</v>
      </c>
      <c r="BF310" s="159">
        <f t="shared" si="89"/>
        <v>0</v>
      </c>
      <c r="BG310" s="159">
        <f t="shared" si="90"/>
        <v>0</v>
      </c>
      <c r="BH310" s="159">
        <f t="shared" si="91"/>
        <v>0</v>
      </c>
      <c r="BI310" s="159">
        <f t="shared" si="92"/>
        <v>0</v>
      </c>
      <c r="BJ310" s="17" t="s">
        <v>89</v>
      </c>
      <c r="BK310" s="159">
        <f t="shared" si="93"/>
        <v>0</v>
      </c>
      <c r="BL310" s="17" t="s">
        <v>587</v>
      </c>
      <c r="BM310" s="158" t="s">
        <v>2740</v>
      </c>
    </row>
    <row r="311" spans="2:65" s="1" customFormat="1" ht="33" customHeight="1">
      <c r="B311" s="145"/>
      <c r="C311" s="188" t="s">
        <v>1828</v>
      </c>
      <c r="D311" s="188" t="s">
        <v>507</v>
      </c>
      <c r="E311" s="189" t="s">
        <v>3486</v>
      </c>
      <c r="F311" s="190" t="s">
        <v>3477</v>
      </c>
      <c r="G311" s="191" t="s">
        <v>693</v>
      </c>
      <c r="H311" s="192">
        <v>1</v>
      </c>
      <c r="I311" s="193"/>
      <c r="J311" s="194">
        <f t="shared" si="84"/>
        <v>0</v>
      </c>
      <c r="K311" s="195"/>
      <c r="L311" s="196"/>
      <c r="M311" s="197" t="s">
        <v>1</v>
      </c>
      <c r="N311" s="198" t="s">
        <v>42</v>
      </c>
      <c r="P311" s="156">
        <f t="shared" si="85"/>
        <v>0</v>
      </c>
      <c r="Q311" s="156">
        <v>1.6999999999999999E-3</v>
      </c>
      <c r="R311" s="156">
        <f t="shared" si="86"/>
        <v>1.6999999999999999E-3</v>
      </c>
      <c r="S311" s="156">
        <v>0</v>
      </c>
      <c r="T311" s="157">
        <f t="shared" si="87"/>
        <v>0</v>
      </c>
      <c r="AR311" s="158" t="s">
        <v>732</v>
      </c>
      <c r="AT311" s="158" t="s">
        <v>507</v>
      </c>
      <c r="AU311" s="158" t="s">
        <v>89</v>
      </c>
      <c r="AY311" s="17" t="s">
        <v>307</v>
      </c>
      <c r="BE311" s="159">
        <f t="shared" si="88"/>
        <v>0</v>
      </c>
      <c r="BF311" s="159">
        <f t="shared" si="89"/>
        <v>0</v>
      </c>
      <c r="BG311" s="159">
        <f t="shared" si="90"/>
        <v>0</v>
      </c>
      <c r="BH311" s="159">
        <f t="shared" si="91"/>
        <v>0</v>
      </c>
      <c r="BI311" s="159">
        <f t="shared" si="92"/>
        <v>0</v>
      </c>
      <c r="BJ311" s="17" t="s">
        <v>89</v>
      </c>
      <c r="BK311" s="159">
        <f t="shared" si="93"/>
        <v>0</v>
      </c>
      <c r="BL311" s="17" t="s">
        <v>587</v>
      </c>
      <c r="BM311" s="158" t="s">
        <v>2759</v>
      </c>
    </row>
    <row r="312" spans="2:65" s="1" customFormat="1" ht="16.5" customHeight="1">
      <c r="B312" s="145"/>
      <c r="C312" s="146" t="s">
        <v>1832</v>
      </c>
      <c r="D312" s="146" t="s">
        <v>309</v>
      </c>
      <c r="E312" s="147" t="s">
        <v>3487</v>
      </c>
      <c r="F312" s="148" t="s">
        <v>3488</v>
      </c>
      <c r="G312" s="149" t="s">
        <v>693</v>
      </c>
      <c r="H312" s="150">
        <v>1</v>
      </c>
      <c r="I312" s="151"/>
      <c r="J312" s="152">
        <f t="shared" si="84"/>
        <v>0</v>
      </c>
      <c r="K312" s="153"/>
      <c r="L312" s="32"/>
      <c r="M312" s="154" t="s">
        <v>1</v>
      </c>
      <c r="N312" s="155" t="s">
        <v>42</v>
      </c>
      <c r="P312" s="156">
        <f t="shared" si="85"/>
        <v>0</v>
      </c>
      <c r="Q312" s="156">
        <v>0</v>
      </c>
      <c r="R312" s="156">
        <f t="shared" si="86"/>
        <v>0</v>
      </c>
      <c r="S312" s="156">
        <v>0</v>
      </c>
      <c r="T312" s="157">
        <f t="shared" si="87"/>
        <v>0</v>
      </c>
      <c r="AR312" s="158" t="s">
        <v>587</v>
      </c>
      <c r="AT312" s="158" t="s">
        <v>309</v>
      </c>
      <c r="AU312" s="158" t="s">
        <v>89</v>
      </c>
      <c r="AY312" s="17" t="s">
        <v>307</v>
      </c>
      <c r="BE312" s="159">
        <f t="shared" si="88"/>
        <v>0</v>
      </c>
      <c r="BF312" s="159">
        <f t="shared" si="89"/>
        <v>0</v>
      </c>
      <c r="BG312" s="159">
        <f t="shared" si="90"/>
        <v>0</v>
      </c>
      <c r="BH312" s="159">
        <f t="shared" si="91"/>
        <v>0</v>
      </c>
      <c r="BI312" s="159">
        <f t="shared" si="92"/>
        <v>0</v>
      </c>
      <c r="BJ312" s="17" t="s">
        <v>89</v>
      </c>
      <c r="BK312" s="159">
        <f t="shared" si="93"/>
        <v>0</v>
      </c>
      <c r="BL312" s="17" t="s">
        <v>587</v>
      </c>
      <c r="BM312" s="158" t="s">
        <v>2768</v>
      </c>
    </row>
    <row r="313" spans="2:65" s="1" customFormat="1" ht="24.2" customHeight="1">
      <c r="B313" s="145"/>
      <c r="C313" s="188" t="s">
        <v>1836</v>
      </c>
      <c r="D313" s="188" t="s">
        <v>507</v>
      </c>
      <c r="E313" s="189" t="s">
        <v>3489</v>
      </c>
      <c r="F313" s="190" t="s">
        <v>3490</v>
      </c>
      <c r="G313" s="191" t="s">
        <v>693</v>
      </c>
      <c r="H313" s="192">
        <v>1</v>
      </c>
      <c r="I313" s="193"/>
      <c r="J313" s="194">
        <f t="shared" si="84"/>
        <v>0</v>
      </c>
      <c r="K313" s="195"/>
      <c r="L313" s="196"/>
      <c r="M313" s="197" t="s">
        <v>1</v>
      </c>
      <c r="N313" s="198" t="s">
        <v>42</v>
      </c>
      <c r="P313" s="156">
        <f t="shared" si="85"/>
        <v>0</v>
      </c>
      <c r="Q313" s="156">
        <v>3.0999999999999999E-3</v>
      </c>
      <c r="R313" s="156">
        <f t="shared" si="86"/>
        <v>3.0999999999999999E-3</v>
      </c>
      <c r="S313" s="156">
        <v>0</v>
      </c>
      <c r="T313" s="157">
        <f t="shared" si="87"/>
        <v>0</v>
      </c>
      <c r="AR313" s="158" t="s">
        <v>732</v>
      </c>
      <c r="AT313" s="158" t="s">
        <v>507</v>
      </c>
      <c r="AU313" s="158" t="s">
        <v>89</v>
      </c>
      <c r="AY313" s="17" t="s">
        <v>307</v>
      </c>
      <c r="BE313" s="159">
        <f t="shared" si="88"/>
        <v>0</v>
      </c>
      <c r="BF313" s="159">
        <f t="shared" si="89"/>
        <v>0</v>
      </c>
      <c r="BG313" s="159">
        <f t="shared" si="90"/>
        <v>0</v>
      </c>
      <c r="BH313" s="159">
        <f t="shared" si="91"/>
        <v>0</v>
      </c>
      <c r="BI313" s="159">
        <f t="shared" si="92"/>
        <v>0</v>
      </c>
      <c r="BJ313" s="17" t="s">
        <v>89</v>
      </c>
      <c r="BK313" s="159">
        <f t="shared" si="93"/>
        <v>0</v>
      </c>
      <c r="BL313" s="17" t="s">
        <v>587</v>
      </c>
      <c r="BM313" s="158" t="s">
        <v>2777</v>
      </c>
    </row>
    <row r="314" spans="2:65" s="1" customFormat="1" ht="16.5" customHeight="1">
      <c r="B314" s="145"/>
      <c r="C314" s="188" t="s">
        <v>1841</v>
      </c>
      <c r="D314" s="188" t="s">
        <v>507</v>
      </c>
      <c r="E314" s="189" t="s">
        <v>3491</v>
      </c>
      <c r="F314" s="190" t="s">
        <v>3492</v>
      </c>
      <c r="G314" s="191" t="s">
        <v>693</v>
      </c>
      <c r="H314" s="192">
        <v>1</v>
      </c>
      <c r="I314" s="193"/>
      <c r="J314" s="194">
        <f t="shared" si="84"/>
        <v>0</v>
      </c>
      <c r="K314" s="195"/>
      <c r="L314" s="196"/>
      <c r="M314" s="197" t="s">
        <v>1</v>
      </c>
      <c r="N314" s="198" t="s">
        <v>42</v>
      </c>
      <c r="P314" s="156">
        <f t="shared" si="85"/>
        <v>0</v>
      </c>
      <c r="Q314" s="156">
        <v>1E-3</v>
      </c>
      <c r="R314" s="156">
        <f t="shared" si="86"/>
        <v>1E-3</v>
      </c>
      <c r="S314" s="156">
        <v>0</v>
      </c>
      <c r="T314" s="157">
        <f t="shared" si="87"/>
        <v>0</v>
      </c>
      <c r="AR314" s="158" t="s">
        <v>732</v>
      </c>
      <c r="AT314" s="158" t="s">
        <v>507</v>
      </c>
      <c r="AU314" s="158" t="s">
        <v>89</v>
      </c>
      <c r="AY314" s="17" t="s">
        <v>307</v>
      </c>
      <c r="BE314" s="159">
        <f t="shared" si="88"/>
        <v>0</v>
      </c>
      <c r="BF314" s="159">
        <f t="shared" si="89"/>
        <v>0</v>
      </c>
      <c r="BG314" s="159">
        <f t="shared" si="90"/>
        <v>0</v>
      </c>
      <c r="BH314" s="159">
        <f t="shared" si="91"/>
        <v>0</v>
      </c>
      <c r="BI314" s="159">
        <f t="shared" si="92"/>
        <v>0</v>
      </c>
      <c r="BJ314" s="17" t="s">
        <v>89</v>
      </c>
      <c r="BK314" s="159">
        <f t="shared" si="93"/>
        <v>0</v>
      </c>
      <c r="BL314" s="17" t="s">
        <v>587</v>
      </c>
      <c r="BM314" s="158" t="s">
        <v>2816</v>
      </c>
    </row>
    <row r="315" spans="2:65" s="1" customFormat="1" ht="21.75" customHeight="1">
      <c r="B315" s="145"/>
      <c r="C315" s="146" t="s">
        <v>1846</v>
      </c>
      <c r="D315" s="146" t="s">
        <v>309</v>
      </c>
      <c r="E315" s="147" t="s">
        <v>3493</v>
      </c>
      <c r="F315" s="148" t="s">
        <v>3494</v>
      </c>
      <c r="G315" s="149" t="s">
        <v>693</v>
      </c>
      <c r="H315" s="150">
        <v>11</v>
      </c>
      <c r="I315" s="151"/>
      <c r="J315" s="152">
        <f t="shared" si="84"/>
        <v>0</v>
      </c>
      <c r="K315" s="153"/>
      <c r="L315" s="32"/>
      <c r="M315" s="154" t="s">
        <v>1</v>
      </c>
      <c r="N315" s="155" t="s">
        <v>42</v>
      </c>
      <c r="P315" s="156">
        <f t="shared" si="85"/>
        <v>0</v>
      </c>
      <c r="Q315" s="156">
        <v>4.5454545454545498E-6</v>
      </c>
      <c r="R315" s="156">
        <f t="shared" si="86"/>
        <v>5.000000000000005E-5</v>
      </c>
      <c r="S315" s="156">
        <v>0</v>
      </c>
      <c r="T315" s="157">
        <f t="shared" si="87"/>
        <v>0</v>
      </c>
      <c r="AR315" s="158" t="s">
        <v>587</v>
      </c>
      <c r="AT315" s="158" t="s">
        <v>309</v>
      </c>
      <c r="AU315" s="158" t="s">
        <v>89</v>
      </c>
      <c r="AY315" s="17" t="s">
        <v>307</v>
      </c>
      <c r="BE315" s="159">
        <f t="shared" si="88"/>
        <v>0</v>
      </c>
      <c r="BF315" s="159">
        <f t="shared" si="89"/>
        <v>0</v>
      </c>
      <c r="BG315" s="159">
        <f t="shared" si="90"/>
        <v>0</v>
      </c>
      <c r="BH315" s="159">
        <f t="shared" si="91"/>
        <v>0</v>
      </c>
      <c r="BI315" s="159">
        <f t="shared" si="92"/>
        <v>0</v>
      </c>
      <c r="BJ315" s="17" t="s">
        <v>89</v>
      </c>
      <c r="BK315" s="159">
        <f t="shared" si="93"/>
        <v>0</v>
      </c>
      <c r="BL315" s="17" t="s">
        <v>587</v>
      </c>
      <c r="BM315" s="158" t="s">
        <v>2826</v>
      </c>
    </row>
    <row r="316" spans="2:65" s="1" customFormat="1" ht="37.9" customHeight="1">
      <c r="B316" s="145"/>
      <c r="C316" s="188" t="s">
        <v>1853</v>
      </c>
      <c r="D316" s="188" t="s">
        <v>507</v>
      </c>
      <c r="E316" s="189" t="s">
        <v>3495</v>
      </c>
      <c r="F316" s="190" t="s">
        <v>3496</v>
      </c>
      <c r="G316" s="191" t="s">
        <v>693</v>
      </c>
      <c r="H316" s="192">
        <v>11</v>
      </c>
      <c r="I316" s="193"/>
      <c r="J316" s="194">
        <f t="shared" si="84"/>
        <v>0</v>
      </c>
      <c r="K316" s="195"/>
      <c r="L316" s="196"/>
      <c r="M316" s="197" t="s">
        <v>1</v>
      </c>
      <c r="N316" s="198" t="s">
        <v>42</v>
      </c>
      <c r="P316" s="156">
        <f t="shared" si="85"/>
        <v>0</v>
      </c>
      <c r="Q316" s="156">
        <v>3.5699999999999998E-3</v>
      </c>
      <c r="R316" s="156">
        <f t="shared" si="86"/>
        <v>3.9269999999999999E-2</v>
      </c>
      <c r="S316" s="156">
        <v>0</v>
      </c>
      <c r="T316" s="157">
        <f t="shared" si="87"/>
        <v>0</v>
      </c>
      <c r="AR316" s="158" t="s">
        <v>732</v>
      </c>
      <c r="AT316" s="158" t="s">
        <v>507</v>
      </c>
      <c r="AU316" s="158" t="s">
        <v>89</v>
      </c>
      <c r="AY316" s="17" t="s">
        <v>307</v>
      </c>
      <c r="BE316" s="159">
        <f t="shared" si="88"/>
        <v>0</v>
      </c>
      <c r="BF316" s="159">
        <f t="shared" si="89"/>
        <v>0</v>
      </c>
      <c r="BG316" s="159">
        <f t="shared" si="90"/>
        <v>0</v>
      </c>
      <c r="BH316" s="159">
        <f t="shared" si="91"/>
        <v>0</v>
      </c>
      <c r="BI316" s="159">
        <f t="shared" si="92"/>
        <v>0</v>
      </c>
      <c r="BJ316" s="17" t="s">
        <v>89</v>
      </c>
      <c r="BK316" s="159">
        <f t="shared" si="93"/>
        <v>0</v>
      </c>
      <c r="BL316" s="17" t="s">
        <v>587</v>
      </c>
      <c r="BM316" s="158" t="s">
        <v>2849</v>
      </c>
    </row>
    <row r="317" spans="2:65" s="1" customFormat="1" ht="24.2" customHeight="1">
      <c r="B317" s="145"/>
      <c r="C317" s="146" t="s">
        <v>1861</v>
      </c>
      <c r="D317" s="146" t="s">
        <v>309</v>
      </c>
      <c r="E317" s="147" t="s">
        <v>3497</v>
      </c>
      <c r="F317" s="148" t="s">
        <v>3498</v>
      </c>
      <c r="G317" s="149" t="s">
        <v>693</v>
      </c>
      <c r="H317" s="150">
        <v>18</v>
      </c>
      <c r="I317" s="151"/>
      <c r="J317" s="152">
        <f t="shared" si="84"/>
        <v>0</v>
      </c>
      <c r="K317" s="153"/>
      <c r="L317" s="32"/>
      <c r="M317" s="154" t="s">
        <v>1</v>
      </c>
      <c r="N317" s="155" t="s">
        <v>42</v>
      </c>
      <c r="P317" s="156">
        <f t="shared" si="85"/>
        <v>0</v>
      </c>
      <c r="Q317" s="156">
        <v>0</v>
      </c>
      <c r="R317" s="156">
        <f t="shared" si="86"/>
        <v>0</v>
      </c>
      <c r="S317" s="156">
        <v>0</v>
      </c>
      <c r="T317" s="157">
        <f t="shared" si="87"/>
        <v>0</v>
      </c>
      <c r="AR317" s="158" t="s">
        <v>587</v>
      </c>
      <c r="AT317" s="158" t="s">
        <v>309</v>
      </c>
      <c r="AU317" s="158" t="s">
        <v>89</v>
      </c>
      <c r="AY317" s="17" t="s">
        <v>307</v>
      </c>
      <c r="BE317" s="159">
        <f t="shared" si="88"/>
        <v>0</v>
      </c>
      <c r="BF317" s="159">
        <f t="shared" si="89"/>
        <v>0</v>
      </c>
      <c r="BG317" s="159">
        <f t="shared" si="90"/>
        <v>0</v>
      </c>
      <c r="BH317" s="159">
        <f t="shared" si="91"/>
        <v>0</v>
      </c>
      <c r="BI317" s="159">
        <f t="shared" si="92"/>
        <v>0</v>
      </c>
      <c r="BJ317" s="17" t="s">
        <v>89</v>
      </c>
      <c r="BK317" s="159">
        <f t="shared" si="93"/>
        <v>0</v>
      </c>
      <c r="BL317" s="17" t="s">
        <v>587</v>
      </c>
      <c r="BM317" s="158" t="s">
        <v>2868</v>
      </c>
    </row>
    <row r="318" spans="2:65" s="1" customFormat="1" ht="21.75" customHeight="1">
      <c r="B318" s="145"/>
      <c r="C318" s="188" t="s">
        <v>1866</v>
      </c>
      <c r="D318" s="188" t="s">
        <v>507</v>
      </c>
      <c r="E318" s="189" t="s">
        <v>3499</v>
      </c>
      <c r="F318" s="190" t="s">
        <v>3500</v>
      </c>
      <c r="G318" s="191" t="s">
        <v>693</v>
      </c>
      <c r="H318" s="192">
        <v>18</v>
      </c>
      <c r="I318" s="193"/>
      <c r="J318" s="194">
        <f t="shared" si="84"/>
        <v>0</v>
      </c>
      <c r="K318" s="195"/>
      <c r="L318" s="196"/>
      <c r="M318" s="197" t="s">
        <v>1</v>
      </c>
      <c r="N318" s="198" t="s">
        <v>42</v>
      </c>
      <c r="P318" s="156">
        <f t="shared" si="85"/>
        <v>0</v>
      </c>
      <c r="Q318" s="156">
        <v>3.3E-4</v>
      </c>
      <c r="R318" s="156">
        <f t="shared" si="86"/>
        <v>5.94E-3</v>
      </c>
      <c r="S318" s="156">
        <v>0</v>
      </c>
      <c r="T318" s="157">
        <f t="shared" si="87"/>
        <v>0</v>
      </c>
      <c r="AR318" s="158" t="s">
        <v>732</v>
      </c>
      <c r="AT318" s="158" t="s">
        <v>507</v>
      </c>
      <c r="AU318" s="158" t="s">
        <v>89</v>
      </c>
      <c r="AY318" s="17" t="s">
        <v>307</v>
      </c>
      <c r="BE318" s="159">
        <f t="shared" si="88"/>
        <v>0</v>
      </c>
      <c r="BF318" s="159">
        <f t="shared" si="89"/>
        <v>0</v>
      </c>
      <c r="BG318" s="159">
        <f t="shared" si="90"/>
        <v>0</v>
      </c>
      <c r="BH318" s="159">
        <f t="shared" si="91"/>
        <v>0</v>
      </c>
      <c r="BI318" s="159">
        <f t="shared" si="92"/>
        <v>0</v>
      </c>
      <c r="BJ318" s="17" t="s">
        <v>89</v>
      </c>
      <c r="BK318" s="159">
        <f t="shared" si="93"/>
        <v>0</v>
      </c>
      <c r="BL318" s="17" t="s">
        <v>587</v>
      </c>
      <c r="BM318" s="158" t="s">
        <v>2916</v>
      </c>
    </row>
    <row r="319" spans="2:65" s="1" customFormat="1" ht="33" customHeight="1">
      <c r="B319" s="145"/>
      <c r="C319" s="146" t="s">
        <v>1870</v>
      </c>
      <c r="D319" s="146" t="s">
        <v>309</v>
      </c>
      <c r="E319" s="147" t="s">
        <v>3501</v>
      </c>
      <c r="F319" s="148" t="s">
        <v>3502</v>
      </c>
      <c r="G319" s="149" t="s">
        <v>693</v>
      </c>
      <c r="H319" s="150">
        <v>3</v>
      </c>
      <c r="I319" s="151"/>
      <c r="J319" s="152">
        <f t="shared" si="84"/>
        <v>0</v>
      </c>
      <c r="K319" s="153"/>
      <c r="L319" s="32"/>
      <c r="M319" s="154" t="s">
        <v>1</v>
      </c>
      <c r="N319" s="155" t="s">
        <v>42</v>
      </c>
      <c r="P319" s="156">
        <f t="shared" si="85"/>
        <v>0</v>
      </c>
      <c r="Q319" s="156">
        <v>1.0000000000000001E-5</v>
      </c>
      <c r="R319" s="156">
        <f t="shared" si="86"/>
        <v>3.0000000000000004E-5</v>
      </c>
      <c r="S319" s="156">
        <v>0</v>
      </c>
      <c r="T319" s="157">
        <f t="shared" si="87"/>
        <v>0</v>
      </c>
      <c r="AR319" s="158" t="s">
        <v>587</v>
      </c>
      <c r="AT319" s="158" t="s">
        <v>309</v>
      </c>
      <c r="AU319" s="158" t="s">
        <v>89</v>
      </c>
      <c r="AY319" s="17" t="s">
        <v>307</v>
      </c>
      <c r="BE319" s="159">
        <f t="shared" si="88"/>
        <v>0</v>
      </c>
      <c r="BF319" s="159">
        <f t="shared" si="89"/>
        <v>0</v>
      </c>
      <c r="BG319" s="159">
        <f t="shared" si="90"/>
        <v>0</v>
      </c>
      <c r="BH319" s="159">
        <f t="shared" si="91"/>
        <v>0</v>
      </c>
      <c r="BI319" s="159">
        <f t="shared" si="92"/>
        <v>0</v>
      </c>
      <c r="BJ319" s="17" t="s">
        <v>89</v>
      </c>
      <c r="BK319" s="159">
        <f t="shared" si="93"/>
        <v>0</v>
      </c>
      <c r="BL319" s="17" t="s">
        <v>587</v>
      </c>
      <c r="BM319" s="158" t="s">
        <v>2929</v>
      </c>
    </row>
    <row r="320" spans="2:65" s="1" customFormat="1" ht="21.75" customHeight="1">
      <c r="B320" s="145"/>
      <c r="C320" s="188" t="s">
        <v>1874</v>
      </c>
      <c r="D320" s="188" t="s">
        <v>507</v>
      </c>
      <c r="E320" s="189" t="s">
        <v>3503</v>
      </c>
      <c r="F320" s="190" t="s">
        <v>3504</v>
      </c>
      <c r="G320" s="191" t="s">
        <v>693</v>
      </c>
      <c r="H320" s="192">
        <v>3</v>
      </c>
      <c r="I320" s="193"/>
      <c r="J320" s="194">
        <f t="shared" si="84"/>
        <v>0</v>
      </c>
      <c r="K320" s="195"/>
      <c r="L320" s="196"/>
      <c r="M320" s="197" t="s">
        <v>1</v>
      </c>
      <c r="N320" s="198" t="s">
        <v>42</v>
      </c>
      <c r="P320" s="156">
        <f t="shared" si="85"/>
        <v>0</v>
      </c>
      <c r="Q320" s="156">
        <v>3.6000000000000002E-4</v>
      </c>
      <c r="R320" s="156">
        <f t="shared" si="86"/>
        <v>1.08E-3</v>
      </c>
      <c r="S320" s="156">
        <v>0</v>
      </c>
      <c r="T320" s="157">
        <f t="shared" si="87"/>
        <v>0</v>
      </c>
      <c r="AR320" s="158" t="s">
        <v>732</v>
      </c>
      <c r="AT320" s="158" t="s">
        <v>507</v>
      </c>
      <c r="AU320" s="158" t="s">
        <v>89</v>
      </c>
      <c r="AY320" s="17" t="s">
        <v>307</v>
      </c>
      <c r="BE320" s="159">
        <f t="shared" si="88"/>
        <v>0</v>
      </c>
      <c r="BF320" s="159">
        <f t="shared" si="89"/>
        <v>0</v>
      </c>
      <c r="BG320" s="159">
        <f t="shared" si="90"/>
        <v>0</v>
      </c>
      <c r="BH320" s="159">
        <f t="shared" si="91"/>
        <v>0</v>
      </c>
      <c r="BI320" s="159">
        <f t="shared" si="92"/>
        <v>0</v>
      </c>
      <c r="BJ320" s="17" t="s">
        <v>89</v>
      </c>
      <c r="BK320" s="159">
        <f t="shared" si="93"/>
        <v>0</v>
      </c>
      <c r="BL320" s="17" t="s">
        <v>587</v>
      </c>
      <c r="BM320" s="158" t="s">
        <v>2946</v>
      </c>
    </row>
    <row r="321" spans="2:65" s="1" customFormat="1" ht="24.2" customHeight="1">
      <c r="B321" s="145"/>
      <c r="C321" s="146" t="s">
        <v>1879</v>
      </c>
      <c r="D321" s="146" t="s">
        <v>309</v>
      </c>
      <c r="E321" s="147" t="s">
        <v>3505</v>
      </c>
      <c r="F321" s="148" t="s">
        <v>3506</v>
      </c>
      <c r="G321" s="149" t="s">
        <v>693</v>
      </c>
      <c r="H321" s="150">
        <v>1</v>
      </c>
      <c r="I321" s="151"/>
      <c r="J321" s="152">
        <f t="shared" si="84"/>
        <v>0</v>
      </c>
      <c r="K321" s="153"/>
      <c r="L321" s="32"/>
      <c r="M321" s="154" t="s">
        <v>1</v>
      </c>
      <c r="N321" s="155" t="s">
        <v>42</v>
      </c>
      <c r="P321" s="156">
        <f t="shared" si="85"/>
        <v>0</v>
      </c>
      <c r="Q321" s="156">
        <v>0</v>
      </c>
      <c r="R321" s="156">
        <f t="shared" si="86"/>
        <v>0</v>
      </c>
      <c r="S321" s="156">
        <v>0</v>
      </c>
      <c r="T321" s="157">
        <f t="shared" si="87"/>
        <v>0</v>
      </c>
      <c r="AR321" s="158" t="s">
        <v>587</v>
      </c>
      <c r="AT321" s="158" t="s">
        <v>309</v>
      </c>
      <c r="AU321" s="158" t="s">
        <v>89</v>
      </c>
      <c r="AY321" s="17" t="s">
        <v>307</v>
      </c>
      <c r="BE321" s="159">
        <f t="shared" si="88"/>
        <v>0</v>
      </c>
      <c r="BF321" s="159">
        <f t="shared" si="89"/>
        <v>0</v>
      </c>
      <c r="BG321" s="159">
        <f t="shared" si="90"/>
        <v>0</v>
      </c>
      <c r="BH321" s="159">
        <f t="shared" si="91"/>
        <v>0</v>
      </c>
      <c r="BI321" s="159">
        <f t="shared" si="92"/>
        <v>0</v>
      </c>
      <c r="BJ321" s="17" t="s">
        <v>89</v>
      </c>
      <c r="BK321" s="159">
        <f t="shared" si="93"/>
        <v>0</v>
      </c>
      <c r="BL321" s="17" t="s">
        <v>587</v>
      </c>
      <c r="BM321" s="158" t="s">
        <v>2957</v>
      </c>
    </row>
    <row r="322" spans="2:65" s="1" customFormat="1" ht="37.9" customHeight="1">
      <c r="B322" s="145"/>
      <c r="C322" s="188" t="s">
        <v>1883</v>
      </c>
      <c r="D322" s="188" t="s">
        <v>507</v>
      </c>
      <c r="E322" s="189" t="s">
        <v>3507</v>
      </c>
      <c r="F322" s="190" t="s">
        <v>3508</v>
      </c>
      <c r="G322" s="191" t="s">
        <v>693</v>
      </c>
      <c r="H322" s="192">
        <v>1</v>
      </c>
      <c r="I322" s="193"/>
      <c r="J322" s="194">
        <f t="shared" si="84"/>
        <v>0</v>
      </c>
      <c r="K322" s="195"/>
      <c r="L322" s="196"/>
      <c r="M322" s="197" t="s">
        <v>1</v>
      </c>
      <c r="N322" s="198" t="s">
        <v>42</v>
      </c>
      <c r="P322" s="156">
        <f t="shared" si="85"/>
        <v>0</v>
      </c>
      <c r="Q322" s="156">
        <v>8.9999999999999998E-4</v>
      </c>
      <c r="R322" s="156">
        <f t="shared" si="86"/>
        <v>8.9999999999999998E-4</v>
      </c>
      <c r="S322" s="156">
        <v>0</v>
      </c>
      <c r="T322" s="157">
        <f t="shared" si="87"/>
        <v>0</v>
      </c>
      <c r="AR322" s="158" t="s">
        <v>732</v>
      </c>
      <c r="AT322" s="158" t="s">
        <v>507</v>
      </c>
      <c r="AU322" s="158" t="s">
        <v>89</v>
      </c>
      <c r="AY322" s="17" t="s">
        <v>307</v>
      </c>
      <c r="BE322" s="159">
        <f t="shared" si="88"/>
        <v>0</v>
      </c>
      <c r="BF322" s="159">
        <f t="shared" si="89"/>
        <v>0</v>
      </c>
      <c r="BG322" s="159">
        <f t="shared" si="90"/>
        <v>0</v>
      </c>
      <c r="BH322" s="159">
        <f t="shared" si="91"/>
        <v>0</v>
      </c>
      <c r="BI322" s="159">
        <f t="shared" si="92"/>
        <v>0</v>
      </c>
      <c r="BJ322" s="17" t="s">
        <v>89</v>
      </c>
      <c r="BK322" s="159">
        <f t="shared" si="93"/>
        <v>0</v>
      </c>
      <c r="BL322" s="17" t="s">
        <v>587</v>
      </c>
      <c r="BM322" s="158" t="s">
        <v>2965</v>
      </c>
    </row>
    <row r="323" spans="2:65" s="1" customFormat="1" ht="24.2" customHeight="1">
      <c r="B323" s="145"/>
      <c r="C323" s="146" t="s">
        <v>1888</v>
      </c>
      <c r="D323" s="146" t="s">
        <v>309</v>
      </c>
      <c r="E323" s="147" t="s">
        <v>3509</v>
      </c>
      <c r="F323" s="148" t="s">
        <v>3510</v>
      </c>
      <c r="G323" s="149" t="s">
        <v>693</v>
      </c>
      <c r="H323" s="150">
        <v>2</v>
      </c>
      <c r="I323" s="151"/>
      <c r="J323" s="152">
        <f t="shared" si="84"/>
        <v>0</v>
      </c>
      <c r="K323" s="153"/>
      <c r="L323" s="32"/>
      <c r="M323" s="154" t="s">
        <v>1</v>
      </c>
      <c r="N323" s="155" t="s">
        <v>42</v>
      </c>
      <c r="P323" s="156">
        <f t="shared" si="85"/>
        <v>0</v>
      </c>
      <c r="Q323" s="156">
        <v>0</v>
      </c>
      <c r="R323" s="156">
        <f t="shared" si="86"/>
        <v>0</v>
      </c>
      <c r="S323" s="156">
        <v>0</v>
      </c>
      <c r="T323" s="157">
        <f t="shared" si="87"/>
        <v>0</v>
      </c>
      <c r="AR323" s="158" t="s">
        <v>587</v>
      </c>
      <c r="AT323" s="158" t="s">
        <v>309</v>
      </c>
      <c r="AU323" s="158" t="s">
        <v>89</v>
      </c>
      <c r="AY323" s="17" t="s">
        <v>307</v>
      </c>
      <c r="BE323" s="159">
        <f t="shared" si="88"/>
        <v>0</v>
      </c>
      <c r="BF323" s="159">
        <f t="shared" si="89"/>
        <v>0</v>
      </c>
      <c r="BG323" s="159">
        <f t="shared" si="90"/>
        <v>0</v>
      </c>
      <c r="BH323" s="159">
        <f t="shared" si="91"/>
        <v>0</v>
      </c>
      <c r="BI323" s="159">
        <f t="shared" si="92"/>
        <v>0</v>
      </c>
      <c r="BJ323" s="17" t="s">
        <v>89</v>
      </c>
      <c r="BK323" s="159">
        <f t="shared" si="93"/>
        <v>0</v>
      </c>
      <c r="BL323" s="17" t="s">
        <v>587</v>
      </c>
      <c r="BM323" s="158" t="s">
        <v>2973</v>
      </c>
    </row>
    <row r="324" spans="2:65" s="1" customFormat="1" ht="21.75" customHeight="1">
      <c r="B324" s="145"/>
      <c r="C324" s="188" t="s">
        <v>1892</v>
      </c>
      <c r="D324" s="188" t="s">
        <v>507</v>
      </c>
      <c r="E324" s="189" t="s">
        <v>3511</v>
      </c>
      <c r="F324" s="190" t="s">
        <v>3512</v>
      </c>
      <c r="G324" s="191" t="s">
        <v>693</v>
      </c>
      <c r="H324" s="192">
        <v>2</v>
      </c>
      <c r="I324" s="193"/>
      <c r="J324" s="194">
        <f t="shared" si="84"/>
        <v>0</v>
      </c>
      <c r="K324" s="195"/>
      <c r="L324" s="196"/>
      <c r="M324" s="197" t="s">
        <v>1</v>
      </c>
      <c r="N324" s="198" t="s">
        <v>42</v>
      </c>
      <c r="P324" s="156">
        <f t="shared" si="85"/>
        <v>0</v>
      </c>
      <c r="Q324" s="156">
        <v>2.4000000000000001E-4</v>
      </c>
      <c r="R324" s="156">
        <f t="shared" si="86"/>
        <v>4.8000000000000001E-4</v>
      </c>
      <c r="S324" s="156">
        <v>0</v>
      </c>
      <c r="T324" s="157">
        <f t="shared" si="87"/>
        <v>0</v>
      </c>
      <c r="AR324" s="158" t="s">
        <v>732</v>
      </c>
      <c r="AT324" s="158" t="s">
        <v>507</v>
      </c>
      <c r="AU324" s="158" t="s">
        <v>89</v>
      </c>
      <c r="AY324" s="17" t="s">
        <v>307</v>
      </c>
      <c r="BE324" s="159">
        <f t="shared" si="88"/>
        <v>0</v>
      </c>
      <c r="BF324" s="159">
        <f t="shared" si="89"/>
        <v>0</v>
      </c>
      <c r="BG324" s="159">
        <f t="shared" si="90"/>
        <v>0</v>
      </c>
      <c r="BH324" s="159">
        <f t="shared" si="91"/>
        <v>0</v>
      </c>
      <c r="BI324" s="159">
        <f t="shared" si="92"/>
        <v>0</v>
      </c>
      <c r="BJ324" s="17" t="s">
        <v>89</v>
      </c>
      <c r="BK324" s="159">
        <f t="shared" si="93"/>
        <v>0</v>
      </c>
      <c r="BL324" s="17" t="s">
        <v>587</v>
      </c>
      <c r="BM324" s="158" t="s">
        <v>2981</v>
      </c>
    </row>
    <row r="325" spans="2:65" s="1" customFormat="1" ht="24.2" customHeight="1">
      <c r="B325" s="145"/>
      <c r="C325" s="146" t="s">
        <v>1904</v>
      </c>
      <c r="D325" s="146" t="s">
        <v>309</v>
      </c>
      <c r="E325" s="147" t="s">
        <v>3513</v>
      </c>
      <c r="F325" s="148" t="s">
        <v>3514</v>
      </c>
      <c r="G325" s="149" t="s">
        <v>693</v>
      </c>
      <c r="H325" s="150">
        <v>4</v>
      </c>
      <c r="I325" s="151"/>
      <c r="J325" s="152">
        <f t="shared" si="84"/>
        <v>0</v>
      </c>
      <c r="K325" s="153"/>
      <c r="L325" s="32"/>
      <c r="M325" s="154" t="s">
        <v>1</v>
      </c>
      <c r="N325" s="155" t="s">
        <v>42</v>
      </c>
      <c r="P325" s="156">
        <f t="shared" si="85"/>
        <v>0</v>
      </c>
      <c r="Q325" s="156">
        <v>0</v>
      </c>
      <c r="R325" s="156">
        <f t="shared" si="86"/>
        <v>0</v>
      </c>
      <c r="S325" s="156">
        <v>0</v>
      </c>
      <c r="T325" s="157">
        <f t="shared" si="87"/>
        <v>0</v>
      </c>
      <c r="AR325" s="158" t="s">
        <v>587</v>
      </c>
      <c r="AT325" s="158" t="s">
        <v>309</v>
      </c>
      <c r="AU325" s="158" t="s">
        <v>89</v>
      </c>
      <c r="AY325" s="17" t="s">
        <v>307</v>
      </c>
      <c r="BE325" s="159">
        <f t="shared" si="88"/>
        <v>0</v>
      </c>
      <c r="BF325" s="159">
        <f t="shared" si="89"/>
        <v>0</v>
      </c>
      <c r="BG325" s="159">
        <f t="shared" si="90"/>
        <v>0</v>
      </c>
      <c r="BH325" s="159">
        <f t="shared" si="91"/>
        <v>0</v>
      </c>
      <c r="BI325" s="159">
        <f t="shared" si="92"/>
        <v>0</v>
      </c>
      <c r="BJ325" s="17" t="s">
        <v>89</v>
      </c>
      <c r="BK325" s="159">
        <f t="shared" si="93"/>
        <v>0</v>
      </c>
      <c r="BL325" s="17" t="s">
        <v>587</v>
      </c>
      <c r="BM325" s="158" t="s">
        <v>2989</v>
      </c>
    </row>
    <row r="326" spans="2:65" s="1" customFormat="1" ht="24.2" customHeight="1">
      <c r="B326" s="145"/>
      <c r="C326" s="188" t="s">
        <v>1909</v>
      </c>
      <c r="D326" s="188" t="s">
        <v>507</v>
      </c>
      <c r="E326" s="189" t="s">
        <v>3515</v>
      </c>
      <c r="F326" s="190" t="s">
        <v>3516</v>
      </c>
      <c r="G326" s="191" t="s">
        <v>693</v>
      </c>
      <c r="H326" s="192">
        <v>4</v>
      </c>
      <c r="I326" s="193"/>
      <c r="J326" s="194">
        <f t="shared" si="84"/>
        <v>0</v>
      </c>
      <c r="K326" s="195"/>
      <c r="L326" s="196"/>
      <c r="M326" s="197" t="s">
        <v>1</v>
      </c>
      <c r="N326" s="198" t="s">
        <v>42</v>
      </c>
      <c r="P326" s="156">
        <f t="shared" si="85"/>
        <v>0</v>
      </c>
      <c r="Q326" s="156">
        <v>8.9999999999999998E-4</v>
      </c>
      <c r="R326" s="156">
        <f t="shared" si="86"/>
        <v>3.5999999999999999E-3</v>
      </c>
      <c r="S326" s="156">
        <v>0</v>
      </c>
      <c r="T326" s="157">
        <f t="shared" si="87"/>
        <v>0</v>
      </c>
      <c r="AR326" s="158" t="s">
        <v>732</v>
      </c>
      <c r="AT326" s="158" t="s">
        <v>507</v>
      </c>
      <c r="AU326" s="158" t="s">
        <v>89</v>
      </c>
      <c r="AY326" s="17" t="s">
        <v>307</v>
      </c>
      <c r="BE326" s="159">
        <f t="shared" si="88"/>
        <v>0</v>
      </c>
      <c r="BF326" s="159">
        <f t="shared" si="89"/>
        <v>0</v>
      </c>
      <c r="BG326" s="159">
        <f t="shared" si="90"/>
        <v>0</v>
      </c>
      <c r="BH326" s="159">
        <f t="shared" si="91"/>
        <v>0</v>
      </c>
      <c r="BI326" s="159">
        <f t="shared" si="92"/>
        <v>0</v>
      </c>
      <c r="BJ326" s="17" t="s">
        <v>89</v>
      </c>
      <c r="BK326" s="159">
        <f t="shared" si="93"/>
        <v>0</v>
      </c>
      <c r="BL326" s="17" t="s">
        <v>587</v>
      </c>
      <c r="BM326" s="158" t="s">
        <v>2997</v>
      </c>
    </row>
    <row r="327" spans="2:65" s="1" customFormat="1" ht="24.2" customHeight="1">
      <c r="B327" s="145"/>
      <c r="C327" s="146" t="s">
        <v>1919</v>
      </c>
      <c r="D327" s="146" t="s">
        <v>309</v>
      </c>
      <c r="E327" s="147" t="s">
        <v>3517</v>
      </c>
      <c r="F327" s="148" t="s">
        <v>1993</v>
      </c>
      <c r="G327" s="149" t="s">
        <v>510</v>
      </c>
      <c r="H327" s="150">
        <v>1.0680000000000001</v>
      </c>
      <c r="I327" s="151"/>
      <c r="J327" s="152">
        <f t="shared" si="84"/>
        <v>0</v>
      </c>
      <c r="K327" s="153"/>
      <c r="L327" s="32"/>
      <c r="M327" s="200" t="s">
        <v>1</v>
      </c>
      <c r="N327" s="201" t="s">
        <v>42</v>
      </c>
      <c r="O327" s="202"/>
      <c r="P327" s="203">
        <f t="shared" si="85"/>
        <v>0</v>
      </c>
      <c r="Q327" s="203">
        <v>0</v>
      </c>
      <c r="R327" s="203">
        <f t="shared" si="86"/>
        <v>0</v>
      </c>
      <c r="S327" s="203">
        <v>0</v>
      </c>
      <c r="T327" s="204">
        <f t="shared" si="87"/>
        <v>0</v>
      </c>
      <c r="AR327" s="158" t="s">
        <v>587</v>
      </c>
      <c r="AT327" s="158" t="s">
        <v>309</v>
      </c>
      <c r="AU327" s="158" t="s">
        <v>89</v>
      </c>
      <c r="AY327" s="17" t="s">
        <v>307</v>
      </c>
      <c r="BE327" s="159">
        <f t="shared" si="88"/>
        <v>0</v>
      </c>
      <c r="BF327" s="159">
        <f t="shared" si="89"/>
        <v>0</v>
      </c>
      <c r="BG327" s="159">
        <f t="shared" si="90"/>
        <v>0</v>
      </c>
      <c r="BH327" s="159">
        <f t="shared" si="91"/>
        <v>0</v>
      </c>
      <c r="BI327" s="159">
        <f t="shared" si="92"/>
        <v>0</v>
      </c>
      <c r="BJ327" s="17" t="s">
        <v>89</v>
      </c>
      <c r="BK327" s="159">
        <f t="shared" si="93"/>
        <v>0</v>
      </c>
      <c r="BL327" s="17" t="s">
        <v>587</v>
      </c>
      <c r="BM327" s="158" t="s">
        <v>3005</v>
      </c>
    </row>
    <row r="328" spans="2:65" s="1" customFormat="1" ht="6.95" customHeight="1">
      <c r="B328" s="47"/>
      <c r="C328" s="48"/>
      <c r="D328" s="48"/>
      <c r="E328" s="48"/>
      <c r="F328" s="48"/>
      <c r="G328" s="48"/>
      <c r="H328" s="48"/>
      <c r="I328" s="48"/>
      <c r="J328" s="48"/>
      <c r="K328" s="48"/>
      <c r="L328" s="32"/>
    </row>
  </sheetData>
  <autoFilter ref="C130:K327" xr:uid="{00000000-0009-0000-0000-000003000000}"/>
  <mergeCells count="12">
    <mergeCell ref="E123:H123"/>
    <mergeCell ref="L2:V2"/>
    <mergeCell ref="E85:H85"/>
    <mergeCell ref="E87:H87"/>
    <mergeCell ref="E89:H89"/>
    <mergeCell ref="E119:H119"/>
    <mergeCell ref="E121:H121"/>
    <mergeCell ref="E7:H7"/>
    <mergeCell ref="E9:H9"/>
    <mergeCell ref="E11:H11"/>
    <mergeCell ref="E20:H20"/>
    <mergeCell ref="E29:H29"/>
  </mergeCells>
  <pageMargins left="0.39374999999999999" right="0.39374999999999999" top="0.39374999999999999" bottom="0.39374999999999999" header="0" footer="0"/>
  <pageSetup paperSize="9" scale="88" fitToHeight="100" orientation="portrait" blackAndWhite="1" r:id="rId1"/>
  <headerFooter>
    <oddFooter>&amp;CStrana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BM325"/>
  <sheetViews>
    <sheetView showGridLines="0" workbookViewId="0">
      <selection activeCell="E35" sqref="E35:J36"/>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22" t="s">
        <v>5</v>
      </c>
      <c r="M2" s="266"/>
      <c r="N2" s="266"/>
      <c r="O2" s="266"/>
      <c r="P2" s="266"/>
      <c r="Q2" s="266"/>
      <c r="R2" s="266"/>
      <c r="S2" s="266"/>
      <c r="T2" s="266"/>
      <c r="U2" s="266"/>
      <c r="V2" s="266"/>
      <c r="AT2" s="17" t="s">
        <v>98</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63" t="str">
        <f>'Rekapitulácia stavby'!K6</f>
        <v>DD a DSS Terany - novostavba ubytovacieho bloku - CÚ 2025/II</v>
      </c>
      <c r="F7" s="264"/>
      <c r="G7" s="264"/>
      <c r="H7" s="264"/>
      <c r="L7" s="20"/>
    </row>
    <row r="8" spans="2:46" ht="12" customHeight="1">
      <c r="B8" s="20"/>
      <c r="D8" s="27" t="s">
        <v>163</v>
      </c>
      <c r="L8" s="20"/>
    </row>
    <row r="9" spans="2:46" s="1" customFormat="1" ht="16.5" customHeight="1">
      <c r="B9" s="32"/>
      <c r="E9" s="263" t="s">
        <v>166</v>
      </c>
      <c r="F9" s="262"/>
      <c r="G9" s="262"/>
      <c r="H9" s="262"/>
      <c r="L9" s="32"/>
    </row>
    <row r="10" spans="2:46" s="1" customFormat="1" ht="12" customHeight="1">
      <c r="B10" s="32"/>
      <c r="D10" s="27" t="s">
        <v>169</v>
      </c>
      <c r="L10" s="32"/>
    </row>
    <row r="11" spans="2:46" s="1" customFormat="1" ht="16.5" customHeight="1">
      <c r="B11" s="32"/>
      <c r="E11" s="234" t="s">
        <v>3518</v>
      </c>
      <c r="F11" s="262"/>
      <c r="G11" s="262"/>
      <c r="H11" s="262"/>
      <c r="L11" s="32"/>
    </row>
    <row r="12" spans="2:46" s="1" customFormat="1">
      <c r="B12" s="32"/>
      <c r="L12" s="32"/>
    </row>
    <row r="13" spans="2:46" s="1" customFormat="1" ht="12" customHeight="1">
      <c r="B13" s="32"/>
      <c r="D13" s="27" t="s">
        <v>17</v>
      </c>
      <c r="F13" s="25" t="s">
        <v>1</v>
      </c>
      <c r="I13" s="27" t="s">
        <v>18</v>
      </c>
      <c r="J13" s="25" t="s">
        <v>1</v>
      </c>
      <c r="L13" s="32"/>
    </row>
    <row r="14" spans="2:46" s="1" customFormat="1" ht="12" customHeight="1">
      <c r="B14" s="32"/>
      <c r="D14" s="27" t="s">
        <v>19</v>
      </c>
      <c r="F14" s="25" t="s">
        <v>20</v>
      </c>
      <c r="I14" s="27" t="s">
        <v>21</v>
      </c>
      <c r="J14" s="55" t="str">
        <f>'Rekapitulácia stavby'!AN8</f>
        <v>5. 12. 2025</v>
      </c>
      <c r="L14" s="32"/>
    </row>
    <row r="15" spans="2:46" s="1" customFormat="1" ht="10.9" customHeight="1">
      <c r="B15" s="32"/>
      <c r="L15" s="32"/>
    </row>
    <row r="16" spans="2:46" s="1" customFormat="1" ht="12" customHeight="1">
      <c r="B16" s="32"/>
      <c r="D16" s="27" t="s">
        <v>23</v>
      </c>
      <c r="I16" s="27" t="s">
        <v>24</v>
      </c>
      <c r="J16" s="25" t="s">
        <v>1</v>
      </c>
      <c r="L16" s="32"/>
    </row>
    <row r="17" spans="2:12" s="1" customFormat="1" ht="18" customHeight="1">
      <c r="B17" s="32"/>
      <c r="E17" s="25" t="s">
        <v>25</v>
      </c>
      <c r="I17" s="27" t="s">
        <v>26</v>
      </c>
      <c r="J17" s="25" t="s">
        <v>1</v>
      </c>
      <c r="L17" s="32"/>
    </row>
    <row r="18" spans="2:12" s="1" customFormat="1" ht="6.95" customHeight="1">
      <c r="B18" s="32"/>
      <c r="L18" s="32"/>
    </row>
    <row r="19" spans="2:12" s="1" customFormat="1" ht="12" customHeight="1">
      <c r="B19" s="32"/>
      <c r="D19" s="27" t="s">
        <v>27</v>
      </c>
      <c r="I19" s="27" t="s">
        <v>24</v>
      </c>
      <c r="J19" s="28" t="str">
        <f>'Rekapitulácia stavby'!AN13</f>
        <v>Vyplň údaj</v>
      </c>
      <c r="L19" s="32"/>
    </row>
    <row r="20" spans="2:12" s="1" customFormat="1" ht="18" customHeight="1">
      <c r="B20" s="32"/>
      <c r="E20" s="265" t="str">
        <f>'Rekapitulácia stavby'!E14</f>
        <v>Vyplň údaj</v>
      </c>
      <c r="F20" s="250"/>
      <c r="G20" s="250"/>
      <c r="H20" s="250"/>
      <c r="I20" s="27" t="s">
        <v>26</v>
      </c>
      <c r="J20" s="28" t="str">
        <f>'Rekapitulácia stavby'!AN14</f>
        <v>Vyplň údaj</v>
      </c>
      <c r="L20" s="32"/>
    </row>
    <row r="21" spans="2:12" s="1" customFormat="1" ht="6.95" customHeight="1">
      <c r="B21" s="32"/>
      <c r="L21" s="32"/>
    </row>
    <row r="22" spans="2:12" s="1" customFormat="1" ht="12" customHeight="1">
      <c r="B22" s="32"/>
      <c r="D22" s="27" t="s">
        <v>29</v>
      </c>
      <c r="I22" s="27" t="s">
        <v>24</v>
      </c>
      <c r="J22" s="25" t="s">
        <v>1</v>
      </c>
      <c r="L22" s="32"/>
    </row>
    <row r="23" spans="2:12" s="1" customFormat="1" ht="18" customHeight="1">
      <c r="B23" s="32"/>
      <c r="E23" s="25" t="s">
        <v>30</v>
      </c>
      <c r="I23" s="27" t="s">
        <v>26</v>
      </c>
      <c r="J23" s="25" t="s">
        <v>1</v>
      </c>
      <c r="L23" s="32"/>
    </row>
    <row r="24" spans="2:12" s="1" customFormat="1" ht="6.95" customHeight="1">
      <c r="B24" s="32"/>
      <c r="L24" s="32"/>
    </row>
    <row r="25" spans="2:12" s="1" customFormat="1" ht="12" customHeight="1">
      <c r="B25" s="32"/>
      <c r="D25" s="27" t="s">
        <v>32</v>
      </c>
      <c r="I25" s="27" t="s">
        <v>24</v>
      </c>
      <c r="J25" s="25" t="s">
        <v>1</v>
      </c>
      <c r="L25" s="32"/>
    </row>
    <row r="26" spans="2:12" s="1" customFormat="1" ht="18" customHeight="1">
      <c r="B26" s="32"/>
      <c r="E26" s="25" t="s">
        <v>3519</v>
      </c>
      <c r="I26" s="27" t="s">
        <v>26</v>
      </c>
      <c r="J26" s="25" t="s">
        <v>1</v>
      </c>
      <c r="L26" s="32"/>
    </row>
    <row r="27" spans="2:12" s="1" customFormat="1" ht="6.95" customHeight="1">
      <c r="B27" s="32"/>
      <c r="L27" s="32"/>
    </row>
    <row r="28" spans="2:12" s="1" customFormat="1" ht="12" customHeight="1">
      <c r="B28" s="32"/>
      <c r="D28" s="27" t="s">
        <v>34</v>
      </c>
      <c r="L28" s="32"/>
    </row>
    <row r="29" spans="2:12" s="7" customFormat="1" ht="16.5" customHeight="1">
      <c r="B29" s="98"/>
      <c r="E29" s="254" t="s">
        <v>1</v>
      </c>
      <c r="F29" s="254"/>
      <c r="G29" s="254"/>
      <c r="H29" s="254"/>
      <c r="L29" s="98"/>
    </row>
    <row r="30" spans="2:12" s="1" customFormat="1" ht="6.95" customHeight="1">
      <c r="B30" s="32"/>
      <c r="L30" s="32"/>
    </row>
    <row r="31" spans="2:12" s="1" customFormat="1" ht="6.95" customHeight="1">
      <c r="B31" s="32"/>
      <c r="D31" s="56"/>
      <c r="E31" s="56"/>
      <c r="F31" s="56"/>
      <c r="G31" s="56"/>
      <c r="H31" s="56"/>
      <c r="I31" s="56"/>
      <c r="J31" s="56"/>
      <c r="K31" s="56"/>
      <c r="L31" s="32"/>
    </row>
    <row r="32" spans="2:12" s="1" customFormat="1" ht="25.35" customHeight="1">
      <c r="B32" s="32"/>
      <c r="D32" s="100" t="s">
        <v>36</v>
      </c>
      <c r="J32" s="69">
        <f>ROUND(J132, 2)</f>
        <v>0</v>
      </c>
      <c r="L32" s="32"/>
    </row>
    <row r="33" spans="2:12" s="1" customFormat="1" ht="6.95" customHeight="1">
      <c r="B33" s="32"/>
      <c r="D33" s="56"/>
      <c r="E33" s="56"/>
      <c r="F33" s="56"/>
      <c r="G33" s="56"/>
      <c r="H33" s="56"/>
      <c r="I33" s="56"/>
      <c r="J33" s="56"/>
      <c r="K33" s="56"/>
      <c r="L33" s="32"/>
    </row>
    <row r="34" spans="2:12" s="1" customFormat="1" ht="14.45" customHeight="1">
      <c r="B34" s="32"/>
      <c r="F34" s="35" t="s">
        <v>38</v>
      </c>
      <c r="I34" s="35" t="s">
        <v>37</v>
      </c>
      <c r="J34" s="35" t="s">
        <v>39</v>
      </c>
      <c r="L34" s="32"/>
    </row>
    <row r="35" spans="2:12" s="1" customFormat="1" ht="14.45" customHeight="1">
      <c r="B35" s="32"/>
      <c r="D35" s="58" t="s">
        <v>40</v>
      </c>
      <c r="E35" s="25" t="s">
        <v>41</v>
      </c>
      <c r="F35" s="211">
        <f>ROUND((SUM(BE132:BE324)),  2)</f>
        <v>0</v>
      </c>
      <c r="G35" s="212"/>
      <c r="H35" s="212"/>
      <c r="I35" s="213">
        <v>0.23</v>
      </c>
      <c r="J35" s="211">
        <f>ROUND(((SUM(BE132:BE324))*I35),  2)</f>
        <v>0</v>
      </c>
      <c r="L35" s="32"/>
    </row>
    <row r="36" spans="2:12" s="1" customFormat="1" ht="14.45" customHeight="1">
      <c r="B36" s="32"/>
      <c r="E36" s="25" t="s">
        <v>42</v>
      </c>
      <c r="F36" s="211">
        <f>ROUND((SUM(BF132:BF324)),  2)</f>
        <v>0</v>
      </c>
      <c r="G36" s="212"/>
      <c r="H36" s="212"/>
      <c r="I36" s="213">
        <v>0.23</v>
      </c>
      <c r="J36" s="211">
        <f>ROUND(((SUM(BF132:BF324))*I36),  2)</f>
        <v>0</v>
      </c>
      <c r="L36" s="32"/>
    </row>
    <row r="37" spans="2:12" s="1" customFormat="1" ht="14.45" hidden="1" customHeight="1">
      <c r="B37" s="32"/>
      <c r="E37" s="27" t="s">
        <v>43</v>
      </c>
      <c r="F37" s="89">
        <f>ROUND((SUM(BG132:BG324)),  2)</f>
        <v>0</v>
      </c>
      <c r="I37" s="104">
        <v>0.23</v>
      </c>
      <c r="J37" s="89">
        <f>0</f>
        <v>0</v>
      </c>
      <c r="L37" s="32"/>
    </row>
    <row r="38" spans="2:12" s="1" customFormat="1" ht="14.45" hidden="1" customHeight="1">
      <c r="B38" s="32"/>
      <c r="E38" s="27" t="s">
        <v>44</v>
      </c>
      <c r="F38" s="89">
        <f>ROUND((SUM(BH132:BH324)),  2)</f>
        <v>0</v>
      </c>
      <c r="I38" s="104">
        <v>0.23</v>
      </c>
      <c r="J38" s="89">
        <f>0</f>
        <v>0</v>
      </c>
      <c r="L38" s="32"/>
    </row>
    <row r="39" spans="2:12" s="1" customFormat="1" ht="14.45" hidden="1" customHeight="1">
      <c r="B39" s="32"/>
      <c r="E39" s="37" t="s">
        <v>45</v>
      </c>
      <c r="F39" s="101">
        <f>ROUND((SUM(BI132:BI324)),  2)</f>
        <v>0</v>
      </c>
      <c r="G39" s="102"/>
      <c r="H39" s="102"/>
      <c r="I39" s="103">
        <v>0</v>
      </c>
      <c r="J39" s="101">
        <f>0</f>
        <v>0</v>
      </c>
      <c r="L39" s="32"/>
    </row>
    <row r="40" spans="2:12" s="1" customFormat="1" ht="6.95" customHeight="1">
      <c r="B40" s="32"/>
      <c r="L40" s="32"/>
    </row>
    <row r="41" spans="2:12" s="1" customFormat="1" ht="25.35" customHeight="1">
      <c r="B41" s="32"/>
      <c r="C41" s="105"/>
      <c r="D41" s="106" t="s">
        <v>46</v>
      </c>
      <c r="E41" s="60"/>
      <c r="F41" s="60"/>
      <c r="G41" s="107" t="s">
        <v>47</v>
      </c>
      <c r="H41" s="108" t="s">
        <v>48</v>
      </c>
      <c r="I41" s="60"/>
      <c r="J41" s="109">
        <f>SUM(J32:J39)</f>
        <v>0</v>
      </c>
      <c r="K41" s="110"/>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12" s="1" customFormat="1" ht="6.95" customHeight="1">
      <c r="B81" s="49"/>
      <c r="C81" s="50"/>
      <c r="D81" s="50"/>
      <c r="E81" s="50"/>
      <c r="F81" s="50"/>
      <c r="G81" s="50"/>
      <c r="H81" s="50"/>
      <c r="I81" s="50"/>
      <c r="J81" s="50"/>
      <c r="K81" s="50"/>
      <c r="L81" s="32"/>
    </row>
    <row r="82" spans="2:12" s="1" customFormat="1" ht="24.95" customHeight="1">
      <c r="B82" s="32"/>
      <c r="C82" s="21" t="s">
        <v>257</v>
      </c>
      <c r="L82" s="32"/>
    </row>
    <row r="83" spans="2:12" s="1" customFormat="1" ht="6.95" customHeight="1">
      <c r="B83" s="32"/>
      <c r="L83" s="32"/>
    </row>
    <row r="84" spans="2:12" s="1" customFormat="1" ht="12" customHeight="1">
      <c r="B84" s="32"/>
      <c r="C84" s="27" t="s">
        <v>15</v>
      </c>
      <c r="L84" s="32"/>
    </row>
    <row r="85" spans="2:12" s="1" customFormat="1" ht="16.5" customHeight="1">
      <c r="B85" s="32"/>
      <c r="E85" s="263" t="str">
        <f>E7</f>
        <v>DD a DSS Terany - novostavba ubytovacieho bloku - CÚ 2025/II</v>
      </c>
      <c r="F85" s="264"/>
      <c r="G85" s="264"/>
      <c r="H85" s="264"/>
      <c r="L85" s="32"/>
    </row>
    <row r="86" spans="2:12" ht="12" customHeight="1">
      <c r="B86" s="20"/>
      <c r="C86" s="27" t="s">
        <v>163</v>
      </c>
      <c r="L86" s="20"/>
    </row>
    <row r="87" spans="2:12" s="1" customFormat="1" ht="16.5" customHeight="1">
      <c r="B87" s="32"/>
      <c r="E87" s="263" t="s">
        <v>166</v>
      </c>
      <c r="F87" s="262"/>
      <c r="G87" s="262"/>
      <c r="H87" s="262"/>
      <c r="L87" s="32"/>
    </row>
    <row r="88" spans="2:12" s="1" customFormat="1" ht="12" customHeight="1">
      <c r="B88" s="32"/>
      <c r="C88" s="27" t="s">
        <v>169</v>
      </c>
      <c r="L88" s="32"/>
    </row>
    <row r="89" spans="2:12" s="1" customFormat="1" ht="16.5" customHeight="1">
      <c r="B89" s="32"/>
      <c r="E89" s="234" t="str">
        <f>E11</f>
        <v>D - Ústredné vykurovanie</v>
      </c>
      <c r="F89" s="262"/>
      <c r="G89" s="262"/>
      <c r="H89" s="262"/>
      <c r="L89" s="32"/>
    </row>
    <row r="90" spans="2:12" s="1" customFormat="1" ht="6.95" customHeight="1">
      <c r="B90" s="32"/>
      <c r="L90" s="32"/>
    </row>
    <row r="91" spans="2:12" s="1" customFormat="1" ht="12" customHeight="1">
      <c r="B91" s="32"/>
      <c r="C91" s="27" t="s">
        <v>19</v>
      </c>
      <c r="F91" s="25" t="str">
        <f>F14</f>
        <v>Terany</v>
      </c>
      <c r="I91" s="27" t="s">
        <v>21</v>
      </c>
      <c r="J91" s="55" t="str">
        <f>IF(J14="","",J14)</f>
        <v>5. 12. 2025</v>
      </c>
      <c r="L91" s="32"/>
    </row>
    <row r="92" spans="2:12" s="1" customFormat="1" ht="6.95" customHeight="1">
      <c r="B92" s="32"/>
      <c r="L92" s="32"/>
    </row>
    <row r="93" spans="2:12" s="1" customFormat="1" ht="15.2" customHeight="1">
      <c r="B93" s="32"/>
      <c r="C93" s="27" t="s">
        <v>23</v>
      </c>
      <c r="F93" s="25" t="str">
        <f>E17</f>
        <v>DD DSS Terany 1, Hontianske Tesáre</v>
      </c>
      <c r="I93" s="27" t="s">
        <v>29</v>
      </c>
      <c r="J93" s="30" t="str">
        <f>E23</f>
        <v>Ing.Attila Farkaš</v>
      </c>
      <c r="L93" s="32"/>
    </row>
    <row r="94" spans="2:12" s="1" customFormat="1" ht="15.2" customHeight="1">
      <c r="B94" s="32"/>
      <c r="C94" s="27" t="s">
        <v>27</v>
      </c>
      <c r="F94" s="25" t="str">
        <f>IF(E20="","",E20)</f>
        <v>Vyplň údaj</v>
      </c>
      <c r="I94" s="27" t="s">
        <v>32</v>
      </c>
      <c r="J94" s="30" t="str">
        <f>E26</f>
        <v>Ing.Roman Čupka</v>
      </c>
      <c r="L94" s="32"/>
    </row>
    <row r="95" spans="2:12" s="1" customFormat="1" ht="10.35" customHeight="1">
      <c r="B95" s="32"/>
      <c r="L95" s="32"/>
    </row>
    <row r="96" spans="2:12" s="1" customFormat="1" ht="29.25" customHeight="1">
      <c r="B96" s="32"/>
      <c r="C96" s="113" t="s">
        <v>258</v>
      </c>
      <c r="D96" s="105"/>
      <c r="E96" s="105"/>
      <c r="F96" s="105"/>
      <c r="G96" s="105"/>
      <c r="H96" s="105"/>
      <c r="I96" s="105"/>
      <c r="J96" s="114" t="s">
        <v>259</v>
      </c>
      <c r="K96" s="105"/>
      <c r="L96" s="32"/>
    </row>
    <row r="97" spans="2:47" s="1" customFormat="1" ht="10.35" customHeight="1">
      <c r="B97" s="32"/>
      <c r="L97" s="32"/>
    </row>
    <row r="98" spans="2:47" s="1" customFormat="1" ht="22.9" customHeight="1">
      <c r="B98" s="32"/>
      <c r="C98" s="115" t="s">
        <v>260</v>
      </c>
      <c r="J98" s="69">
        <f>J132</f>
        <v>0</v>
      </c>
      <c r="L98" s="32"/>
      <c r="AU98" s="17" t="s">
        <v>261</v>
      </c>
    </row>
    <row r="99" spans="2:47" s="8" customFormat="1" ht="24.95" customHeight="1">
      <c r="B99" s="116"/>
      <c r="D99" s="117" t="s">
        <v>3116</v>
      </c>
      <c r="E99" s="118"/>
      <c r="F99" s="118"/>
      <c r="G99" s="118"/>
      <c r="H99" s="118"/>
      <c r="I99" s="118"/>
      <c r="J99" s="119">
        <f>J133</f>
        <v>0</v>
      </c>
      <c r="L99" s="116"/>
    </row>
    <row r="100" spans="2:47" s="9" customFormat="1" ht="19.899999999999999" customHeight="1">
      <c r="B100" s="120"/>
      <c r="D100" s="121" t="s">
        <v>3153</v>
      </c>
      <c r="E100" s="122"/>
      <c r="F100" s="122"/>
      <c r="G100" s="122"/>
      <c r="H100" s="122"/>
      <c r="I100" s="122"/>
      <c r="J100" s="123">
        <f>J134</f>
        <v>0</v>
      </c>
      <c r="L100" s="120"/>
    </row>
    <row r="101" spans="2:47" s="9" customFormat="1" ht="19.899999999999999" customHeight="1">
      <c r="B101" s="120"/>
      <c r="D101" s="121" t="s">
        <v>3520</v>
      </c>
      <c r="E101" s="122"/>
      <c r="F101" s="122"/>
      <c r="G101" s="122"/>
      <c r="H101" s="122"/>
      <c r="I101" s="122"/>
      <c r="J101" s="123">
        <f>J149</f>
        <v>0</v>
      </c>
      <c r="L101" s="120"/>
    </row>
    <row r="102" spans="2:47" s="9" customFormat="1" ht="19.899999999999999" customHeight="1">
      <c r="B102" s="120"/>
      <c r="D102" s="121" t="s">
        <v>3521</v>
      </c>
      <c r="E102" s="122"/>
      <c r="F102" s="122"/>
      <c r="G102" s="122"/>
      <c r="H102" s="122"/>
      <c r="I102" s="122"/>
      <c r="J102" s="123">
        <f>J153</f>
        <v>0</v>
      </c>
      <c r="L102" s="120"/>
    </row>
    <row r="103" spans="2:47" s="9" customFormat="1" ht="19.899999999999999" customHeight="1">
      <c r="B103" s="120"/>
      <c r="D103" s="121" t="s">
        <v>3522</v>
      </c>
      <c r="E103" s="122"/>
      <c r="F103" s="122"/>
      <c r="G103" s="122"/>
      <c r="H103" s="122"/>
      <c r="I103" s="122"/>
      <c r="J103" s="123">
        <f>J169</f>
        <v>0</v>
      </c>
      <c r="L103" s="120"/>
    </row>
    <row r="104" spans="2:47" s="9" customFormat="1" ht="19.899999999999999" customHeight="1">
      <c r="B104" s="120"/>
      <c r="D104" s="121" t="s">
        <v>3523</v>
      </c>
      <c r="E104" s="122"/>
      <c r="F104" s="122"/>
      <c r="G104" s="122"/>
      <c r="H104" s="122"/>
      <c r="I104" s="122"/>
      <c r="J104" s="123">
        <f>J231</f>
        <v>0</v>
      </c>
      <c r="L104" s="120"/>
    </row>
    <row r="105" spans="2:47" s="9" customFormat="1" ht="19.899999999999999" customHeight="1">
      <c r="B105" s="120"/>
      <c r="D105" s="121" t="s">
        <v>3524</v>
      </c>
      <c r="E105" s="122"/>
      <c r="F105" s="122"/>
      <c r="G105" s="122"/>
      <c r="H105" s="122"/>
      <c r="I105" s="122"/>
      <c r="J105" s="123">
        <f>J263</f>
        <v>0</v>
      </c>
      <c r="L105" s="120"/>
    </row>
    <row r="106" spans="2:47" s="9" customFormat="1" ht="19.899999999999999" customHeight="1">
      <c r="B106" s="120"/>
      <c r="D106" s="121" t="s">
        <v>3525</v>
      </c>
      <c r="E106" s="122"/>
      <c r="F106" s="122"/>
      <c r="G106" s="122"/>
      <c r="H106" s="122"/>
      <c r="I106" s="122"/>
      <c r="J106" s="123">
        <f>J299</f>
        <v>0</v>
      </c>
      <c r="L106" s="120"/>
    </row>
    <row r="107" spans="2:47" s="9" customFormat="1" ht="19.899999999999999" customHeight="1">
      <c r="B107" s="120"/>
      <c r="D107" s="121" t="s">
        <v>3526</v>
      </c>
      <c r="E107" s="122"/>
      <c r="F107" s="122"/>
      <c r="G107" s="122"/>
      <c r="H107" s="122"/>
      <c r="I107" s="122"/>
      <c r="J107" s="123">
        <f>J315</f>
        <v>0</v>
      </c>
      <c r="L107" s="120"/>
    </row>
    <row r="108" spans="2:47" s="8" customFormat="1" ht="24.95" customHeight="1">
      <c r="B108" s="116"/>
      <c r="D108" s="117" t="s">
        <v>3118</v>
      </c>
      <c r="E108" s="118"/>
      <c r="F108" s="118"/>
      <c r="G108" s="118"/>
      <c r="H108" s="118"/>
      <c r="I108" s="118"/>
      <c r="J108" s="119">
        <f>J318</f>
        <v>0</v>
      </c>
      <c r="L108" s="116"/>
    </row>
    <row r="109" spans="2:47" s="8" customFormat="1" ht="24.95" customHeight="1">
      <c r="B109" s="116"/>
      <c r="D109" s="117" t="s">
        <v>3527</v>
      </c>
      <c r="E109" s="118"/>
      <c r="F109" s="118"/>
      <c r="G109" s="118"/>
      <c r="H109" s="118"/>
      <c r="I109" s="118"/>
      <c r="J109" s="119">
        <f>J320</f>
        <v>0</v>
      </c>
      <c r="L109" s="116"/>
    </row>
    <row r="110" spans="2:47" s="8" customFormat="1" ht="24.95" customHeight="1">
      <c r="B110" s="116"/>
      <c r="D110" s="117" t="s">
        <v>3528</v>
      </c>
      <c r="E110" s="118"/>
      <c r="F110" s="118"/>
      <c r="G110" s="118"/>
      <c r="H110" s="118"/>
      <c r="I110" s="118"/>
      <c r="J110" s="119">
        <f>J323</f>
        <v>0</v>
      </c>
      <c r="L110" s="116"/>
    </row>
    <row r="111" spans="2:47" s="1" customFormat="1" ht="21.75" customHeight="1">
      <c r="B111" s="32"/>
      <c r="L111" s="32"/>
    </row>
    <row r="112" spans="2:47" s="1" customFormat="1" ht="6.95" customHeight="1">
      <c r="B112" s="47"/>
      <c r="C112" s="48"/>
      <c r="D112" s="48"/>
      <c r="E112" s="48"/>
      <c r="F112" s="48"/>
      <c r="G112" s="48"/>
      <c r="H112" s="48"/>
      <c r="I112" s="48"/>
      <c r="J112" s="48"/>
      <c r="K112" s="48"/>
      <c r="L112" s="32"/>
    </row>
    <row r="116" spans="2:12" s="1" customFormat="1" ht="6.95" customHeight="1">
      <c r="B116" s="49"/>
      <c r="C116" s="50"/>
      <c r="D116" s="50"/>
      <c r="E116" s="50"/>
      <c r="F116" s="50"/>
      <c r="G116" s="50"/>
      <c r="H116" s="50"/>
      <c r="I116" s="50"/>
      <c r="J116" s="50"/>
      <c r="K116" s="50"/>
      <c r="L116" s="32"/>
    </row>
    <row r="117" spans="2:12" s="1" customFormat="1" ht="24.95" customHeight="1">
      <c r="B117" s="32"/>
      <c r="C117" s="21" t="s">
        <v>293</v>
      </c>
      <c r="L117" s="32"/>
    </row>
    <row r="118" spans="2:12" s="1" customFormat="1" ht="6.95" customHeight="1">
      <c r="B118" s="32"/>
      <c r="L118" s="32"/>
    </row>
    <row r="119" spans="2:12" s="1" customFormat="1" ht="12" customHeight="1">
      <c r="B119" s="32"/>
      <c r="C119" s="27" t="s">
        <v>15</v>
      </c>
      <c r="L119" s="32"/>
    </row>
    <row r="120" spans="2:12" s="1" customFormat="1" ht="16.5" customHeight="1">
      <c r="B120" s="32"/>
      <c r="E120" s="263" t="str">
        <f>E7</f>
        <v>DD a DSS Terany - novostavba ubytovacieho bloku - CÚ 2025/II</v>
      </c>
      <c r="F120" s="264"/>
      <c r="G120" s="264"/>
      <c r="H120" s="264"/>
      <c r="L120" s="32"/>
    </row>
    <row r="121" spans="2:12" ht="12" customHeight="1">
      <c r="B121" s="20"/>
      <c r="C121" s="27" t="s">
        <v>163</v>
      </c>
      <c r="L121" s="20"/>
    </row>
    <row r="122" spans="2:12" s="1" customFormat="1" ht="16.5" customHeight="1">
      <c r="B122" s="32"/>
      <c r="E122" s="263" t="s">
        <v>166</v>
      </c>
      <c r="F122" s="262"/>
      <c r="G122" s="262"/>
      <c r="H122" s="262"/>
      <c r="L122" s="32"/>
    </row>
    <row r="123" spans="2:12" s="1" customFormat="1" ht="12" customHeight="1">
      <c r="B123" s="32"/>
      <c r="C123" s="27" t="s">
        <v>169</v>
      </c>
      <c r="L123" s="32"/>
    </row>
    <row r="124" spans="2:12" s="1" customFormat="1" ht="16.5" customHeight="1">
      <c r="B124" s="32"/>
      <c r="E124" s="234" t="str">
        <f>E11</f>
        <v>D - Ústredné vykurovanie</v>
      </c>
      <c r="F124" s="262"/>
      <c r="G124" s="262"/>
      <c r="H124" s="262"/>
      <c r="L124" s="32"/>
    </row>
    <row r="125" spans="2:12" s="1" customFormat="1" ht="6.95" customHeight="1">
      <c r="B125" s="32"/>
      <c r="L125" s="32"/>
    </row>
    <row r="126" spans="2:12" s="1" customFormat="1" ht="12" customHeight="1">
      <c r="B126" s="32"/>
      <c r="C126" s="27" t="s">
        <v>19</v>
      </c>
      <c r="F126" s="25" t="str">
        <f>F14</f>
        <v>Terany</v>
      </c>
      <c r="I126" s="27" t="s">
        <v>21</v>
      </c>
      <c r="J126" s="55" t="str">
        <f>IF(J14="","",J14)</f>
        <v>5. 12. 2025</v>
      </c>
      <c r="L126" s="32"/>
    </row>
    <row r="127" spans="2:12" s="1" customFormat="1" ht="6.95" customHeight="1">
      <c r="B127" s="32"/>
      <c r="L127" s="32"/>
    </row>
    <row r="128" spans="2:12" s="1" customFormat="1" ht="15.2" customHeight="1">
      <c r="B128" s="32"/>
      <c r="C128" s="27" t="s">
        <v>23</v>
      </c>
      <c r="F128" s="25" t="str">
        <f>E17</f>
        <v>DD DSS Terany 1, Hontianske Tesáre</v>
      </c>
      <c r="I128" s="27" t="s">
        <v>29</v>
      </c>
      <c r="J128" s="30" t="str">
        <f>E23</f>
        <v>Ing.Attila Farkaš</v>
      </c>
      <c r="L128" s="32"/>
    </row>
    <row r="129" spans="2:65" s="1" customFormat="1" ht="15.2" customHeight="1">
      <c r="B129" s="32"/>
      <c r="C129" s="27" t="s">
        <v>27</v>
      </c>
      <c r="F129" s="25" t="str">
        <f>IF(E20="","",E20)</f>
        <v>Vyplň údaj</v>
      </c>
      <c r="I129" s="27" t="s">
        <v>32</v>
      </c>
      <c r="J129" s="30" t="str">
        <f>E26</f>
        <v>Ing.Roman Čupka</v>
      </c>
      <c r="L129" s="32"/>
    </row>
    <row r="130" spans="2:65" s="1" customFormat="1" ht="10.35" customHeight="1">
      <c r="B130" s="32"/>
      <c r="L130" s="32"/>
    </row>
    <row r="131" spans="2:65" s="10" customFormat="1" ht="29.25" customHeight="1">
      <c r="B131" s="124"/>
      <c r="C131" s="125" t="s">
        <v>294</v>
      </c>
      <c r="D131" s="126" t="s">
        <v>61</v>
      </c>
      <c r="E131" s="126" t="s">
        <v>57</v>
      </c>
      <c r="F131" s="126" t="s">
        <v>58</v>
      </c>
      <c r="G131" s="126" t="s">
        <v>295</v>
      </c>
      <c r="H131" s="126" t="s">
        <v>296</v>
      </c>
      <c r="I131" s="126" t="s">
        <v>297</v>
      </c>
      <c r="J131" s="127" t="s">
        <v>259</v>
      </c>
      <c r="K131" s="128" t="s">
        <v>298</v>
      </c>
      <c r="L131" s="124"/>
      <c r="M131" s="62" t="s">
        <v>1</v>
      </c>
      <c r="N131" s="63" t="s">
        <v>40</v>
      </c>
      <c r="O131" s="63" t="s">
        <v>299</v>
      </c>
      <c r="P131" s="63" t="s">
        <v>300</v>
      </c>
      <c r="Q131" s="63" t="s">
        <v>301</v>
      </c>
      <c r="R131" s="63" t="s">
        <v>302</v>
      </c>
      <c r="S131" s="63" t="s">
        <v>303</v>
      </c>
      <c r="T131" s="64" t="s">
        <v>304</v>
      </c>
    </row>
    <row r="132" spans="2:65" s="1" customFormat="1" ht="22.9" customHeight="1">
      <c r="B132" s="32"/>
      <c r="C132" s="67" t="s">
        <v>260</v>
      </c>
      <c r="J132" s="129">
        <f>BK132</f>
        <v>0</v>
      </c>
      <c r="L132" s="32"/>
      <c r="M132" s="65"/>
      <c r="N132" s="56"/>
      <c r="O132" s="56"/>
      <c r="P132" s="130">
        <f>P133+P318+P320+P323</f>
        <v>0</v>
      </c>
      <c r="Q132" s="56"/>
      <c r="R132" s="130">
        <f>R133+R318+R320+R323</f>
        <v>0.86790999999999996</v>
      </c>
      <c r="S132" s="56"/>
      <c r="T132" s="131">
        <f>T133+T318+T320+T323</f>
        <v>0</v>
      </c>
      <c r="AT132" s="17" t="s">
        <v>75</v>
      </c>
      <c r="AU132" s="17" t="s">
        <v>261</v>
      </c>
      <c r="BK132" s="132">
        <f>BK133+BK318+BK320+BK323</f>
        <v>0</v>
      </c>
    </row>
    <row r="133" spans="2:65" s="11" customFormat="1" ht="25.9" customHeight="1">
      <c r="B133" s="133"/>
      <c r="D133" s="134" t="s">
        <v>75</v>
      </c>
      <c r="E133" s="135" t="s">
        <v>1757</v>
      </c>
      <c r="F133" s="135" t="s">
        <v>3123</v>
      </c>
      <c r="I133" s="136"/>
      <c r="J133" s="137">
        <f>BK133</f>
        <v>0</v>
      </c>
      <c r="L133" s="133"/>
      <c r="M133" s="138"/>
      <c r="P133" s="139">
        <f>P134+P149+P153+P169+P231+P263+P299+P315</f>
        <v>0</v>
      </c>
      <c r="R133" s="139">
        <f>R134+R149+R153+R169+R231+R263+R299+R315</f>
        <v>0.86790999999999996</v>
      </c>
      <c r="T133" s="140">
        <f>T134+T149+T153+T169+T231+T263+T299+T315</f>
        <v>0</v>
      </c>
      <c r="AR133" s="134" t="s">
        <v>89</v>
      </c>
      <c r="AT133" s="141" t="s">
        <v>75</v>
      </c>
      <c r="AU133" s="141" t="s">
        <v>76</v>
      </c>
      <c r="AY133" s="134" t="s">
        <v>307</v>
      </c>
      <c r="BK133" s="142">
        <f>BK134+BK149+BK153+BK169+BK231+BK263+BK299+BK315</f>
        <v>0</v>
      </c>
    </row>
    <row r="134" spans="2:65" s="11" customFormat="1" ht="22.9" customHeight="1">
      <c r="B134" s="133"/>
      <c r="D134" s="134" t="s">
        <v>75</v>
      </c>
      <c r="E134" s="143" t="s">
        <v>1851</v>
      </c>
      <c r="F134" s="143" t="s">
        <v>3207</v>
      </c>
      <c r="I134" s="136"/>
      <c r="J134" s="144">
        <f>BK134</f>
        <v>0</v>
      </c>
      <c r="L134" s="133"/>
      <c r="M134" s="138"/>
      <c r="P134" s="139">
        <f>SUM(P135:P148)</f>
        <v>0</v>
      </c>
      <c r="R134" s="139">
        <f>SUM(R135:R148)</f>
        <v>5.2260000000000001E-2</v>
      </c>
      <c r="T134" s="140">
        <f>SUM(T135:T148)</f>
        <v>0</v>
      </c>
      <c r="AR134" s="134" t="s">
        <v>89</v>
      </c>
      <c r="AT134" s="141" t="s">
        <v>75</v>
      </c>
      <c r="AU134" s="141" t="s">
        <v>83</v>
      </c>
      <c r="AY134" s="134" t="s">
        <v>307</v>
      </c>
      <c r="BK134" s="142">
        <f>SUM(BK135:BK148)</f>
        <v>0</v>
      </c>
    </row>
    <row r="135" spans="2:65" s="1" customFormat="1" ht="24.2" customHeight="1">
      <c r="B135" s="145"/>
      <c r="C135" s="146" t="s">
        <v>83</v>
      </c>
      <c r="D135" s="146" t="s">
        <v>309</v>
      </c>
      <c r="E135" s="147" t="s">
        <v>3529</v>
      </c>
      <c r="F135" s="148" t="s">
        <v>3530</v>
      </c>
      <c r="G135" s="149" t="s">
        <v>1071</v>
      </c>
      <c r="H135" s="150">
        <v>110</v>
      </c>
      <c r="I135" s="151"/>
      <c r="J135" s="152">
        <f t="shared" ref="J135:J141" si="0">ROUND(I135*H135,2)</f>
        <v>0</v>
      </c>
      <c r="K135" s="153"/>
      <c r="L135" s="32"/>
      <c r="M135" s="154" t="s">
        <v>1</v>
      </c>
      <c r="N135" s="155" t="s">
        <v>42</v>
      </c>
      <c r="P135" s="156">
        <f t="shared" ref="P135:P141" si="1">O135*H135</f>
        <v>0</v>
      </c>
      <c r="Q135" s="156">
        <v>9.0000000000000002E-6</v>
      </c>
      <c r="R135" s="156">
        <f t="shared" ref="R135:R141" si="2">Q135*H135</f>
        <v>9.8999999999999999E-4</v>
      </c>
      <c r="S135" s="156">
        <v>0</v>
      </c>
      <c r="T135" s="157">
        <f t="shared" ref="T135:T141" si="3">S135*H135</f>
        <v>0</v>
      </c>
      <c r="AR135" s="158" t="s">
        <v>587</v>
      </c>
      <c r="AT135" s="158" t="s">
        <v>309</v>
      </c>
      <c r="AU135" s="158" t="s">
        <v>89</v>
      </c>
      <c r="AY135" s="17" t="s">
        <v>307</v>
      </c>
      <c r="BE135" s="159">
        <f t="shared" ref="BE135:BE141" si="4">IF(N135="základná",J135,0)</f>
        <v>0</v>
      </c>
      <c r="BF135" s="159">
        <f t="shared" ref="BF135:BF141" si="5">IF(N135="znížená",J135,0)</f>
        <v>0</v>
      </c>
      <c r="BG135" s="159">
        <f t="shared" ref="BG135:BG141" si="6">IF(N135="zákl. prenesená",J135,0)</f>
        <v>0</v>
      </c>
      <c r="BH135" s="159">
        <f t="shared" ref="BH135:BH141" si="7">IF(N135="zníž. prenesená",J135,0)</f>
        <v>0</v>
      </c>
      <c r="BI135" s="159">
        <f t="shared" ref="BI135:BI141" si="8">IF(N135="nulová",J135,0)</f>
        <v>0</v>
      </c>
      <c r="BJ135" s="17" t="s">
        <v>89</v>
      </c>
      <c r="BK135" s="159">
        <f t="shared" ref="BK135:BK141" si="9">ROUND(I135*H135,2)</f>
        <v>0</v>
      </c>
      <c r="BL135" s="17" t="s">
        <v>587</v>
      </c>
      <c r="BM135" s="158" t="s">
        <v>89</v>
      </c>
    </row>
    <row r="136" spans="2:65" s="1" customFormat="1" ht="33" customHeight="1">
      <c r="B136" s="145"/>
      <c r="C136" s="188" t="s">
        <v>89</v>
      </c>
      <c r="D136" s="188" t="s">
        <v>507</v>
      </c>
      <c r="E136" s="189" t="s">
        <v>3531</v>
      </c>
      <c r="F136" s="190" t="s">
        <v>3532</v>
      </c>
      <c r="G136" s="191" t="s">
        <v>1071</v>
      </c>
      <c r="H136" s="192">
        <v>80</v>
      </c>
      <c r="I136" s="193"/>
      <c r="J136" s="194">
        <f t="shared" si="0"/>
        <v>0</v>
      </c>
      <c r="K136" s="195"/>
      <c r="L136" s="196"/>
      <c r="M136" s="197" t="s">
        <v>1</v>
      </c>
      <c r="N136" s="198" t="s">
        <v>42</v>
      </c>
      <c r="P136" s="156">
        <f t="shared" si="1"/>
        <v>0</v>
      </c>
      <c r="Q136" s="156">
        <v>9.0000000000000006E-5</v>
      </c>
      <c r="R136" s="156">
        <f t="shared" si="2"/>
        <v>7.2000000000000007E-3</v>
      </c>
      <c r="S136" s="156">
        <v>0</v>
      </c>
      <c r="T136" s="157">
        <f t="shared" si="3"/>
        <v>0</v>
      </c>
      <c r="AR136" s="158" t="s">
        <v>732</v>
      </c>
      <c r="AT136" s="158" t="s">
        <v>507</v>
      </c>
      <c r="AU136" s="158" t="s">
        <v>89</v>
      </c>
      <c r="AY136" s="17" t="s">
        <v>307</v>
      </c>
      <c r="BE136" s="159">
        <f t="shared" si="4"/>
        <v>0</v>
      </c>
      <c r="BF136" s="159">
        <f t="shared" si="5"/>
        <v>0</v>
      </c>
      <c r="BG136" s="159">
        <f t="shared" si="6"/>
        <v>0</v>
      </c>
      <c r="BH136" s="159">
        <f t="shared" si="7"/>
        <v>0</v>
      </c>
      <c r="BI136" s="159">
        <f t="shared" si="8"/>
        <v>0</v>
      </c>
      <c r="BJ136" s="17" t="s">
        <v>89</v>
      </c>
      <c r="BK136" s="159">
        <f t="shared" si="9"/>
        <v>0</v>
      </c>
      <c r="BL136" s="17" t="s">
        <v>587</v>
      </c>
      <c r="BM136" s="158" t="s">
        <v>313</v>
      </c>
    </row>
    <row r="137" spans="2:65" s="1" customFormat="1" ht="33" customHeight="1">
      <c r="B137" s="145"/>
      <c r="C137" s="188" t="s">
        <v>107</v>
      </c>
      <c r="D137" s="188" t="s">
        <v>507</v>
      </c>
      <c r="E137" s="189" t="s">
        <v>3533</v>
      </c>
      <c r="F137" s="190" t="s">
        <v>3534</v>
      </c>
      <c r="G137" s="191" t="s">
        <v>1071</v>
      </c>
      <c r="H137" s="192">
        <v>30</v>
      </c>
      <c r="I137" s="193"/>
      <c r="J137" s="194">
        <f t="shared" si="0"/>
        <v>0</v>
      </c>
      <c r="K137" s="195"/>
      <c r="L137" s="196"/>
      <c r="M137" s="197" t="s">
        <v>1</v>
      </c>
      <c r="N137" s="198" t="s">
        <v>42</v>
      </c>
      <c r="P137" s="156">
        <f t="shared" si="1"/>
        <v>0</v>
      </c>
      <c r="Q137" s="156">
        <v>8.0000000000000007E-5</v>
      </c>
      <c r="R137" s="156">
        <f t="shared" si="2"/>
        <v>2.4000000000000002E-3</v>
      </c>
      <c r="S137" s="156">
        <v>0</v>
      </c>
      <c r="T137" s="157">
        <f t="shared" si="3"/>
        <v>0</v>
      </c>
      <c r="AR137" s="158" t="s">
        <v>732</v>
      </c>
      <c r="AT137" s="158" t="s">
        <v>507</v>
      </c>
      <c r="AU137" s="158" t="s">
        <v>89</v>
      </c>
      <c r="AY137" s="17" t="s">
        <v>307</v>
      </c>
      <c r="BE137" s="159">
        <f t="shared" si="4"/>
        <v>0</v>
      </c>
      <c r="BF137" s="159">
        <f t="shared" si="5"/>
        <v>0</v>
      </c>
      <c r="BG137" s="159">
        <f t="shared" si="6"/>
        <v>0</v>
      </c>
      <c r="BH137" s="159">
        <f t="shared" si="7"/>
        <v>0</v>
      </c>
      <c r="BI137" s="159">
        <f t="shared" si="8"/>
        <v>0</v>
      </c>
      <c r="BJ137" s="17" t="s">
        <v>89</v>
      </c>
      <c r="BK137" s="159">
        <f t="shared" si="9"/>
        <v>0</v>
      </c>
      <c r="BL137" s="17" t="s">
        <v>587</v>
      </c>
      <c r="BM137" s="158" t="s">
        <v>439</v>
      </c>
    </row>
    <row r="138" spans="2:65" s="1" customFormat="1" ht="24.2" customHeight="1">
      <c r="B138" s="145"/>
      <c r="C138" s="146" t="s">
        <v>313</v>
      </c>
      <c r="D138" s="146" t="s">
        <v>309</v>
      </c>
      <c r="E138" s="147" t="s">
        <v>3535</v>
      </c>
      <c r="F138" s="148" t="s">
        <v>3536</v>
      </c>
      <c r="G138" s="149" t="s">
        <v>1071</v>
      </c>
      <c r="H138" s="150">
        <v>98.039000000000001</v>
      </c>
      <c r="I138" s="151"/>
      <c r="J138" s="152">
        <f t="shared" si="0"/>
        <v>0</v>
      </c>
      <c r="K138" s="153"/>
      <c r="L138" s="32"/>
      <c r="M138" s="154" t="s">
        <v>1</v>
      </c>
      <c r="N138" s="155" t="s">
        <v>42</v>
      </c>
      <c r="P138" s="156">
        <f t="shared" si="1"/>
        <v>0</v>
      </c>
      <c r="Q138" s="156">
        <v>8.9760197472434405E-6</v>
      </c>
      <c r="R138" s="156">
        <f t="shared" si="2"/>
        <v>8.7999999999999971E-4</v>
      </c>
      <c r="S138" s="156">
        <v>0</v>
      </c>
      <c r="T138" s="157">
        <f t="shared" si="3"/>
        <v>0</v>
      </c>
      <c r="AR138" s="158" t="s">
        <v>587</v>
      </c>
      <c r="AT138" s="158" t="s">
        <v>309</v>
      </c>
      <c r="AU138" s="158" t="s">
        <v>89</v>
      </c>
      <c r="AY138" s="17" t="s">
        <v>307</v>
      </c>
      <c r="BE138" s="159">
        <f t="shared" si="4"/>
        <v>0</v>
      </c>
      <c r="BF138" s="159">
        <f t="shared" si="5"/>
        <v>0</v>
      </c>
      <c r="BG138" s="159">
        <f t="shared" si="6"/>
        <v>0</v>
      </c>
      <c r="BH138" s="159">
        <f t="shared" si="7"/>
        <v>0</v>
      </c>
      <c r="BI138" s="159">
        <f t="shared" si="8"/>
        <v>0</v>
      </c>
      <c r="BJ138" s="17" t="s">
        <v>89</v>
      </c>
      <c r="BK138" s="159">
        <f t="shared" si="9"/>
        <v>0</v>
      </c>
      <c r="BL138" s="17" t="s">
        <v>587</v>
      </c>
      <c r="BM138" s="158" t="s">
        <v>449</v>
      </c>
    </row>
    <row r="139" spans="2:65" s="1" customFormat="1" ht="33" customHeight="1">
      <c r="B139" s="145"/>
      <c r="C139" s="188" t="s">
        <v>433</v>
      </c>
      <c r="D139" s="188" t="s">
        <v>507</v>
      </c>
      <c r="E139" s="189" t="s">
        <v>3537</v>
      </c>
      <c r="F139" s="190" t="s">
        <v>3538</v>
      </c>
      <c r="G139" s="191" t="s">
        <v>1071</v>
      </c>
      <c r="H139" s="192">
        <v>100</v>
      </c>
      <c r="I139" s="193"/>
      <c r="J139" s="194">
        <f t="shared" si="0"/>
        <v>0</v>
      </c>
      <c r="K139" s="195"/>
      <c r="L139" s="196"/>
      <c r="M139" s="197" t="s">
        <v>1</v>
      </c>
      <c r="N139" s="198" t="s">
        <v>42</v>
      </c>
      <c r="P139" s="156">
        <f t="shared" si="1"/>
        <v>0</v>
      </c>
      <c r="Q139" s="156">
        <v>2.1000000000000001E-4</v>
      </c>
      <c r="R139" s="156">
        <f t="shared" si="2"/>
        <v>2.1000000000000001E-2</v>
      </c>
      <c r="S139" s="156">
        <v>0</v>
      </c>
      <c r="T139" s="157">
        <f t="shared" si="3"/>
        <v>0</v>
      </c>
      <c r="AR139" s="158" t="s">
        <v>732</v>
      </c>
      <c r="AT139" s="158" t="s">
        <v>507</v>
      </c>
      <c r="AU139" s="158" t="s">
        <v>89</v>
      </c>
      <c r="AY139" s="17" t="s">
        <v>307</v>
      </c>
      <c r="BE139" s="159">
        <f t="shared" si="4"/>
        <v>0</v>
      </c>
      <c r="BF139" s="159">
        <f t="shared" si="5"/>
        <v>0</v>
      </c>
      <c r="BG139" s="159">
        <f t="shared" si="6"/>
        <v>0</v>
      </c>
      <c r="BH139" s="159">
        <f t="shared" si="7"/>
        <v>0</v>
      </c>
      <c r="BI139" s="159">
        <f t="shared" si="8"/>
        <v>0</v>
      </c>
      <c r="BJ139" s="17" t="s">
        <v>89</v>
      </c>
      <c r="BK139" s="159">
        <f t="shared" si="9"/>
        <v>0</v>
      </c>
      <c r="BL139" s="17" t="s">
        <v>587</v>
      </c>
      <c r="BM139" s="158" t="s">
        <v>514</v>
      </c>
    </row>
    <row r="140" spans="2:65" s="1" customFormat="1" ht="16.5" customHeight="1">
      <c r="B140" s="145"/>
      <c r="C140" s="146" t="s">
        <v>439</v>
      </c>
      <c r="D140" s="146" t="s">
        <v>309</v>
      </c>
      <c r="E140" s="147" t="s">
        <v>3539</v>
      </c>
      <c r="F140" s="148" t="s">
        <v>3540</v>
      </c>
      <c r="G140" s="149" t="s">
        <v>1071</v>
      </c>
      <c r="H140" s="150">
        <v>32</v>
      </c>
      <c r="I140" s="151"/>
      <c r="J140" s="152">
        <f t="shared" si="0"/>
        <v>0</v>
      </c>
      <c r="K140" s="153"/>
      <c r="L140" s="32"/>
      <c r="M140" s="154" t="s">
        <v>1</v>
      </c>
      <c r="N140" s="155" t="s">
        <v>42</v>
      </c>
      <c r="P140" s="156">
        <f t="shared" si="1"/>
        <v>0</v>
      </c>
      <c r="Q140" s="156">
        <v>7.25E-5</v>
      </c>
      <c r="R140" s="156">
        <f t="shared" si="2"/>
        <v>2.32E-3</v>
      </c>
      <c r="S140" s="156">
        <v>0</v>
      </c>
      <c r="T140" s="157">
        <f t="shared" si="3"/>
        <v>0</v>
      </c>
      <c r="AR140" s="158" t="s">
        <v>587</v>
      </c>
      <c r="AT140" s="158" t="s">
        <v>309</v>
      </c>
      <c r="AU140" s="158" t="s">
        <v>89</v>
      </c>
      <c r="AY140" s="17" t="s">
        <v>307</v>
      </c>
      <c r="BE140" s="159">
        <f t="shared" si="4"/>
        <v>0</v>
      </c>
      <c r="BF140" s="159">
        <f t="shared" si="5"/>
        <v>0</v>
      </c>
      <c r="BG140" s="159">
        <f t="shared" si="6"/>
        <v>0</v>
      </c>
      <c r="BH140" s="159">
        <f t="shared" si="7"/>
        <v>0</v>
      </c>
      <c r="BI140" s="159">
        <f t="shared" si="8"/>
        <v>0</v>
      </c>
      <c r="BJ140" s="17" t="s">
        <v>89</v>
      </c>
      <c r="BK140" s="159">
        <f t="shared" si="9"/>
        <v>0</v>
      </c>
      <c r="BL140" s="17" t="s">
        <v>587</v>
      </c>
      <c r="BM140" s="158" t="s">
        <v>526</v>
      </c>
    </row>
    <row r="141" spans="2:65" s="1" customFormat="1" ht="24.2" customHeight="1">
      <c r="B141" s="145"/>
      <c r="C141" s="188" t="s">
        <v>444</v>
      </c>
      <c r="D141" s="188" t="s">
        <v>507</v>
      </c>
      <c r="E141" s="189" t="s">
        <v>3541</v>
      </c>
      <c r="F141" s="190" t="s">
        <v>3542</v>
      </c>
      <c r="G141" s="191" t="s">
        <v>1071</v>
      </c>
      <c r="H141" s="192">
        <v>33.6</v>
      </c>
      <c r="I141" s="193"/>
      <c r="J141" s="194">
        <f t="shared" si="0"/>
        <v>0</v>
      </c>
      <c r="K141" s="195"/>
      <c r="L141" s="196"/>
      <c r="M141" s="197" t="s">
        <v>1</v>
      </c>
      <c r="N141" s="198" t="s">
        <v>42</v>
      </c>
      <c r="P141" s="156">
        <f t="shared" si="1"/>
        <v>0</v>
      </c>
      <c r="Q141" s="156">
        <v>0</v>
      </c>
      <c r="R141" s="156">
        <f t="shared" si="2"/>
        <v>0</v>
      </c>
      <c r="S141" s="156">
        <v>0</v>
      </c>
      <c r="T141" s="157">
        <f t="shared" si="3"/>
        <v>0</v>
      </c>
      <c r="AR141" s="158" t="s">
        <v>732</v>
      </c>
      <c r="AT141" s="158" t="s">
        <v>507</v>
      </c>
      <c r="AU141" s="158" t="s">
        <v>89</v>
      </c>
      <c r="AY141" s="17" t="s">
        <v>307</v>
      </c>
      <c r="BE141" s="159">
        <f t="shared" si="4"/>
        <v>0</v>
      </c>
      <c r="BF141" s="159">
        <f t="shared" si="5"/>
        <v>0</v>
      </c>
      <c r="BG141" s="159">
        <f t="shared" si="6"/>
        <v>0</v>
      </c>
      <c r="BH141" s="159">
        <f t="shared" si="7"/>
        <v>0</v>
      </c>
      <c r="BI141" s="159">
        <f t="shared" si="8"/>
        <v>0</v>
      </c>
      <c r="BJ141" s="17" t="s">
        <v>89</v>
      </c>
      <c r="BK141" s="159">
        <f t="shared" si="9"/>
        <v>0</v>
      </c>
      <c r="BL141" s="17" t="s">
        <v>587</v>
      </c>
      <c r="BM141" s="158" t="s">
        <v>578</v>
      </c>
    </row>
    <row r="142" spans="2:65" s="1" customFormat="1" ht="48.75">
      <c r="B142" s="32"/>
      <c r="D142" s="161" t="s">
        <v>3247</v>
      </c>
      <c r="F142" s="205" t="s">
        <v>3543</v>
      </c>
      <c r="I142" s="206"/>
      <c r="L142" s="32"/>
      <c r="M142" s="207"/>
      <c r="T142" s="59"/>
      <c r="AT142" s="17" t="s">
        <v>3247</v>
      </c>
      <c r="AU142" s="17" t="s">
        <v>89</v>
      </c>
    </row>
    <row r="143" spans="2:65" s="1" customFormat="1" ht="16.5" customHeight="1">
      <c r="B143" s="145"/>
      <c r="C143" s="146" t="s">
        <v>449</v>
      </c>
      <c r="D143" s="146" t="s">
        <v>309</v>
      </c>
      <c r="E143" s="147" t="s">
        <v>3544</v>
      </c>
      <c r="F143" s="148" t="s">
        <v>3545</v>
      </c>
      <c r="G143" s="149" t="s">
        <v>1071</v>
      </c>
      <c r="H143" s="150">
        <v>30</v>
      </c>
      <c r="I143" s="151"/>
      <c r="J143" s="152">
        <f>ROUND(I143*H143,2)</f>
        <v>0</v>
      </c>
      <c r="K143" s="153"/>
      <c r="L143" s="32"/>
      <c r="M143" s="154" t="s">
        <v>1</v>
      </c>
      <c r="N143" s="155" t="s">
        <v>42</v>
      </c>
      <c r="P143" s="156">
        <f>O143*H143</f>
        <v>0</v>
      </c>
      <c r="Q143" s="156">
        <v>7.2666666666666694E-5</v>
      </c>
      <c r="R143" s="156">
        <f>Q143*H143</f>
        <v>2.1800000000000009E-3</v>
      </c>
      <c r="S143" s="156">
        <v>0</v>
      </c>
      <c r="T143" s="157">
        <f>S143*H143</f>
        <v>0</v>
      </c>
      <c r="AR143" s="158" t="s">
        <v>587</v>
      </c>
      <c r="AT143" s="158" t="s">
        <v>309</v>
      </c>
      <c r="AU143" s="158" t="s">
        <v>89</v>
      </c>
      <c r="AY143" s="17" t="s">
        <v>307</v>
      </c>
      <c r="BE143" s="159">
        <f>IF(N143="základná",J143,0)</f>
        <v>0</v>
      </c>
      <c r="BF143" s="159">
        <f>IF(N143="znížená",J143,0)</f>
        <v>0</v>
      </c>
      <c r="BG143" s="159">
        <f>IF(N143="zákl. prenesená",J143,0)</f>
        <v>0</v>
      </c>
      <c r="BH143" s="159">
        <f>IF(N143="zníž. prenesená",J143,0)</f>
        <v>0</v>
      </c>
      <c r="BI143" s="159">
        <f>IF(N143="nulová",J143,0)</f>
        <v>0</v>
      </c>
      <c r="BJ143" s="17" t="s">
        <v>89</v>
      </c>
      <c r="BK143" s="159">
        <f>ROUND(I143*H143,2)</f>
        <v>0</v>
      </c>
      <c r="BL143" s="17" t="s">
        <v>587</v>
      </c>
      <c r="BM143" s="158" t="s">
        <v>587</v>
      </c>
    </row>
    <row r="144" spans="2:65" s="1" customFormat="1" ht="24.2" customHeight="1">
      <c r="B144" s="145"/>
      <c r="C144" s="188" t="s">
        <v>506</v>
      </c>
      <c r="D144" s="188" t="s">
        <v>507</v>
      </c>
      <c r="E144" s="189" t="s">
        <v>3546</v>
      </c>
      <c r="F144" s="190" t="s">
        <v>3547</v>
      </c>
      <c r="G144" s="191" t="s">
        <v>1071</v>
      </c>
      <c r="H144" s="192">
        <v>30</v>
      </c>
      <c r="I144" s="193"/>
      <c r="J144" s="194">
        <f>ROUND(I144*H144,2)</f>
        <v>0</v>
      </c>
      <c r="K144" s="195"/>
      <c r="L144" s="196"/>
      <c r="M144" s="197" t="s">
        <v>1</v>
      </c>
      <c r="N144" s="198" t="s">
        <v>42</v>
      </c>
      <c r="P144" s="156">
        <f>O144*H144</f>
        <v>0</v>
      </c>
      <c r="Q144" s="156">
        <v>0</v>
      </c>
      <c r="R144" s="156">
        <f>Q144*H144</f>
        <v>0</v>
      </c>
      <c r="S144" s="156">
        <v>0</v>
      </c>
      <c r="T144" s="157">
        <f>S144*H144</f>
        <v>0</v>
      </c>
      <c r="AR144" s="158" t="s">
        <v>732</v>
      </c>
      <c r="AT144" s="158" t="s">
        <v>507</v>
      </c>
      <c r="AU144" s="158" t="s">
        <v>89</v>
      </c>
      <c r="AY144" s="17" t="s">
        <v>307</v>
      </c>
      <c r="BE144" s="159">
        <f>IF(N144="základná",J144,0)</f>
        <v>0</v>
      </c>
      <c r="BF144" s="159">
        <f>IF(N144="znížená",J144,0)</f>
        <v>0</v>
      </c>
      <c r="BG144" s="159">
        <f>IF(N144="zákl. prenesená",J144,0)</f>
        <v>0</v>
      </c>
      <c r="BH144" s="159">
        <f>IF(N144="zníž. prenesená",J144,0)</f>
        <v>0</v>
      </c>
      <c r="BI144" s="159">
        <f>IF(N144="nulová",J144,0)</f>
        <v>0</v>
      </c>
      <c r="BJ144" s="17" t="s">
        <v>89</v>
      </c>
      <c r="BK144" s="159">
        <f>ROUND(I144*H144,2)</f>
        <v>0</v>
      </c>
      <c r="BL144" s="17" t="s">
        <v>587</v>
      </c>
      <c r="BM144" s="158" t="s">
        <v>597</v>
      </c>
    </row>
    <row r="145" spans="2:65" s="1" customFormat="1" ht="48.75">
      <c r="B145" s="32"/>
      <c r="D145" s="161" t="s">
        <v>3247</v>
      </c>
      <c r="F145" s="205" t="s">
        <v>3543</v>
      </c>
      <c r="I145" s="206"/>
      <c r="L145" s="32"/>
      <c r="M145" s="207"/>
      <c r="T145" s="59"/>
      <c r="AT145" s="17" t="s">
        <v>3247</v>
      </c>
      <c r="AU145" s="17" t="s">
        <v>89</v>
      </c>
    </row>
    <row r="146" spans="2:65" s="1" customFormat="1" ht="16.5" customHeight="1">
      <c r="B146" s="145"/>
      <c r="C146" s="146" t="s">
        <v>514</v>
      </c>
      <c r="D146" s="146" t="s">
        <v>309</v>
      </c>
      <c r="E146" s="147" t="s">
        <v>3548</v>
      </c>
      <c r="F146" s="148" t="s">
        <v>3549</v>
      </c>
      <c r="G146" s="149" t="s">
        <v>1071</v>
      </c>
      <c r="H146" s="150">
        <v>52</v>
      </c>
      <c r="I146" s="151"/>
      <c r="J146" s="152">
        <f>ROUND(I146*H146,2)</f>
        <v>0</v>
      </c>
      <c r="K146" s="153"/>
      <c r="L146" s="32"/>
      <c r="M146" s="154" t="s">
        <v>1</v>
      </c>
      <c r="N146" s="155" t="s">
        <v>42</v>
      </c>
      <c r="P146" s="156">
        <f>O146*H146</f>
        <v>0</v>
      </c>
      <c r="Q146" s="156">
        <v>7.3461538461538494E-5</v>
      </c>
      <c r="R146" s="156">
        <f>Q146*H146</f>
        <v>3.8200000000000018E-3</v>
      </c>
      <c r="S146" s="156">
        <v>0</v>
      </c>
      <c r="T146" s="157">
        <f>S146*H146</f>
        <v>0</v>
      </c>
      <c r="AR146" s="158" t="s">
        <v>587</v>
      </c>
      <c r="AT146" s="158" t="s">
        <v>309</v>
      </c>
      <c r="AU146" s="158" t="s">
        <v>89</v>
      </c>
      <c r="AY146" s="17" t="s">
        <v>307</v>
      </c>
      <c r="BE146" s="159">
        <f>IF(N146="základná",J146,0)</f>
        <v>0</v>
      </c>
      <c r="BF146" s="159">
        <f>IF(N146="znížená",J146,0)</f>
        <v>0</v>
      </c>
      <c r="BG146" s="159">
        <f>IF(N146="zákl. prenesená",J146,0)</f>
        <v>0</v>
      </c>
      <c r="BH146" s="159">
        <f>IF(N146="zníž. prenesená",J146,0)</f>
        <v>0</v>
      </c>
      <c r="BI146" s="159">
        <f>IF(N146="nulová",J146,0)</f>
        <v>0</v>
      </c>
      <c r="BJ146" s="17" t="s">
        <v>89</v>
      </c>
      <c r="BK146" s="159">
        <f>ROUND(I146*H146,2)</f>
        <v>0</v>
      </c>
      <c r="BL146" s="17" t="s">
        <v>587</v>
      </c>
      <c r="BM146" s="158" t="s">
        <v>637</v>
      </c>
    </row>
    <row r="147" spans="2:65" s="1" customFormat="1" ht="24.2" customHeight="1">
      <c r="B147" s="145"/>
      <c r="C147" s="188" t="s">
        <v>520</v>
      </c>
      <c r="D147" s="188" t="s">
        <v>507</v>
      </c>
      <c r="E147" s="189" t="s">
        <v>3550</v>
      </c>
      <c r="F147" s="190" t="s">
        <v>3551</v>
      </c>
      <c r="G147" s="191" t="s">
        <v>1071</v>
      </c>
      <c r="H147" s="192">
        <v>54.6</v>
      </c>
      <c r="I147" s="193"/>
      <c r="J147" s="194">
        <f>ROUND(I147*H147,2)</f>
        <v>0</v>
      </c>
      <c r="K147" s="195"/>
      <c r="L147" s="196"/>
      <c r="M147" s="197" t="s">
        <v>1</v>
      </c>
      <c r="N147" s="198" t="s">
        <v>42</v>
      </c>
      <c r="P147" s="156">
        <f>O147*H147</f>
        <v>0</v>
      </c>
      <c r="Q147" s="156">
        <v>2.1007326007326001E-4</v>
      </c>
      <c r="R147" s="156">
        <f>Q147*H147</f>
        <v>1.1469999999999998E-2</v>
      </c>
      <c r="S147" s="156">
        <v>0</v>
      </c>
      <c r="T147" s="157">
        <f>S147*H147</f>
        <v>0</v>
      </c>
      <c r="AR147" s="158" t="s">
        <v>732</v>
      </c>
      <c r="AT147" s="158" t="s">
        <v>507</v>
      </c>
      <c r="AU147" s="158" t="s">
        <v>89</v>
      </c>
      <c r="AY147" s="17" t="s">
        <v>307</v>
      </c>
      <c r="BE147" s="159">
        <f>IF(N147="základná",J147,0)</f>
        <v>0</v>
      </c>
      <c r="BF147" s="159">
        <f>IF(N147="znížená",J147,0)</f>
        <v>0</v>
      </c>
      <c r="BG147" s="159">
        <f>IF(N147="zákl. prenesená",J147,0)</f>
        <v>0</v>
      </c>
      <c r="BH147" s="159">
        <f>IF(N147="zníž. prenesená",J147,0)</f>
        <v>0</v>
      </c>
      <c r="BI147" s="159">
        <f>IF(N147="nulová",J147,0)</f>
        <v>0</v>
      </c>
      <c r="BJ147" s="17" t="s">
        <v>89</v>
      </c>
      <c r="BK147" s="159">
        <f>ROUND(I147*H147,2)</f>
        <v>0</v>
      </c>
      <c r="BL147" s="17" t="s">
        <v>587</v>
      </c>
      <c r="BM147" s="158" t="s">
        <v>648</v>
      </c>
    </row>
    <row r="148" spans="2:65" s="1" customFormat="1" ht="24.2" customHeight="1">
      <c r="B148" s="145"/>
      <c r="C148" s="146" t="s">
        <v>526</v>
      </c>
      <c r="D148" s="146" t="s">
        <v>309</v>
      </c>
      <c r="E148" s="147" t="s">
        <v>1920</v>
      </c>
      <c r="F148" s="148" t="s">
        <v>1921</v>
      </c>
      <c r="G148" s="149" t="s">
        <v>1849</v>
      </c>
      <c r="H148" s="199"/>
      <c r="I148" s="151"/>
      <c r="J148" s="152">
        <f>ROUND(I148*H148,2)</f>
        <v>0</v>
      </c>
      <c r="K148" s="153"/>
      <c r="L148" s="32"/>
      <c r="M148" s="154" t="s">
        <v>1</v>
      </c>
      <c r="N148" s="155" t="s">
        <v>42</v>
      </c>
      <c r="P148" s="156">
        <f>O148*H148</f>
        <v>0</v>
      </c>
      <c r="Q148" s="156">
        <v>0</v>
      </c>
      <c r="R148" s="156">
        <f>Q148*H148</f>
        <v>0</v>
      </c>
      <c r="S148" s="156">
        <v>0</v>
      </c>
      <c r="T148" s="157">
        <f>S148*H148</f>
        <v>0</v>
      </c>
      <c r="AR148" s="158" t="s">
        <v>587</v>
      </c>
      <c r="AT148" s="158" t="s">
        <v>309</v>
      </c>
      <c r="AU148" s="158" t="s">
        <v>89</v>
      </c>
      <c r="AY148" s="17" t="s">
        <v>307</v>
      </c>
      <c r="BE148" s="159">
        <f>IF(N148="základná",J148,0)</f>
        <v>0</v>
      </c>
      <c r="BF148" s="159">
        <f>IF(N148="znížená",J148,0)</f>
        <v>0</v>
      </c>
      <c r="BG148" s="159">
        <f>IF(N148="zákl. prenesená",J148,0)</f>
        <v>0</v>
      </c>
      <c r="BH148" s="159">
        <f>IF(N148="zníž. prenesená",J148,0)</f>
        <v>0</v>
      </c>
      <c r="BI148" s="159">
        <f>IF(N148="nulová",J148,0)</f>
        <v>0</v>
      </c>
      <c r="BJ148" s="17" t="s">
        <v>89</v>
      </c>
      <c r="BK148" s="159">
        <f>ROUND(I148*H148,2)</f>
        <v>0</v>
      </c>
      <c r="BL148" s="17" t="s">
        <v>587</v>
      </c>
      <c r="BM148" s="158" t="s">
        <v>659</v>
      </c>
    </row>
    <row r="149" spans="2:65" s="11" customFormat="1" ht="22.9" customHeight="1">
      <c r="B149" s="133"/>
      <c r="D149" s="134" t="s">
        <v>75</v>
      </c>
      <c r="E149" s="143" t="s">
        <v>3552</v>
      </c>
      <c r="F149" s="143" t="s">
        <v>3553</v>
      </c>
      <c r="I149" s="136"/>
      <c r="J149" s="144">
        <f>BK149</f>
        <v>0</v>
      </c>
      <c r="L149" s="133"/>
      <c r="M149" s="138"/>
      <c r="P149" s="139">
        <f>SUM(P150:P152)</f>
        <v>0</v>
      </c>
      <c r="R149" s="139">
        <f>SUM(R150:R152)</f>
        <v>6.2500000000000003E-3</v>
      </c>
      <c r="T149" s="140">
        <f>SUM(T150:T152)</f>
        <v>0</v>
      </c>
      <c r="AR149" s="134" t="s">
        <v>89</v>
      </c>
      <c r="AT149" s="141" t="s">
        <v>75</v>
      </c>
      <c r="AU149" s="141" t="s">
        <v>83</v>
      </c>
      <c r="AY149" s="134" t="s">
        <v>307</v>
      </c>
      <c r="BK149" s="142">
        <f>SUM(BK150:BK152)</f>
        <v>0</v>
      </c>
    </row>
    <row r="150" spans="2:65" s="1" customFormat="1" ht="16.5" customHeight="1">
      <c r="B150" s="145"/>
      <c r="C150" s="146" t="s">
        <v>572</v>
      </c>
      <c r="D150" s="146" t="s">
        <v>309</v>
      </c>
      <c r="E150" s="147" t="s">
        <v>3554</v>
      </c>
      <c r="F150" s="148" t="s">
        <v>3555</v>
      </c>
      <c r="G150" s="149" t="s">
        <v>3556</v>
      </c>
      <c r="H150" s="150">
        <v>1</v>
      </c>
      <c r="I150" s="151"/>
      <c r="J150" s="152">
        <f>ROUND(I150*H150,2)</f>
        <v>0</v>
      </c>
      <c r="K150" s="153"/>
      <c r="L150" s="32"/>
      <c r="M150" s="154" t="s">
        <v>1</v>
      </c>
      <c r="N150" s="155" t="s">
        <v>42</v>
      </c>
      <c r="P150" s="156">
        <f>O150*H150</f>
        <v>0</v>
      </c>
      <c r="Q150" s="156">
        <v>6.2500000000000003E-3</v>
      </c>
      <c r="R150" s="156">
        <f>Q150*H150</f>
        <v>6.2500000000000003E-3</v>
      </c>
      <c r="S150" s="156">
        <v>0</v>
      </c>
      <c r="T150" s="157">
        <f>S150*H150</f>
        <v>0</v>
      </c>
      <c r="AR150" s="158" t="s">
        <v>587</v>
      </c>
      <c r="AT150" s="158" t="s">
        <v>309</v>
      </c>
      <c r="AU150" s="158" t="s">
        <v>89</v>
      </c>
      <c r="AY150" s="17" t="s">
        <v>307</v>
      </c>
      <c r="BE150" s="159">
        <f>IF(N150="základná",J150,0)</f>
        <v>0</v>
      </c>
      <c r="BF150" s="159">
        <f>IF(N150="znížená",J150,0)</f>
        <v>0</v>
      </c>
      <c r="BG150" s="159">
        <f>IF(N150="zákl. prenesená",J150,0)</f>
        <v>0</v>
      </c>
      <c r="BH150" s="159">
        <f>IF(N150="zníž. prenesená",J150,0)</f>
        <v>0</v>
      </c>
      <c r="BI150" s="159">
        <f>IF(N150="nulová",J150,0)</f>
        <v>0</v>
      </c>
      <c r="BJ150" s="17" t="s">
        <v>89</v>
      </c>
      <c r="BK150" s="159">
        <f>ROUND(I150*H150,2)</f>
        <v>0</v>
      </c>
      <c r="BL150" s="17" t="s">
        <v>587</v>
      </c>
      <c r="BM150" s="158" t="s">
        <v>673</v>
      </c>
    </row>
    <row r="151" spans="2:65" s="1" customFormat="1" ht="21.75" customHeight="1">
      <c r="B151" s="145"/>
      <c r="C151" s="188" t="s">
        <v>578</v>
      </c>
      <c r="D151" s="188" t="s">
        <v>507</v>
      </c>
      <c r="E151" s="189" t="s">
        <v>3557</v>
      </c>
      <c r="F151" s="190" t="s">
        <v>3558</v>
      </c>
      <c r="G151" s="191" t="s">
        <v>693</v>
      </c>
      <c r="H151" s="192">
        <v>1</v>
      </c>
      <c r="I151" s="193"/>
      <c r="J151" s="194">
        <f>ROUND(I151*H151,2)</f>
        <v>0</v>
      </c>
      <c r="K151" s="195"/>
      <c r="L151" s="196"/>
      <c r="M151" s="197" t="s">
        <v>1</v>
      </c>
      <c r="N151" s="198" t="s">
        <v>42</v>
      </c>
      <c r="P151" s="156">
        <f>O151*H151</f>
        <v>0</v>
      </c>
      <c r="Q151" s="156">
        <v>0</v>
      </c>
      <c r="R151" s="156">
        <f>Q151*H151</f>
        <v>0</v>
      </c>
      <c r="S151" s="156">
        <v>0</v>
      </c>
      <c r="T151" s="157">
        <f>S151*H151</f>
        <v>0</v>
      </c>
      <c r="AR151" s="158" t="s">
        <v>732</v>
      </c>
      <c r="AT151" s="158" t="s">
        <v>507</v>
      </c>
      <c r="AU151" s="158" t="s">
        <v>89</v>
      </c>
      <c r="AY151" s="17" t="s">
        <v>307</v>
      </c>
      <c r="BE151" s="159">
        <f>IF(N151="základná",J151,0)</f>
        <v>0</v>
      </c>
      <c r="BF151" s="159">
        <f>IF(N151="znížená",J151,0)</f>
        <v>0</v>
      </c>
      <c r="BG151" s="159">
        <f>IF(N151="zákl. prenesená",J151,0)</f>
        <v>0</v>
      </c>
      <c r="BH151" s="159">
        <f>IF(N151="zníž. prenesená",J151,0)</f>
        <v>0</v>
      </c>
      <c r="BI151" s="159">
        <f>IF(N151="nulová",J151,0)</f>
        <v>0</v>
      </c>
      <c r="BJ151" s="17" t="s">
        <v>89</v>
      </c>
      <c r="BK151" s="159">
        <f>ROUND(I151*H151,2)</f>
        <v>0</v>
      </c>
      <c r="BL151" s="17" t="s">
        <v>587</v>
      </c>
      <c r="BM151" s="158" t="s">
        <v>685</v>
      </c>
    </row>
    <row r="152" spans="2:65" s="1" customFormat="1" ht="19.5">
      <c r="B152" s="32"/>
      <c r="D152" s="161" t="s">
        <v>3247</v>
      </c>
      <c r="F152" s="205" t="s">
        <v>3559</v>
      </c>
      <c r="I152" s="206"/>
      <c r="L152" s="32"/>
      <c r="M152" s="207"/>
      <c r="T152" s="59"/>
      <c r="AT152" s="17" t="s">
        <v>3247</v>
      </c>
      <c r="AU152" s="17" t="s">
        <v>89</v>
      </c>
    </row>
    <row r="153" spans="2:65" s="11" customFormat="1" ht="22.9" customHeight="1">
      <c r="B153" s="133"/>
      <c r="D153" s="134" t="s">
        <v>75</v>
      </c>
      <c r="E153" s="143" t="s">
        <v>3560</v>
      </c>
      <c r="F153" s="143" t="s">
        <v>3561</v>
      </c>
      <c r="I153" s="136"/>
      <c r="J153" s="144">
        <f>BK153</f>
        <v>0</v>
      </c>
      <c r="L153" s="133"/>
      <c r="M153" s="138"/>
      <c r="P153" s="139">
        <f>SUM(P154:P168)</f>
        <v>0</v>
      </c>
      <c r="R153" s="139">
        <f>SUM(R154:R168)</f>
        <v>3.0000000000000001E-5</v>
      </c>
      <c r="T153" s="140">
        <f>SUM(T154:T168)</f>
        <v>0</v>
      </c>
      <c r="AR153" s="134" t="s">
        <v>89</v>
      </c>
      <c r="AT153" s="141" t="s">
        <v>75</v>
      </c>
      <c r="AU153" s="141" t="s">
        <v>83</v>
      </c>
      <c r="AY153" s="134" t="s">
        <v>307</v>
      </c>
      <c r="BK153" s="142">
        <f>SUM(BK154:BK168)</f>
        <v>0</v>
      </c>
    </row>
    <row r="154" spans="2:65" s="1" customFormat="1" ht="24.2" customHeight="1">
      <c r="B154" s="145"/>
      <c r="C154" s="146" t="s">
        <v>583</v>
      </c>
      <c r="D154" s="146" t="s">
        <v>309</v>
      </c>
      <c r="E154" s="147" t="s">
        <v>3562</v>
      </c>
      <c r="F154" s="148" t="s">
        <v>3563</v>
      </c>
      <c r="G154" s="149" t="s">
        <v>693</v>
      </c>
      <c r="H154" s="150">
        <v>1</v>
      </c>
      <c r="I154" s="151"/>
      <c r="J154" s="152">
        <f>ROUND(I154*H154,2)</f>
        <v>0</v>
      </c>
      <c r="K154" s="153"/>
      <c r="L154" s="32"/>
      <c r="M154" s="154" t="s">
        <v>1</v>
      </c>
      <c r="N154" s="155" t="s">
        <v>42</v>
      </c>
      <c r="P154" s="156">
        <f>O154*H154</f>
        <v>0</v>
      </c>
      <c r="Q154" s="156">
        <v>0</v>
      </c>
      <c r="R154" s="156">
        <f>Q154*H154</f>
        <v>0</v>
      </c>
      <c r="S154" s="156">
        <v>0</v>
      </c>
      <c r="T154" s="157">
        <f>S154*H154</f>
        <v>0</v>
      </c>
      <c r="AR154" s="158" t="s">
        <v>587</v>
      </c>
      <c r="AT154" s="158" t="s">
        <v>309</v>
      </c>
      <c r="AU154" s="158" t="s">
        <v>89</v>
      </c>
      <c r="AY154" s="17" t="s">
        <v>307</v>
      </c>
      <c r="BE154" s="159">
        <f>IF(N154="základná",J154,0)</f>
        <v>0</v>
      </c>
      <c r="BF154" s="159">
        <f>IF(N154="znížená",J154,0)</f>
        <v>0</v>
      </c>
      <c r="BG154" s="159">
        <f>IF(N154="zákl. prenesená",J154,0)</f>
        <v>0</v>
      </c>
      <c r="BH154" s="159">
        <f>IF(N154="zníž. prenesená",J154,0)</f>
        <v>0</v>
      </c>
      <c r="BI154" s="159">
        <f>IF(N154="nulová",J154,0)</f>
        <v>0</v>
      </c>
      <c r="BJ154" s="17" t="s">
        <v>89</v>
      </c>
      <c r="BK154" s="159">
        <f>ROUND(I154*H154,2)</f>
        <v>0</v>
      </c>
      <c r="BL154" s="17" t="s">
        <v>587</v>
      </c>
      <c r="BM154" s="158" t="s">
        <v>174</v>
      </c>
    </row>
    <row r="155" spans="2:65" s="1" customFormat="1" ht="24.2" customHeight="1">
      <c r="B155" s="145"/>
      <c r="C155" s="188" t="s">
        <v>587</v>
      </c>
      <c r="D155" s="188" t="s">
        <v>507</v>
      </c>
      <c r="E155" s="189" t="s">
        <v>3564</v>
      </c>
      <c r="F155" s="190" t="s">
        <v>3565</v>
      </c>
      <c r="G155" s="191" t="s">
        <v>3566</v>
      </c>
      <c r="H155" s="192">
        <v>1</v>
      </c>
      <c r="I155" s="193"/>
      <c r="J155" s="194">
        <f>ROUND(I155*H155,2)</f>
        <v>0</v>
      </c>
      <c r="K155" s="195"/>
      <c r="L155" s="196"/>
      <c r="M155" s="197" t="s">
        <v>1</v>
      </c>
      <c r="N155" s="198" t="s">
        <v>42</v>
      </c>
      <c r="P155" s="156">
        <f>O155*H155</f>
        <v>0</v>
      </c>
      <c r="Q155" s="156">
        <v>0</v>
      </c>
      <c r="R155" s="156">
        <f>Q155*H155</f>
        <v>0</v>
      </c>
      <c r="S155" s="156">
        <v>0</v>
      </c>
      <c r="T155" s="157">
        <f>S155*H155</f>
        <v>0</v>
      </c>
      <c r="AR155" s="158" t="s">
        <v>732</v>
      </c>
      <c r="AT155" s="158" t="s">
        <v>507</v>
      </c>
      <c r="AU155" s="158" t="s">
        <v>89</v>
      </c>
      <c r="AY155" s="17" t="s">
        <v>307</v>
      </c>
      <c r="BE155" s="159">
        <f>IF(N155="základná",J155,0)</f>
        <v>0</v>
      </c>
      <c r="BF155" s="159">
        <f>IF(N155="znížená",J155,0)</f>
        <v>0</v>
      </c>
      <c r="BG155" s="159">
        <f>IF(N155="zákl. prenesená",J155,0)</f>
        <v>0</v>
      </c>
      <c r="BH155" s="159">
        <f>IF(N155="zníž. prenesená",J155,0)</f>
        <v>0</v>
      </c>
      <c r="BI155" s="159">
        <f>IF(N155="nulová",J155,0)</f>
        <v>0</v>
      </c>
      <c r="BJ155" s="17" t="s">
        <v>89</v>
      </c>
      <c r="BK155" s="159">
        <f>ROUND(I155*H155,2)</f>
        <v>0</v>
      </c>
      <c r="BL155" s="17" t="s">
        <v>587</v>
      </c>
      <c r="BM155" s="158" t="s">
        <v>732</v>
      </c>
    </row>
    <row r="156" spans="2:65" s="1" customFormat="1" ht="48.75">
      <c r="B156" s="32"/>
      <c r="D156" s="161" t="s">
        <v>3247</v>
      </c>
      <c r="F156" s="205" t="s">
        <v>3567</v>
      </c>
      <c r="I156" s="206"/>
      <c r="L156" s="32"/>
      <c r="M156" s="207"/>
      <c r="T156" s="59"/>
      <c r="AT156" s="17" t="s">
        <v>3247</v>
      </c>
      <c r="AU156" s="17" t="s">
        <v>89</v>
      </c>
    </row>
    <row r="157" spans="2:65" s="1" customFormat="1" ht="16.5" customHeight="1">
      <c r="B157" s="145"/>
      <c r="C157" s="188" t="s">
        <v>592</v>
      </c>
      <c r="D157" s="188" t="s">
        <v>507</v>
      </c>
      <c r="E157" s="189" t="s">
        <v>3568</v>
      </c>
      <c r="F157" s="190" t="s">
        <v>3569</v>
      </c>
      <c r="G157" s="191" t="s">
        <v>693</v>
      </c>
      <c r="H157" s="192">
        <v>1</v>
      </c>
      <c r="I157" s="193"/>
      <c r="J157" s="194">
        <f>ROUND(I157*H157,2)</f>
        <v>0</v>
      </c>
      <c r="K157" s="195"/>
      <c r="L157" s="196"/>
      <c r="M157" s="197" t="s">
        <v>1</v>
      </c>
      <c r="N157" s="198" t="s">
        <v>42</v>
      </c>
      <c r="P157" s="156">
        <f>O157*H157</f>
        <v>0</v>
      </c>
      <c r="Q157" s="156">
        <v>0</v>
      </c>
      <c r="R157" s="156">
        <f>Q157*H157</f>
        <v>0</v>
      </c>
      <c r="S157" s="156">
        <v>0</v>
      </c>
      <c r="T157" s="157">
        <f>S157*H157</f>
        <v>0</v>
      </c>
      <c r="AR157" s="158" t="s">
        <v>732</v>
      </c>
      <c r="AT157" s="158" t="s">
        <v>507</v>
      </c>
      <c r="AU157" s="158" t="s">
        <v>89</v>
      </c>
      <c r="AY157" s="17" t="s">
        <v>307</v>
      </c>
      <c r="BE157" s="159">
        <f>IF(N157="základná",J157,0)</f>
        <v>0</v>
      </c>
      <c r="BF157" s="159">
        <f>IF(N157="znížená",J157,0)</f>
        <v>0</v>
      </c>
      <c r="BG157" s="159">
        <f>IF(N157="zákl. prenesená",J157,0)</f>
        <v>0</v>
      </c>
      <c r="BH157" s="159">
        <f>IF(N157="zníž. prenesená",J157,0)</f>
        <v>0</v>
      </c>
      <c r="BI157" s="159">
        <f>IF(N157="nulová",J157,0)</f>
        <v>0</v>
      </c>
      <c r="BJ157" s="17" t="s">
        <v>89</v>
      </c>
      <c r="BK157" s="159">
        <f>ROUND(I157*H157,2)</f>
        <v>0</v>
      </c>
      <c r="BL157" s="17" t="s">
        <v>587</v>
      </c>
      <c r="BM157" s="158" t="s">
        <v>776</v>
      </c>
    </row>
    <row r="158" spans="2:65" s="1" customFormat="1" ht="48.75">
      <c r="B158" s="32"/>
      <c r="D158" s="161" t="s">
        <v>3247</v>
      </c>
      <c r="F158" s="205" t="s">
        <v>3570</v>
      </c>
      <c r="I158" s="206"/>
      <c r="L158" s="32"/>
      <c r="M158" s="207"/>
      <c r="T158" s="59"/>
      <c r="AT158" s="17" t="s">
        <v>3247</v>
      </c>
      <c r="AU158" s="17" t="s">
        <v>89</v>
      </c>
    </row>
    <row r="159" spans="2:65" s="1" customFormat="1" ht="16.5" customHeight="1">
      <c r="B159" s="145"/>
      <c r="C159" s="188" t="s">
        <v>597</v>
      </c>
      <c r="D159" s="188" t="s">
        <v>507</v>
      </c>
      <c r="E159" s="189" t="s">
        <v>3571</v>
      </c>
      <c r="F159" s="190" t="s">
        <v>3572</v>
      </c>
      <c r="G159" s="191" t="s">
        <v>693</v>
      </c>
      <c r="H159" s="192">
        <v>1</v>
      </c>
      <c r="I159" s="193"/>
      <c r="J159" s="194">
        <f>ROUND(I159*H159,2)</f>
        <v>0</v>
      </c>
      <c r="K159" s="195"/>
      <c r="L159" s="196"/>
      <c r="M159" s="197" t="s">
        <v>1</v>
      </c>
      <c r="N159" s="198" t="s">
        <v>42</v>
      </c>
      <c r="P159" s="156">
        <f>O159*H159</f>
        <v>0</v>
      </c>
      <c r="Q159" s="156">
        <v>0</v>
      </c>
      <c r="R159" s="156">
        <f>Q159*H159</f>
        <v>0</v>
      </c>
      <c r="S159" s="156">
        <v>0</v>
      </c>
      <c r="T159" s="157">
        <f>S159*H159</f>
        <v>0</v>
      </c>
      <c r="AR159" s="158" t="s">
        <v>732</v>
      </c>
      <c r="AT159" s="158" t="s">
        <v>507</v>
      </c>
      <c r="AU159" s="158" t="s">
        <v>89</v>
      </c>
      <c r="AY159" s="17" t="s">
        <v>307</v>
      </c>
      <c r="BE159" s="159">
        <f>IF(N159="základná",J159,0)</f>
        <v>0</v>
      </c>
      <c r="BF159" s="159">
        <f>IF(N159="znížená",J159,0)</f>
        <v>0</v>
      </c>
      <c r="BG159" s="159">
        <f>IF(N159="zákl. prenesená",J159,0)</f>
        <v>0</v>
      </c>
      <c r="BH159" s="159">
        <f>IF(N159="zníž. prenesená",J159,0)</f>
        <v>0</v>
      </c>
      <c r="BI159" s="159">
        <f>IF(N159="nulová",J159,0)</f>
        <v>0</v>
      </c>
      <c r="BJ159" s="17" t="s">
        <v>89</v>
      </c>
      <c r="BK159" s="159">
        <f>ROUND(I159*H159,2)</f>
        <v>0</v>
      </c>
      <c r="BL159" s="17" t="s">
        <v>587</v>
      </c>
      <c r="BM159" s="158" t="s">
        <v>791</v>
      </c>
    </row>
    <row r="160" spans="2:65" s="1" customFormat="1" ht="19.5">
      <c r="B160" s="32"/>
      <c r="D160" s="161" t="s">
        <v>3247</v>
      </c>
      <c r="F160" s="205" t="s">
        <v>3573</v>
      </c>
      <c r="I160" s="206"/>
      <c r="L160" s="32"/>
      <c r="M160" s="207"/>
      <c r="T160" s="59"/>
      <c r="AT160" s="17" t="s">
        <v>3247</v>
      </c>
      <c r="AU160" s="17" t="s">
        <v>89</v>
      </c>
    </row>
    <row r="161" spans="2:65" s="1" customFormat="1" ht="16.5" customHeight="1">
      <c r="B161" s="145"/>
      <c r="C161" s="188" t="s">
        <v>601</v>
      </c>
      <c r="D161" s="188" t="s">
        <v>507</v>
      </c>
      <c r="E161" s="189" t="s">
        <v>3574</v>
      </c>
      <c r="F161" s="190" t="s">
        <v>3575</v>
      </c>
      <c r="G161" s="191" t="s">
        <v>693</v>
      </c>
      <c r="H161" s="192">
        <v>2</v>
      </c>
      <c r="I161" s="193"/>
      <c r="J161" s="194">
        <f>ROUND(I161*H161,2)</f>
        <v>0</v>
      </c>
      <c r="K161" s="195"/>
      <c r="L161" s="196"/>
      <c r="M161" s="197" t="s">
        <v>1</v>
      </c>
      <c r="N161" s="198" t="s">
        <v>42</v>
      </c>
      <c r="P161" s="156">
        <f>O161*H161</f>
        <v>0</v>
      </c>
      <c r="Q161" s="156">
        <v>0</v>
      </c>
      <c r="R161" s="156">
        <f>Q161*H161</f>
        <v>0</v>
      </c>
      <c r="S161" s="156">
        <v>0</v>
      </c>
      <c r="T161" s="157">
        <f>S161*H161</f>
        <v>0</v>
      </c>
      <c r="AR161" s="158" t="s">
        <v>732</v>
      </c>
      <c r="AT161" s="158" t="s">
        <v>507</v>
      </c>
      <c r="AU161" s="158" t="s">
        <v>89</v>
      </c>
      <c r="AY161" s="17" t="s">
        <v>307</v>
      </c>
      <c r="BE161" s="159">
        <f>IF(N161="základná",J161,0)</f>
        <v>0</v>
      </c>
      <c r="BF161" s="159">
        <f>IF(N161="znížená",J161,0)</f>
        <v>0</v>
      </c>
      <c r="BG161" s="159">
        <f>IF(N161="zákl. prenesená",J161,0)</f>
        <v>0</v>
      </c>
      <c r="BH161" s="159">
        <f>IF(N161="zníž. prenesená",J161,0)</f>
        <v>0</v>
      </c>
      <c r="BI161" s="159">
        <f>IF(N161="nulová",J161,0)</f>
        <v>0</v>
      </c>
      <c r="BJ161" s="17" t="s">
        <v>89</v>
      </c>
      <c r="BK161" s="159">
        <f>ROUND(I161*H161,2)</f>
        <v>0</v>
      </c>
      <c r="BL161" s="17" t="s">
        <v>587</v>
      </c>
      <c r="BM161" s="158" t="s">
        <v>803</v>
      </c>
    </row>
    <row r="162" spans="2:65" s="1" customFormat="1" ht="19.5">
      <c r="B162" s="32"/>
      <c r="D162" s="161" t="s">
        <v>3247</v>
      </c>
      <c r="F162" s="205" t="s">
        <v>3576</v>
      </c>
      <c r="I162" s="206"/>
      <c r="L162" s="32"/>
      <c r="M162" s="207"/>
      <c r="T162" s="59"/>
      <c r="AT162" s="17" t="s">
        <v>3247</v>
      </c>
      <c r="AU162" s="17" t="s">
        <v>89</v>
      </c>
    </row>
    <row r="163" spans="2:65" s="1" customFormat="1" ht="16.5" customHeight="1">
      <c r="B163" s="145"/>
      <c r="C163" s="188" t="s">
        <v>637</v>
      </c>
      <c r="D163" s="188" t="s">
        <v>507</v>
      </c>
      <c r="E163" s="189" t="s">
        <v>3577</v>
      </c>
      <c r="F163" s="190" t="s">
        <v>3578</v>
      </c>
      <c r="G163" s="191" t="s">
        <v>693</v>
      </c>
      <c r="H163" s="192">
        <v>2</v>
      </c>
      <c r="I163" s="193"/>
      <c r="J163" s="194">
        <f>ROUND(I163*H163,2)</f>
        <v>0</v>
      </c>
      <c r="K163" s="195"/>
      <c r="L163" s="196"/>
      <c r="M163" s="197" t="s">
        <v>1</v>
      </c>
      <c r="N163" s="198" t="s">
        <v>42</v>
      </c>
      <c r="P163" s="156">
        <f>O163*H163</f>
        <v>0</v>
      </c>
      <c r="Q163" s="156">
        <v>0</v>
      </c>
      <c r="R163" s="156">
        <f>Q163*H163</f>
        <v>0</v>
      </c>
      <c r="S163" s="156">
        <v>0</v>
      </c>
      <c r="T163" s="157">
        <f>S163*H163</f>
        <v>0</v>
      </c>
      <c r="AR163" s="158" t="s">
        <v>732</v>
      </c>
      <c r="AT163" s="158" t="s">
        <v>507</v>
      </c>
      <c r="AU163" s="158" t="s">
        <v>89</v>
      </c>
      <c r="AY163" s="17" t="s">
        <v>307</v>
      </c>
      <c r="BE163" s="159">
        <f>IF(N163="základná",J163,0)</f>
        <v>0</v>
      </c>
      <c r="BF163" s="159">
        <f>IF(N163="znížená",J163,0)</f>
        <v>0</v>
      </c>
      <c r="BG163" s="159">
        <f>IF(N163="zákl. prenesená",J163,0)</f>
        <v>0</v>
      </c>
      <c r="BH163" s="159">
        <f>IF(N163="zníž. prenesená",J163,0)</f>
        <v>0</v>
      </c>
      <c r="BI163" s="159">
        <f>IF(N163="nulová",J163,0)</f>
        <v>0</v>
      </c>
      <c r="BJ163" s="17" t="s">
        <v>89</v>
      </c>
      <c r="BK163" s="159">
        <f>ROUND(I163*H163,2)</f>
        <v>0</v>
      </c>
      <c r="BL163" s="17" t="s">
        <v>587</v>
      </c>
      <c r="BM163" s="158" t="s">
        <v>814</v>
      </c>
    </row>
    <row r="164" spans="2:65" s="1" customFormat="1" ht="19.5">
      <c r="B164" s="32"/>
      <c r="D164" s="161" t="s">
        <v>3247</v>
      </c>
      <c r="F164" s="205" t="s">
        <v>3576</v>
      </c>
      <c r="I164" s="206"/>
      <c r="L164" s="32"/>
      <c r="M164" s="207"/>
      <c r="T164" s="59"/>
      <c r="AT164" s="17" t="s">
        <v>3247</v>
      </c>
      <c r="AU164" s="17" t="s">
        <v>89</v>
      </c>
    </row>
    <row r="165" spans="2:65" s="1" customFormat="1" ht="33" customHeight="1">
      <c r="B165" s="145"/>
      <c r="C165" s="146" t="s">
        <v>644</v>
      </c>
      <c r="D165" s="146" t="s">
        <v>309</v>
      </c>
      <c r="E165" s="147" t="s">
        <v>3579</v>
      </c>
      <c r="F165" s="148" t="s">
        <v>3580</v>
      </c>
      <c r="G165" s="149" t="s">
        <v>693</v>
      </c>
      <c r="H165" s="150">
        <v>1</v>
      </c>
      <c r="I165" s="151"/>
      <c r="J165" s="152">
        <f>ROUND(I165*H165,2)</f>
        <v>0</v>
      </c>
      <c r="K165" s="153"/>
      <c r="L165" s="32"/>
      <c r="M165" s="154" t="s">
        <v>1</v>
      </c>
      <c r="N165" s="155" t="s">
        <v>42</v>
      </c>
      <c r="P165" s="156">
        <f>O165*H165</f>
        <v>0</v>
      </c>
      <c r="Q165" s="156">
        <v>3.0000000000000001E-5</v>
      </c>
      <c r="R165" s="156">
        <f>Q165*H165</f>
        <v>3.0000000000000001E-5</v>
      </c>
      <c r="S165" s="156">
        <v>0</v>
      </c>
      <c r="T165" s="157">
        <f>S165*H165</f>
        <v>0</v>
      </c>
      <c r="AR165" s="158" t="s">
        <v>587</v>
      </c>
      <c r="AT165" s="158" t="s">
        <v>309</v>
      </c>
      <c r="AU165" s="158" t="s">
        <v>89</v>
      </c>
      <c r="AY165" s="17" t="s">
        <v>307</v>
      </c>
      <c r="BE165" s="159">
        <f>IF(N165="základná",J165,0)</f>
        <v>0</v>
      </c>
      <c r="BF165" s="159">
        <f>IF(N165="znížená",J165,0)</f>
        <v>0</v>
      </c>
      <c r="BG165" s="159">
        <f>IF(N165="zákl. prenesená",J165,0)</f>
        <v>0</v>
      </c>
      <c r="BH165" s="159">
        <f>IF(N165="zníž. prenesená",J165,0)</f>
        <v>0</v>
      </c>
      <c r="BI165" s="159">
        <f>IF(N165="nulová",J165,0)</f>
        <v>0</v>
      </c>
      <c r="BJ165" s="17" t="s">
        <v>89</v>
      </c>
      <c r="BK165" s="159">
        <f>ROUND(I165*H165,2)</f>
        <v>0</v>
      </c>
      <c r="BL165" s="17" t="s">
        <v>587</v>
      </c>
      <c r="BM165" s="158" t="s">
        <v>827</v>
      </c>
    </row>
    <row r="166" spans="2:65" s="1" customFormat="1" ht="16.5" customHeight="1">
      <c r="B166" s="145"/>
      <c r="C166" s="188" t="s">
        <v>648</v>
      </c>
      <c r="D166" s="188" t="s">
        <v>507</v>
      </c>
      <c r="E166" s="189" t="s">
        <v>3581</v>
      </c>
      <c r="F166" s="190" t="s">
        <v>3582</v>
      </c>
      <c r="G166" s="191" t="s">
        <v>693</v>
      </c>
      <c r="H166" s="192">
        <v>1</v>
      </c>
      <c r="I166" s="193"/>
      <c r="J166" s="194">
        <f>ROUND(I166*H166,2)</f>
        <v>0</v>
      </c>
      <c r="K166" s="195"/>
      <c r="L166" s="196"/>
      <c r="M166" s="197" t="s">
        <v>1</v>
      </c>
      <c r="N166" s="198" t="s">
        <v>42</v>
      </c>
      <c r="P166" s="156">
        <f>O166*H166</f>
        <v>0</v>
      </c>
      <c r="Q166" s="156">
        <v>0</v>
      </c>
      <c r="R166" s="156">
        <f>Q166*H166</f>
        <v>0</v>
      </c>
      <c r="S166" s="156">
        <v>0</v>
      </c>
      <c r="T166" s="157">
        <f>S166*H166</f>
        <v>0</v>
      </c>
      <c r="AR166" s="158" t="s">
        <v>732</v>
      </c>
      <c r="AT166" s="158" t="s">
        <v>507</v>
      </c>
      <c r="AU166" s="158" t="s">
        <v>89</v>
      </c>
      <c r="AY166" s="17" t="s">
        <v>307</v>
      </c>
      <c r="BE166" s="159">
        <f>IF(N166="základná",J166,0)</f>
        <v>0</v>
      </c>
      <c r="BF166" s="159">
        <f>IF(N166="znížená",J166,0)</f>
        <v>0</v>
      </c>
      <c r="BG166" s="159">
        <f>IF(N166="zákl. prenesená",J166,0)</f>
        <v>0</v>
      </c>
      <c r="BH166" s="159">
        <f>IF(N166="zníž. prenesená",J166,0)</f>
        <v>0</v>
      </c>
      <c r="BI166" s="159">
        <f>IF(N166="nulová",J166,0)</f>
        <v>0</v>
      </c>
      <c r="BJ166" s="17" t="s">
        <v>89</v>
      </c>
      <c r="BK166" s="159">
        <f>ROUND(I166*H166,2)</f>
        <v>0</v>
      </c>
      <c r="BL166" s="17" t="s">
        <v>587</v>
      </c>
      <c r="BM166" s="158" t="s">
        <v>839</v>
      </c>
    </row>
    <row r="167" spans="2:65" s="1" customFormat="1" ht="48.75">
      <c r="B167" s="32"/>
      <c r="D167" s="161" t="s">
        <v>3247</v>
      </c>
      <c r="F167" s="205" t="s">
        <v>3583</v>
      </c>
      <c r="I167" s="206"/>
      <c r="L167" s="32"/>
      <c r="M167" s="207"/>
      <c r="T167" s="59"/>
      <c r="AT167" s="17" t="s">
        <v>3247</v>
      </c>
      <c r="AU167" s="17" t="s">
        <v>89</v>
      </c>
    </row>
    <row r="168" spans="2:65" s="1" customFormat="1" ht="24.2" customHeight="1">
      <c r="B168" s="145"/>
      <c r="C168" s="146" t="s">
        <v>7</v>
      </c>
      <c r="D168" s="146" t="s">
        <v>309</v>
      </c>
      <c r="E168" s="147" t="s">
        <v>3584</v>
      </c>
      <c r="F168" s="148" t="s">
        <v>3585</v>
      </c>
      <c r="G168" s="149" t="s">
        <v>1849</v>
      </c>
      <c r="H168" s="199"/>
      <c r="I168" s="151"/>
      <c r="J168" s="152">
        <f>ROUND(I168*H168,2)</f>
        <v>0</v>
      </c>
      <c r="K168" s="153"/>
      <c r="L168" s="32"/>
      <c r="M168" s="154" t="s">
        <v>1</v>
      </c>
      <c r="N168" s="155" t="s">
        <v>42</v>
      </c>
      <c r="P168" s="156">
        <f>O168*H168</f>
        <v>0</v>
      </c>
      <c r="Q168" s="156">
        <v>0</v>
      </c>
      <c r="R168" s="156">
        <f>Q168*H168</f>
        <v>0</v>
      </c>
      <c r="S168" s="156">
        <v>0</v>
      </c>
      <c r="T168" s="157">
        <f>S168*H168</f>
        <v>0</v>
      </c>
      <c r="AR168" s="158" t="s">
        <v>587</v>
      </c>
      <c r="AT168" s="158" t="s">
        <v>309</v>
      </c>
      <c r="AU168" s="158" t="s">
        <v>89</v>
      </c>
      <c r="AY168" s="17" t="s">
        <v>307</v>
      </c>
      <c r="BE168" s="159">
        <f>IF(N168="základná",J168,0)</f>
        <v>0</v>
      </c>
      <c r="BF168" s="159">
        <f>IF(N168="znížená",J168,0)</f>
        <v>0</v>
      </c>
      <c r="BG168" s="159">
        <f>IF(N168="zákl. prenesená",J168,0)</f>
        <v>0</v>
      </c>
      <c r="BH168" s="159">
        <f>IF(N168="zníž. prenesená",J168,0)</f>
        <v>0</v>
      </c>
      <c r="BI168" s="159">
        <f>IF(N168="nulová",J168,0)</f>
        <v>0</v>
      </c>
      <c r="BJ168" s="17" t="s">
        <v>89</v>
      </c>
      <c r="BK168" s="159">
        <f>ROUND(I168*H168,2)</f>
        <v>0</v>
      </c>
      <c r="BL168" s="17" t="s">
        <v>587</v>
      </c>
      <c r="BM168" s="158" t="s">
        <v>849</v>
      </c>
    </row>
    <row r="169" spans="2:65" s="11" customFormat="1" ht="22.9" customHeight="1">
      <c r="B169" s="133"/>
      <c r="D169" s="134" t="s">
        <v>75</v>
      </c>
      <c r="E169" s="143" t="s">
        <v>3586</v>
      </c>
      <c r="F169" s="143" t="s">
        <v>3587</v>
      </c>
      <c r="I169" s="136"/>
      <c r="J169" s="144">
        <f>BK169</f>
        <v>0</v>
      </c>
      <c r="L169" s="133"/>
      <c r="M169" s="138"/>
      <c r="P169" s="139">
        <f>SUM(P170:P230)</f>
        <v>0</v>
      </c>
      <c r="R169" s="139">
        <f>SUM(R170:R230)</f>
        <v>0.42152000000000001</v>
      </c>
      <c r="T169" s="140">
        <f>SUM(T170:T230)</f>
        <v>0</v>
      </c>
      <c r="AR169" s="134" t="s">
        <v>89</v>
      </c>
      <c r="AT169" s="141" t="s">
        <v>75</v>
      </c>
      <c r="AU169" s="141" t="s">
        <v>83</v>
      </c>
      <c r="AY169" s="134" t="s">
        <v>307</v>
      </c>
      <c r="BK169" s="142">
        <f>SUM(BK170:BK230)</f>
        <v>0</v>
      </c>
    </row>
    <row r="170" spans="2:65" s="1" customFormat="1" ht="24.2" customHeight="1">
      <c r="B170" s="145"/>
      <c r="C170" s="146" t="s">
        <v>659</v>
      </c>
      <c r="D170" s="146" t="s">
        <v>309</v>
      </c>
      <c r="E170" s="147" t="s">
        <v>3588</v>
      </c>
      <c r="F170" s="148" t="s">
        <v>3589</v>
      </c>
      <c r="G170" s="149" t="s">
        <v>693</v>
      </c>
      <c r="H170" s="150">
        <v>2</v>
      </c>
      <c r="I170" s="151"/>
      <c r="J170" s="152">
        <f>ROUND(I170*H170,2)</f>
        <v>0</v>
      </c>
      <c r="K170" s="153"/>
      <c r="L170" s="32"/>
      <c r="M170" s="154" t="s">
        <v>1</v>
      </c>
      <c r="N170" s="155" t="s">
        <v>42</v>
      </c>
      <c r="P170" s="156">
        <f>O170*H170</f>
        <v>0</v>
      </c>
      <c r="Q170" s="156">
        <v>2.6800000000000001E-3</v>
      </c>
      <c r="R170" s="156">
        <f>Q170*H170</f>
        <v>5.3600000000000002E-3</v>
      </c>
      <c r="S170" s="156">
        <v>0</v>
      </c>
      <c r="T170" s="157">
        <f>S170*H170</f>
        <v>0</v>
      </c>
      <c r="AR170" s="158" t="s">
        <v>587</v>
      </c>
      <c r="AT170" s="158" t="s">
        <v>309</v>
      </c>
      <c r="AU170" s="158" t="s">
        <v>89</v>
      </c>
      <c r="AY170" s="17" t="s">
        <v>307</v>
      </c>
      <c r="BE170" s="159">
        <f>IF(N170="základná",J170,0)</f>
        <v>0</v>
      </c>
      <c r="BF170" s="159">
        <f>IF(N170="znížená",J170,0)</f>
        <v>0</v>
      </c>
      <c r="BG170" s="159">
        <f>IF(N170="zákl. prenesená",J170,0)</f>
        <v>0</v>
      </c>
      <c r="BH170" s="159">
        <f>IF(N170="zníž. prenesená",J170,0)</f>
        <v>0</v>
      </c>
      <c r="BI170" s="159">
        <f>IF(N170="nulová",J170,0)</f>
        <v>0</v>
      </c>
      <c r="BJ170" s="17" t="s">
        <v>89</v>
      </c>
      <c r="BK170" s="159">
        <f>ROUND(I170*H170,2)</f>
        <v>0</v>
      </c>
      <c r="BL170" s="17" t="s">
        <v>587</v>
      </c>
      <c r="BM170" s="158" t="s">
        <v>859</v>
      </c>
    </row>
    <row r="171" spans="2:65" s="1" customFormat="1" ht="24.2" customHeight="1">
      <c r="B171" s="145"/>
      <c r="C171" s="188" t="s">
        <v>666</v>
      </c>
      <c r="D171" s="188" t="s">
        <v>507</v>
      </c>
      <c r="E171" s="189" t="s">
        <v>3590</v>
      </c>
      <c r="F171" s="190" t="s">
        <v>3591</v>
      </c>
      <c r="G171" s="191" t="s">
        <v>693</v>
      </c>
      <c r="H171" s="192">
        <v>2</v>
      </c>
      <c r="I171" s="193"/>
      <c r="J171" s="194">
        <f>ROUND(I171*H171,2)</f>
        <v>0</v>
      </c>
      <c r="K171" s="195"/>
      <c r="L171" s="196"/>
      <c r="M171" s="197" t="s">
        <v>1</v>
      </c>
      <c r="N171" s="198" t="s">
        <v>42</v>
      </c>
      <c r="P171" s="156">
        <f>O171*H171</f>
        <v>0</v>
      </c>
      <c r="Q171" s="156">
        <v>0</v>
      </c>
      <c r="R171" s="156">
        <f>Q171*H171</f>
        <v>0</v>
      </c>
      <c r="S171" s="156">
        <v>0</v>
      </c>
      <c r="T171" s="157">
        <f>S171*H171</f>
        <v>0</v>
      </c>
      <c r="AR171" s="158" t="s">
        <v>732</v>
      </c>
      <c r="AT171" s="158" t="s">
        <v>507</v>
      </c>
      <c r="AU171" s="158" t="s">
        <v>89</v>
      </c>
      <c r="AY171" s="17" t="s">
        <v>307</v>
      </c>
      <c r="BE171" s="159">
        <f>IF(N171="základná",J171,0)</f>
        <v>0</v>
      </c>
      <c r="BF171" s="159">
        <f>IF(N171="znížená",J171,0)</f>
        <v>0</v>
      </c>
      <c r="BG171" s="159">
        <f>IF(N171="zákl. prenesená",J171,0)</f>
        <v>0</v>
      </c>
      <c r="BH171" s="159">
        <f>IF(N171="zníž. prenesená",J171,0)</f>
        <v>0</v>
      </c>
      <c r="BI171" s="159">
        <f>IF(N171="nulová",J171,0)</f>
        <v>0</v>
      </c>
      <c r="BJ171" s="17" t="s">
        <v>89</v>
      </c>
      <c r="BK171" s="159">
        <f>ROUND(I171*H171,2)</f>
        <v>0</v>
      </c>
      <c r="BL171" s="17" t="s">
        <v>587</v>
      </c>
      <c r="BM171" s="158" t="s">
        <v>869</v>
      </c>
    </row>
    <row r="172" spans="2:65" s="1" customFormat="1" ht="48.75">
      <c r="B172" s="32"/>
      <c r="D172" s="161" t="s">
        <v>3247</v>
      </c>
      <c r="F172" s="205" t="s">
        <v>3592</v>
      </c>
      <c r="I172" s="206"/>
      <c r="L172" s="32"/>
      <c r="M172" s="207"/>
      <c r="T172" s="59"/>
      <c r="AT172" s="17" t="s">
        <v>3247</v>
      </c>
      <c r="AU172" s="17" t="s">
        <v>89</v>
      </c>
    </row>
    <row r="173" spans="2:65" s="1" customFormat="1" ht="21.75" customHeight="1">
      <c r="B173" s="145"/>
      <c r="C173" s="146" t="s">
        <v>673</v>
      </c>
      <c r="D173" s="146" t="s">
        <v>309</v>
      </c>
      <c r="E173" s="147" t="s">
        <v>3593</v>
      </c>
      <c r="F173" s="148" t="s">
        <v>3594</v>
      </c>
      <c r="G173" s="149" t="s">
        <v>693</v>
      </c>
      <c r="H173" s="150">
        <v>2</v>
      </c>
      <c r="I173" s="151"/>
      <c r="J173" s="152">
        <f>ROUND(I173*H173,2)</f>
        <v>0</v>
      </c>
      <c r="K173" s="153"/>
      <c r="L173" s="32"/>
      <c r="M173" s="154" t="s">
        <v>1</v>
      </c>
      <c r="N173" s="155" t="s">
        <v>42</v>
      </c>
      <c r="P173" s="156">
        <f>O173*H173</f>
        <v>0</v>
      </c>
      <c r="Q173" s="156">
        <v>4.6000000000000001E-4</v>
      </c>
      <c r="R173" s="156">
        <f>Q173*H173</f>
        <v>9.2000000000000003E-4</v>
      </c>
      <c r="S173" s="156">
        <v>0</v>
      </c>
      <c r="T173" s="157">
        <f>S173*H173</f>
        <v>0</v>
      </c>
      <c r="AR173" s="158" t="s">
        <v>587</v>
      </c>
      <c r="AT173" s="158" t="s">
        <v>309</v>
      </c>
      <c r="AU173" s="158" t="s">
        <v>89</v>
      </c>
      <c r="AY173" s="17" t="s">
        <v>307</v>
      </c>
      <c r="BE173" s="159">
        <f>IF(N173="základná",J173,0)</f>
        <v>0</v>
      </c>
      <c r="BF173" s="159">
        <f>IF(N173="znížená",J173,0)</f>
        <v>0</v>
      </c>
      <c r="BG173" s="159">
        <f>IF(N173="zákl. prenesená",J173,0)</f>
        <v>0</v>
      </c>
      <c r="BH173" s="159">
        <f>IF(N173="zníž. prenesená",J173,0)</f>
        <v>0</v>
      </c>
      <c r="BI173" s="159">
        <f>IF(N173="nulová",J173,0)</f>
        <v>0</v>
      </c>
      <c r="BJ173" s="17" t="s">
        <v>89</v>
      </c>
      <c r="BK173" s="159">
        <f>ROUND(I173*H173,2)</f>
        <v>0</v>
      </c>
      <c r="BL173" s="17" t="s">
        <v>587</v>
      </c>
      <c r="BM173" s="158" t="s">
        <v>880</v>
      </c>
    </row>
    <row r="174" spans="2:65" s="1" customFormat="1" ht="24.2" customHeight="1">
      <c r="B174" s="145"/>
      <c r="C174" s="188" t="s">
        <v>681</v>
      </c>
      <c r="D174" s="188" t="s">
        <v>507</v>
      </c>
      <c r="E174" s="189" t="s">
        <v>3595</v>
      </c>
      <c r="F174" s="190" t="s">
        <v>3596</v>
      </c>
      <c r="G174" s="191" t="s">
        <v>693</v>
      </c>
      <c r="H174" s="192">
        <v>2</v>
      </c>
      <c r="I174" s="193"/>
      <c r="J174" s="194">
        <f>ROUND(I174*H174,2)</f>
        <v>0</v>
      </c>
      <c r="K174" s="195"/>
      <c r="L174" s="196"/>
      <c r="M174" s="197" t="s">
        <v>1</v>
      </c>
      <c r="N174" s="198" t="s">
        <v>42</v>
      </c>
      <c r="P174" s="156">
        <f>O174*H174</f>
        <v>0</v>
      </c>
      <c r="Q174" s="156">
        <v>0</v>
      </c>
      <c r="R174" s="156">
        <f>Q174*H174</f>
        <v>0</v>
      </c>
      <c r="S174" s="156">
        <v>0</v>
      </c>
      <c r="T174" s="157">
        <f>S174*H174</f>
        <v>0</v>
      </c>
      <c r="AR174" s="158" t="s">
        <v>732</v>
      </c>
      <c r="AT174" s="158" t="s">
        <v>507</v>
      </c>
      <c r="AU174" s="158" t="s">
        <v>89</v>
      </c>
      <c r="AY174" s="17" t="s">
        <v>307</v>
      </c>
      <c r="BE174" s="159">
        <f>IF(N174="základná",J174,0)</f>
        <v>0</v>
      </c>
      <c r="BF174" s="159">
        <f>IF(N174="znížená",J174,0)</f>
        <v>0</v>
      </c>
      <c r="BG174" s="159">
        <f>IF(N174="zákl. prenesená",J174,0)</f>
        <v>0</v>
      </c>
      <c r="BH174" s="159">
        <f>IF(N174="zníž. prenesená",J174,0)</f>
        <v>0</v>
      </c>
      <c r="BI174" s="159">
        <f>IF(N174="nulová",J174,0)</f>
        <v>0</v>
      </c>
      <c r="BJ174" s="17" t="s">
        <v>89</v>
      </c>
      <c r="BK174" s="159">
        <f>ROUND(I174*H174,2)</f>
        <v>0</v>
      </c>
      <c r="BL174" s="17" t="s">
        <v>587</v>
      </c>
      <c r="BM174" s="158" t="s">
        <v>926</v>
      </c>
    </row>
    <row r="175" spans="2:65" s="1" customFormat="1" ht="48.75">
      <c r="B175" s="32"/>
      <c r="D175" s="161" t="s">
        <v>3247</v>
      </c>
      <c r="F175" s="205" t="s">
        <v>3597</v>
      </c>
      <c r="I175" s="206"/>
      <c r="L175" s="32"/>
      <c r="M175" s="207"/>
      <c r="T175" s="59"/>
      <c r="AT175" s="17" t="s">
        <v>3247</v>
      </c>
      <c r="AU175" s="17" t="s">
        <v>89</v>
      </c>
    </row>
    <row r="176" spans="2:65" s="1" customFormat="1" ht="21.75" customHeight="1">
      <c r="B176" s="145"/>
      <c r="C176" s="188" t="s">
        <v>685</v>
      </c>
      <c r="D176" s="188" t="s">
        <v>507</v>
      </c>
      <c r="E176" s="189" t="s">
        <v>3598</v>
      </c>
      <c r="F176" s="190" t="s">
        <v>3599</v>
      </c>
      <c r="G176" s="191" t="s">
        <v>693</v>
      </c>
      <c r="H176" s="192">
        <v>5</v>
      </c>
      <c r="I176" s="193"/>
      <c r="J176" s="194">
        <f>ROUND(I176*H176,2)</f>
        <v>0</v>
      </c>
      <c r="K176" s="195"/>
      <c r="L176" s="196"/>
      <c r="M176" s="197" t="s">
        <v>1</v>
      </c>
      <c r="N176" s="198" t="s">
        <v>42</v>
      </c>
      <c r="P176" s="156">
        <f>O176*H176</f>
        <v>0</v>
      </c>
      <c r="Q176" s="156">
        <v>0</v>
      </c>
      <c r="R176" s="156">
        <f>Q176*H176</f>
        <v>0</v>
      </c>
      <c r="S176" s="156">
        <v>0</v>
      </c>
      <c r="T176" s="157">
        <f>S176*H176</f>
        <v>0</v>
      </c>
      <c r="AR176" s="158" t="s">
        <v>732</v>
      </c>
      <c r="AT176" s="158" t="s">
        <v>507</v>
      </c>
      <c r="AU176" s="158" t="s">
        <v>89</v>
      </c>
      <c r="AY176" s="17" t="s">
        <v>307</v>
      </c>
      <c r="BE176" s="159">
        <f>IF(N176="základná",J176,0)</f>
        <v>0</v>
      </c>
      <c r="BF176" s="159">
        <f>IF(N176="znížená",J176,0)</f>
        <v>0</v>
      </c>
      <c r="BG176" s="159">
        <f>IF(N176="zákl. prenesená",J176,0)</f>
        <v>0</v>
      </c>
      <c r="BH176" s="159">
        <f>IF(N176="zníž. prenesená",J176,0)</f>
        <v>0</v>
      </c>
      <c r="BI176" s="159">
        <f>IF(N176="nulová",J176,0)</f>
        <v>0</v>
      </c>
      <c r="BJ176" s="17" t="s">
        <v>89</v>
      </c>
      <c r="BK176" s="159">
        <f>ROUND(I176*H176,2)</f>
        <v>0</v>
      </c>
      <c r="BL176" s="17" t="s">
        <v>587</v>
      </c>
      <c r="BM176" s="158" t="s">
        <v>939</v>
      </c>
    </row>
    <row r="177" spans="2:65" s="1" customFormat="1" ht="29.25">
      <c r="B177" s="32"/>
      <c r="D177" s="161" t="s">
        <v>3247</v>
      </c>
      <c r="F177" s="205" t="s">
        <v>3600</v>
      </c>
      <c r="I177" s="206"/>
      <c r="L177" s="32"/>
      <c r="M177" s="207"/>
      <c r="T177" s="59"/>
      <c r="AT177" s="17" t="s">
        <v>3247</v>
      </c>
      <c r="AU177" s="17" t="s">
        <v>89</v>
      </c>
    </row>
    <row r="178" spans="2:65" s="1" customFormat="1" ht="16.5" customHeight="1">
      <c r="B178" s="145"/>
      <c r="C178" s="188" t="s">
        <v>690</v>
      </c>
      <c r="D178" s="188" t="s">
        <v>507</v>
      </c>
      <c r="E178" s="189" t="s">
        <v>3601</v>
      </c>
      <c r="F178" s="190" t="s">
        <v>3602</v>
      </c>
      <c r="G178" s="191" t="s">
        <v>693</v>
      </c>
      <c r="H178" s="192">
        <v>2</v>
      </c>
      <c r="I178" s="193"/>
      <c r="J178" s="194">
        <f>ROUND(I178*H178,2)</f>
        <v>0</v>
      </c>
      <c r="K178" s="195"/>
      <c r="L178" s="196"/>
      <c r="M178" s="197" t="s">
        <v>1</v>
      </c>
      <c r="N178" s="198" t="s">
        <v>42</v>
      </c>
      <c r="P178" s="156">
        <f>O178*H178</f>
        <v>0</v>
      </c>
      <c r="Q178" s="156">
        <v>0</v>
      </c>
      <c r="R178" s="156">
        <f>Q178*H178</f>
        <v>0</v>
      </c>
      <c r="S178" s="156">
        <v>0</v>
      </c>
      <c r="T178" s="157">
        <f>S178*H178</f>
        <v>0</v>
      </c>
      <c r="AR178" s="158" t="s">
        <v>732</v>
      </c>
      <c r="AT178" s="158" t="s">
        <v>507</v>
      </c>
      <c r="AU178" s="158" t="s">
        <v>89</v>
      </c>
      <c r="AY178" s="17" t="s">
        <v>307</v>
      </c>
      <c r="BE178" s="159">
        <f>IF(N178="základná",J178,0)</f>
        <v>0</v>
      </c>
      <c r="BF178" s="159">
        <f>IF(N178="znížená",J178,0)</f>
        <v>0</v>
      </c>
      <c r="BG178" s="159">
        <f>IF(N178="zákl. prenesená",J178,0)</f>
        <v>0</v>
      </c>
      <c r="BH178" s="159">
        <f>IF(N178="zníž. prenesená",J178,0)</f>
        <v>0</v>
      </c>
      <c r="BI178" s="159">
        <f>IF(N178="nulová",J178,0)</f>
        <v>0</v>
      </c>
      <c r="BJ178" s="17" t="s">
        <v>89</v>
      </c>
      <c r="BK178" s="159">
        <f>ROUND(I178*H178,2)</f>
        <v>0</v>
      </c>
      <c r="BL178" s="17" t="s">
        <v>587</v>
      </c>
      <c r="BM178" s="158" t="s">
        <v>959</v>
      </c>
    </row>
    <row r="179" spans="2:65" s="1" customFormat="1" ht="29.25">
      <c r="B179" s="32"/>
      <c r="D179" s="161" t="s">
        <v>3247</v>
      </c>
      <c r="F179" s="205" t="s">
        <v>3603</v>
      </c>
      <c r="I179" s="206"/>
      <c r="L179" s="32"/>
      <c r="M179" s="207"/>
      <c r="T179" s="59"/>
      <c r="AT179" s="17" t="s">
        <v>3247</v>
      </c>
      <c r="AU179" s="17" t="s">
        <v>89</v>
      </c>
    </row>
    <row r="180" spans="2:65" s="1" customFormat="1" ht="21.75" customHeight="1">
      <c r="B180" s="145"/>
      <c r="C180" s="146" t="s">
        <v>174</v>
      </c>
      <c r="D180" s="146" t="s">
        <v>309</v>
      </c>
      <c r="E180" s="147" t="s">
        <v>3604</v>
      </c>
      <c r="F180" s="148" t="s">
        <v>3605</v>
      </c>
      <c r="G180" s="149" t="s">
        <v>693</v>
      </c>
      <c r="H180" s="150">
        <v>1</v>
      </c>
      <c r="I180" s="151"/>
      <c r="J180" s="152">
        <f>ROUND(I180*H180,2)</f>
        <v>0</v>
      </c>
      <c r="K180" s="153"/>
      <c r="L180" s="32"/>
      <c r="M180" s="154" t="s">
        <v>1</v>
      </c>
      <c r="N180" s="155" t="s">
        <v>42</v>
      </c>
      <c r="P180" s="156">
        <f>O180*H180</f>
        <v>0</v>
      </c>
      <c r="Q180" s="156">
        <v>2.6900000000000001E-3</v>
      </c>
      <c r="R180" s="156">
        <f>Q180*H180</f>
        <v>2.6900000000000001E-3</v>
      </c>
      <c r="S180" s="156">
        <v>0</v>
      </c>
      <c r="T180" s="157">
        <f>S180*H180</f>
        <v>0</v>
      </c>
      <c r="AR180" s="158" t="s">
        <v>587</v>
      </c>
      <c r="AT180" s="158" t="s">
        <v>309</v>
      </c>
      <c r="AU180" s="158" t="s">
        <v>89</v>
      </c>
      <c r="AY180" s="17" t="s">
        <v>307</v>
      </c>
      <c r="BE180" s="159">
        <f>IF(N180="základná",J180,0)</f>
        <v>0</v>
      </c>
      <c r="BF180" s="159">
        <f>IF(N180="znížená",J180,0)</f>
        <v>0</v>
      </c>
      <c r="BG180" s="159">
        <f>IF(N180="zákl. prenesená",J180,0)</f>
        <v>0</v>
      </c>
      <c r="BH180" s="159">
        <f>IF(N180="zníž. prenesená",J180,0)</f>
        <v>0</v>
      </c>
      <c r="BI180" s="159">
        <f>IF(N180="nulová",J180,0)</f>
        <v>0</v>
      </c>
      <c r="BJ180" s="17" t="s">
        <v>89</v>
      </c>
      <c r="BK180" s="159">
        <f>ROUND(I180*H180,2)</f>
        <v>0</v>
      </c>
      <c r="BL180" s="17" t="s">
        <v>587</v>
      </c>
      <c r="BM180" s="158" t="s">
        <v>976</v>
      </c>
    </row>
    <row r="181" spans="2:65" s="1" customFormat="1" ht="24.2" customHeight="1">
      <c r="B181" s="145"/>
      <c r="C181" s="188" t="s">
        <v>704</v>
      </c>
      <c r="D181" s="188" t="s">
        <v>507</v>
      </c>
      <c r="E181" s="189" t="s">
        <v>3606</v>
      </c>
      <c r="F181" s="190" t="s">
        <v>3607</v>
      </c>
      <c r="G181" s="191" t="s">
        <v>693</v>
      </c>
      <c r="H181" s="192">
        <v>1</v>
      </c>
      <c r="I181" s="193"/>
      <c r="J181" s="194">
        <f>ROUND(I181*H181,2)</f>
        <v>0</v>
      </c>
      <c r="K181" s="195"/>
      <c r="L181" s="196"/>
      <c r="M181" s="197" t="s">
        <v>1</v>
      </c>
      <c r="N181" s="198" t="s">
        <v>42</v>
      </c>
      <c r="P181" s="156">
        <f>O181*H181</f>
        <v>0</v>
      </c>
      <c r="Q181" s="156">
        <v>0</v>
      </c>
      <c r="R181" s="156">
        <f>Q181*H181</f>
        <v>0</v>
      </c>
      <c r="S181" s="156">
        <v>0</v>
      </c>
      <c r="T181" s="157">
        <f>S181*H181</f>
        <v>0</v>
      </c>
      <c r="AR181" s="158" t="s">
        <v>732</v>
      </c>
      <c r="AT181" s="158" t="s">
        <v>507</v>
      </c>
      <c r="AU181" s="158" t="s">
        <v>89</v>
      </c>
      <c r="AY181" s="17" t="s">
        <v>307</v>
      </c>
      <c r="BE181" s="159">
        <f>IF(N181="základná",J181,0)</f>
        <v>0</v>
      </c>
      <c r="BF181" s="159">
        <f>IF(N181="znížená",J181,0)</f>
        <v>0</v>
      </c>
      <c r="BG181" s="159">
        <f>IF(N181="zákl. prenesená",J181,0)</f>
        <v>0</v>
      </c>
      <c r="BH181" s="159">
        <f>IF(N181="zníž. prenesená",J181,0)</f>
        <v>0</v>
      </c>
      <c r="BI181" s="159">
        <f>IF(N181="nulová",J181,0)</f>
        <v>0</v>
      </c>
      <c r="BJ181" s="17" t="s">
        <v>89</v>
      </c>
      <c r="BK181" s="159">
        <f>ROUND(I181*H181,2)</f>
        <v>0</v>
      </c>
      <c r="BL181" s="17" t="s">
        <v>587</v>
      </c>
      <c r="BM181" s="158" t="s">
        <v>991</v>
      </c>
    </row>
    <row r="182" spans="2:65" s="1" customFormat="1" ht="48.75">
      <c r="B182" s="32"/>
      <c r="D182" s="161" t="s">
        <v>3247</v>
      </c>
      <c r="F182" s="205" t="s">
        <v>3608</v>
      </c>
      <c r="I182" s="206"/>
      <c r="L182" s="32"/>
      <c r="M182" s="207"/>
      <c r="T182" s="59"/>
      <c r="AT182" s="17" t="s">
        <v>3247</v>
      </c>
      <c r="AU182" s="17" t="s">
        <v>89</v>
      </c>
    </row>
    <row r="183" spans="2:65" s="1" customFormat="1" ht="24.2" customHeight="1">
      <c r="B183" s="145"/>
      <c r="C183" s="146" t="s">
        <v>732</v>
      </c>
      <c r="D183" s="146" t="s">
        <v>309</v>
      </c>
      <c r="E183" s="147" t="s">
        <v>3609</v>
      </c>
      <c r="F183" s="148" t="s">
        <v>3610</v>
      </c>
      <c r="G183" s="149" t="s">
        <v>693</v>
      </c>
      <c r="H183" s="150">
        <v>1</v>
      </c>
      <c r="I183" s="151"/>
      <c r="J183" s="152">
        <f>ROUND(I183*H183,2)</f>
        <v>0</v>
      </c>
      <c r="K183" s="153"/>
      <c r="L183" s="32"/>
      <c r="M183" s="154" t="s">
        <v>1</v>
      </c>
      <c r="N183" s="155" t="s">
        <v>42</v>
      </c>
      <c r="P183" s="156">
        <f>O183*H183</f>
        <v>0</v>
      </c>
      <c r="Q183" s="156">
        <v>1.3999999999999999E-4</v>
      </c>
      <c r="R183" s="156">
        <f>Q183*H183</f>
        <v>1.3999999999999999E-4</v>
      </c>
      <c r="S183" s="156">
        <v>0</v>
      </c>
      <c r="T183" s="157">
        <f>S183*H183</f>
        <v>0</v>
      </c>
      <c r="AR183" s="158" t="s">
        <v>587</v>
      </c>
      <c r="AT183" s="158" t="s">
        <v>309</v>
      </c>
      <c r="AU183" s="158" t="s">
        <v>89</v>
      </c>
      <c r="AY183" s="17" t="s">
        <v>307</v>
      </c>
      <c r="BE183" s="159">
        <f>IF(N183="základná",J183,0)</f>
        <v>0</v>
      </c>
      <c r="BF183" s="159">
        <f>IF(N183="znížená",J183,0)</f>
        <v>0</v>
      </c>
      <c r="BG183" s="159">
        <f>IF(N183="zákl. prenesená",J183,0)</f>
        <v>0</v>
      </c>
      <c r="BH183" s="159">
        <f>IF(N183="zníž. prenesená",J183,0)</f>
        <v>0</v>
      </c>
      <c r="BI183" s="159">
        <f>IF(N183="nulová",J183,0)</f>
        <v>0</v>
      </c>
      <c r="BJ183" s="17" t="s">
        <v>89</v>
      </c>
      <c r="BK183" s="159">
        <f>ROUND(I183*H183,2)</f>
        <v>0</v>
      </c>
      <c r="BL183" s="17" t="s">
        <v>587</v>
      </c>
      <c r="BM183" s="158" t="s">
        <v>1006</v>
      </c>
    </row>
    <row r="184" spans="2:65" s="1" customFormat="1" ht="16.5" customHeight="1">
      <c r="B184" s="145"/>
      <c r="C184" s="188" t="s">
        <v>747</v>
      </c>
      <c r="D184" s="188" t="s">
        <v>507</v>
      </c>
      <c r="E184" s="189" t="s">
        <v>3611</v>
      </c>
      <c r="F184" s="190" t="s">
        <v>3612</v>
      </c>
      <c r="G184" s="191" t="s">
        <v>693</v>
      </c>
      <c r="H184" s="192">
        <v>1</v>
      </c>
      <c r="I184" s="193"/>
      <c r="J184" s="194">
        <f>ROUND(I184*H184,2)</f>
        <v>0</v>
      </c>
      <c r="K184" s="195"/>
      <c r="L184" s="196"/>
      <c r="M184" s="197" t="s">
        <v>1</v>
      </c>
      <c r="N184" s="198" t="s">
        <v>42</v>
      </c>
      <c r="P184" s="156">
        <f>O184*H184</f>
        <v>0</v>
      </c>
      <c r="Q184" s="156">
        <v>0</v>
      </c>
      <c r="R184" s="156">
        <f>Q184*H184</f>
        <v>0</v>
      </c>
      <c r="S184" s="156">
        <v>0</v>
      </c>
      <c r="T184" s="157">
        <f>S184*H184</f>
        <v>0</v>
      </c>
      <c r="AR184" s="158" t="s">
        <v>732</v>
      </c>
      <c r="AT184" s="158" t="s">
        <v>507</v>
      </c>
      <c r="AU184" s="158" t="s">
        <v>89</v>
      </c>
      <c r="AY184" s="17" t="s">
        <v>307</v>
      </c>
      <c r="BE184" s="159">
        <f>IF(N184="základná",J184,0)</f>
        <v>0</v>
      </c>
      <c r="BF184" s="159">
        <f>IF(N184="znížená",J184,0)</f>
        <v>0</v>
      </c>
      <c r="BG184" s="159">
        <f>IF(N184="zákl. prenesená",J184,0)</f>
        <v>0</v>
      </c>
      <c r="BH184" s="159">
        <f>IF(N184="zníž. prenesená",J184,0)</f>
        <v>0</v>
      </c>
      <c r="BI184" s="159">
        <f>IF(N184="nulová",J184,0)</f>
        <v>0</v>
      </c>
      <c r="BJ184" s="17" t="s">
        <v>89</v>
      </c>
      <c r="BK184" s="159">
        <f>ROUND(I184*H184,2)</f>
        <v>0</v>
      </c>
      <c r="BL184" s="17" t="s">
        <v>587</v>
      </c>
      <c r="BM184" s="158" t="s">
        <v>1026</v>
      </c>
    </row>
    <row r="185" spans="2:65" s="1" customFormat="1" ht="39">
      <c r="B185" s="32"/>
      <c r="D185" s="161" t="s">
        <v>3247</v>
      </c>
      <c r="F185" s="205" t="s">
        <v>3613</v>
      </c>
      <c r="I185" s="206"/>
      <c r="L185" s="32"/>
      <c r="M185" s="207"/>
      <c r="T185" s="59"/>
      <c r="AT185" s="17" t="s">
        <v>3247</v>
      </c>
      <c r="AU185" s="17" t="s">
        <v>89</v>
      </c>
    </row>
    <row r="186" spans="2:65" s="1" customFormat="1" ht="37.9" customHeight="1">
      <c r="B186" s="145"/>
      <c r="C186" s="146" t="s">
        <v>776</v>
      </c>
      <c r="D186" s="146" t="s">
        <v>309</v>
      </c>
      <c r="E186" s="147" t="s">
        <v>3614</v>
      </c>
      <c r="F186" s="148" t="s">
        <v>3615</v>
      </c>
      <c r="G186" s="149" t="s">
        <v>693</v>
      </c>
      <c r="H186" s="150">
        <v>2</v>
      </c>
      <c r="I186" s="151"/>
      <c r="J186" s="152">
        <f>ROUND(I186*H186,2)</f>
        <v>0</v>
      </c>
      <c r="K186" s="153"/>
      <c r="L186" s="32"/>
      <c r="M186" s="154" t="s">
        <v>1</v>
      </c>
      <c r="N186" s="155" t="s">
        <v>42</v>
      </c>
      <c r="P186" s="156">
        <f>O186*H186</f>
        <v>0</v>
      </c>
      <c r="Q186" s="156">
        <v>0</v>
      </c>
      <c r="R186" s="156">
        <f>Q186*H186</f>
        <v>0</v>
      </c>
      <c r="S186" s="156">
        <v>0</v>
      </c>
      <c r="T186" s="157">
        <f>S186*H186</f>
        <v>0</v>
      </c>
      <c r="AR186" s="158" t="s">
        <v>587</v>
      </c>
      <c r="AT186" s="158" t="s">
        <v>309</v>
      </c>
      <c r="AU186" s="158" t="s">
        <v>89</v>
      </c>
      <c r="AY186" s="17" t="s">
        <v>307</v>
      </c>
      <c r="BE186" s="159">
        <f>IF(N186="základná",J186,0)</f>
        <v>0</v>
      </c>
      <c r="BF186" s="159">
        <f>IF(N186="znížená",J186,0)</f>
        <v>0</v>
      </c>
      <c r="BG186" s="159">
        <f>IF(N186="zákl. prenesená",J186,0)</f>
        <v>0</v>
      </c>
      <c r="BH186" s="159">
        <f>IF(N186="zníž. prenesená",J186,0)</f>
        <v>0</v>
      </c>
      <c r="BI186" s="159">
        <f>IF(N186="nulová",J186,0)</f>
        <v>0</v>
      </c>
      <c r="BJ186" s="17" t="s">
        <v>89</v>
      </c>
      <c r="BK186" s="159">
        <f>ROUND(I186*H186,2)</f>
        <v>0</v>
      </c>
      <c r="BL186" s="17" t="s">
        <v>587</v>
      </c>
      <c r="BM186" s="158" t="s">
        <v>1045</v>
      </c>
    </row>
    <row r="187" spans="2:65" s="1" customFormat="1" ht="16.5" customHeight="1">
      <c r="B187" s="145"/>
      <c r="C187" s="188" t="s">
        <v>785</v>
      </c>
      <c r="D187" s="188" t="s">
        <v>507</v>
      </c>
      <c r="E187" s="189" t="s">
        <v>3616</v>
      </c>
      <c r="F187" s="190" t="s">
        <v>3617</v>
      </c>
      <c r="G187" s="191" t="s">
        <v>693</v>
      </c>
      <c r="H187" s="192">
        <v>2</v>
      </c>
      <c r="I187" s="193"/>
      <c r="J187" s="194">
        <f>ROUND(I187*H187,2)</f>
        <v>0</v>
      </c>
      <c r="K187" s="195"/>
      <c r="L187" s="196"/>
      <c r="M187" s="197" t="s">
        <v>1</v>
      </c>
      <c r="N187" s="198" t="s">
        <v>42</v>
      </c>
      <c r="P187" s="156">
        <f>O187*H187</f>
        <v>0</v>
      </c>
      <c r="Q187" s="156">
        <v>0</v>
      </c>
      <c r="R187" s="156">
        <f>Q187*H187</f>
        <v>0</v>
      </c>
      <c r="S187" s="156">
        <v>0</v>
      </c>
      <c r="T187" s="157">
        <f>S187*H187</f>
        <v>0</v>
      </c>
      <c r="AR187" s="158" t="s">
        <v>732</v>
      </c>
      <c r="AT187" s="158" t="s">
        <v>507</v>
      </c>
      <c r="AU187" s="158" t="s">
        <v>89</v>
      </c>
      <c r="AY187" s="17" t="s">
        <v>307</v>
      </c>
      <c r="BE187" s="159">
        <f>IF(N187="základná",J187,0)</f>
        <v>0</v>
      </c>
      <c r="BF187" s="159">
        <f>IF(N187="znížená",J187,0)</f>
        <v>0</v>
      </c>
      <c r="BG187" s="159">
        <f>IF(N187="zákl. prenesená",J187,0)</f>
        <v>0</v>
      </c>
      <c r="BH187" s="159">
        <f>IF(N187="zníž. prenesená",J187,0)</f>
        <v>0</v>
      </c>
      <c r="BI187" s="159">
        <f>IF(N187="nulová",J187,0)</f>
        <v>0</v>
      </c>
      <c r="BJ187" s="17" t="s">
        <v>89</v>
      </c>
      <c r="BK187" s="159">
        <f>ROUND(I187*H187,2)</f>
        <v>0</v>
      </c>
      <c r="BL187" s="17" t="s">
        <v>587</v>
      </c>
      <c r="BM187" s="158" t="s">
        <v>1058</v>
      </c>
    </row>
    <row r="188" spans="2:65" s="1" customFormat="1" ht="48.75">
      <c r="B188" s="32"/>
      <c r="D188" s="161" t="s">
        <v>3247</v>
      </c>
      <c r="F188" s="205" t="s">
        <v>3618</v>
      </c>
      <c r="I188" s="206"/>
      <c r="L188" s="32"/>
      <c r="M188" s="207"/>
      <c r="T188" s="59"/>
      <c r="AT188" s="17" t="s">
        <v>3247</v>
      </c>
      <c r="AU188" s="17" t="s">
        <v>89</v>
      </c>
    </row>
    <row r="189" spans="2:65" s="1" customFormat="1" ht="16.5" customHeight="1">
      <c r="B189" s="145"/>
      <c r="C189" s="188" t="s">
        <v>791</v>
      </c>
      <c r="D189" s="188" t="s">
        <v>507</v>
      </c>
      <c r="E189" s="189" t="s">
        <v>3619</v>
      </c>
      <c r="F189" s="190" t="s">
        <v>3620</v>
      </c>
      <c r="G189" s="191" t="s">
        <v>693</v>
      </c>
      <c r="H189" s="192">
        <v>5</v>
      </c>
      <c r="I189" s="193"/>
      <c r="J189" s="194">
        <f>ROUND(I189*H189,2)</f>
        <v>0</v>
      </c>
      <c r="K189" s="195"/>
      <c r="L189" s="196"/>
      <c r="M189" s="197" t="s">
        <v>1</v>
      </c>
      <c r="N189" s="198" t="s">
        <v>42</v>
      </c>
      <c r="P189" s="156">
        <f>O189*H189</f>
        <v>0</v>
      </c>
      <c r="Q189" s="156">
        <v>0</v>
      </c>
      <c r="R189" s="156">
        <f>Q189*H189</f>
        <v>0</v>
      </c>
      <c r="S189" s="156">
        <v>0</v>
      </c>
      <c r="T189" s="157">
        <f>S189*H189</f>
        <v>0</v>
      </c>
      <c r="AR189" s="158" t="s">
        <v>732</v>
      </c>
      <c r="AT189" s="158" t="s">
        <v>507</v>
      </c>
      <c r="AU189" s="158" t="s">
        <v>89</v>
      </c>
      <c r="AY189" s="17" t="s">
        <v>307</v>
      </c>
      <c r="BE189" s="159">
        <f>IF(N189="základná",J189,0)</f>
        <v>0</v>
      </c>
      <c r="BF189" s="159">
        <f>IF(N189="znížená",J189,0)</f>
        <v>0</v>
      </c>
      <c r="BG189" s="159">
        <f>IF(N189="zákl. prenesená",J189,0)</f>
        <v>0</v>
      </c>
      <c r="BH189" s="159">
        <f>IF(N189="zníž. prenesená",J189,0)</f>
        <v>0</v>
      </c>
      <c r="BI189" s="159">
        <f>IF(N189="nulová",J189,0)</f>
        <v>0</v>
      </c>
      <c r="BJ189" s="17" t="s">
        <v>89</v>
      </c>
      <c r="BK189" s="159">
        <f>ROUND(I189*H189,2)</f>
        <v>0</v>
      </c>
      <c r="BL189" s="17" t="s">
        <v>587</v>
      </c>
      <c r="BM189" s="158" t="s">
        <v>1068</v>
      </c>
    </row>
    <row r="190" spans="2:65" s="1" customFormat="1" ht="19.5">
      <c r="B190" s="32"/>
      <c r="D190" s="161" t="s">
        <v>3247</v>
      </c>
      <c r="F190" s="205" t="s">
        <v>3621</v>
      </c>
      <c r="I190" s="206"/>
      <c r="L190" s="32"/>
      <c r="M190" s="207"/>
      <c r="T190" s="59"/>
      <c r="AT190" s="17" t="s">
        <v>3247</v>
      </c>
      <c r="AU190" s="17" t="s">
        <v>89</v>
      </c>
    </row>
    <row r="191" spans="2:65" s="1" customFormat="1" ht="16.5" customHeight="1">
      <c r="B191" s="145"/>
      <c r="C191" s="188" t="s">
        <v>798</v>
      </c>
      <c r="D191" s="188" t="s">
        <v>507</v>
      </c>
      <c r="E191" s="189" t="s">
        <v>3622</v>
      </c>
      <c r="F191" s="190" t="s">
        <v>3623</v>
      </c>
      <c r="G191" s="191" t="s">
        <v>693</v>
      </c>
      <c r="H191" s="192">
        <v>2</v>
      </c>
      <c r="I191" s="193"/>
      <c r="J191" s="194">
        <f>ROUND(I191*H191,2)</f>
        <v>0</v>
      </c>
      <c r="K191" s="195"/>
      <c r="L191" s="196"/>
      <c r="M191" s="197" t="s">
        <v>1</v>
      </c>
      <c r="N191" s="198" t="s">
        <v>42</v>
      </c>
      <c r="P191" s="156">
        <f>O191*H191</f>
        <v>0</v>
      </c>
      <c r="Q191" s="156">
        <v>0</v>
      </c>
      <c r="R191" s="156">
        <f>Q191*H191</f>
        <v>0</v>
      </c>
      <c r="S191" s="156">
        <v>0</v>
      </c>
      <c r="T191" s="157">
        <f>S191*H191</f>
        <v>0</v>
      </c>
      <c r="AR191" s="158" t="s">
        <v>732</v>
      </c>
      <c r="AT191" s="158" t="s">
        <v>507</v>
      </c>
      <c r="AU191" s="158" t="s">
        <v>89</v>
      </c>
      <c r="AY191" s="17" t="s">
        <v>307</v>
      </c>
      <c r="BE191" s="159">
        <f>IF(N191="základná",J191,0)</f>
        <v>0</v>
      </c>
      <c r="BF191" s="159">
        <f>IF(N191="znížená",J191,0)</f>
        <v>0</v>
      </c>
      <c r="BG191" s="159">
        <f>IF(N191="zákl. prenesená",J191,0)</f>
        <v>0</v>
      </c>
      <c r="BH191" s="159">
        <f>IF(N191="zníž. prenesená",J191,0)</f>
        <v>0</v>
      </c>
      <c r="BI191" s="159">
        <f>IF(N191="nulová",J191,0)</f>
        <v>0</v>
      </c>
      <c r="BJ191" s="17" t="s">
        <v>89</v>
      </c>
      <c r="BK191" s="159">
        <f>ROUND(I191*H191,2)</f>
        <v>0</v>
      </c>
      <c r="BL191" s="17" t="s">
        <v>587</v>
      </c>
      <c r="BM191" s="158" t="s">
        <v>1079</v>
      </c>
    </row>
    <row r="192" spans="2:65" s="1" customFormat="1" ht="19.5">
      <c r="B192" s="32"/>
      <c r="D192" s="161" t="s">
        <v>3247</v>
      </c>
      <c r="F192" s="205" t="s">
        <v>3624</v>
      </c>
      <c r="I192" s="206"/>
      <c r="L192" s="32"/>
      <c r="M192" s="207"/>
      <c r="T192" s="59"/>
      <c r="AT192" s="17" t="s">
        <v>3247</v>
      </c>
      <c r="AU192" s="17" t="s">
        <v>89</v>
      </c>
    </row>
    <row r="193" spans="2:65" s="1" customFormat="1" ht="24.2" customHeight="1">
      <c r="B193" s="145"/>
      <c r="C193" s="146" t="s">
        <v>803</v>
      </c>
      <c r="D193" s="146" t="s">
        <v>309</v>
      </c>
      <c r="E193" s="147" t="s">
        <v>3625</v>
      </c>
      <c r="F193" s="148" t="s">
        <v>3626</v>
      </c>
      <c r="G193" s="149" t="s">
        <v>693</v>
      </c>
      <c r="H193" s="150">
        <v>2</v>
      </c>
      <c r="I193" s="151"/>
      <c r="J193" s="152">
        <f>ROUND(I193*H193,2)</f>
        <v>0</v>
      </c>
      <c r="K193" s="153"/>
      <c r="L193" s="32"/>
      <c r="M193" s="154" t="s">
        <v>1</v>
      </c>
      <c r="N193" s="155" t="s">
        <v>42</v>
      </c>
      <c r="P193" s="156">
        <f>O193*H193</f>
        <v>0</v>
      </c>
      <c r="Q193" s="156">
        <v>0</v>
      </c>
      <c r="R193" s="156">
        <f>Q193*H193</f>
        <v>0</v>
      </c>
      <c r="S193" s="156">
        <v>0</v>
      </c>
      <c r="T193" s="157">
        <f>S193*H193</f>
        <v>0</v>
      </c>
      <c r="AR193" s="158" t="s">
        <v>587</v>
      </c>
      <c r="AT193" s="158" t="s">
        <v>309</v>
      </c>
      <c r="AU193" s="158" t="s">
        <v>89</v>
      </c>
      <c r="AY193" s="17" t="s">
        <v>307</v>
      </c>
      <c r="BE193" s="159">
        <f>IF(N193="základná",J193,0)</f>
        <v>0</v>
      </c>
      <c r="BF193" s="159">
        <f>IF(N193="znížená",J193,0)</f>
        <v>0</v>
      </c>
      <c r="BG193" s="159">
        <f>IF(N193="zákl. prenesená",J193,0)</f>
        <v>0</v>
      </c>
      <c r="BH193" s="159">
        <f>IF(N193="zníž. prenesená",J193,0)</f>
        <v>0</v>
      </c>
      <c r="BI193" s="159">
        <f>IF(N193="nulová",J193,0)</f>
        <v>0</v>
      </c>
      <c r="BJ193" s="17" t="s">
        <v>89</v>
      </c>
      <c r="BK193" s="159">
        <f>ROUND(I193*H193,2)</f>
        <v>0</v>
      </c>
      <c r="BL193" s="17" t="s">
        <v>587</v>
      </c>
      <c r="BM193" s="158" t="s">
        <v>1090</v>
      </c>
    </row>
    <row r="194" spans="2:65" s="1" customFormat="1" ht="16.5" customHeight="1">
      <c r="B194" s="145"/>
      <c r="C194" s="188" t="s">
        <v>809</v>
      </c>
      <c r="D194" s="188" t="s">
        <v>507</v>
      </c>
      <c r="E194" s="189" t="s">
        <v>3627</v>
      </c>
      <c r="F194" s="190" t="s">
        <v>3628</v>
      </c>
      <c r="G194" s="191" t="s">
        <v>693</v>
      </c>
      <c r="H194" s="192">
        <v>1</v>
      </c>
      <c r="I194" s="193"/>
      <c r="J194" s="194">
        <f>ROUND(I194*H194,2)</f>
        <v>0</v>
      </c>
      <c r="K194" s="195"/>
      <c r="L194" s="196"/>
      <c r="M194" s="197" t="s">
        <v>1</v>
      </c>
      <c r="N194" s="198" t="s">
        <v>42</v>
      </c>
      <c r="P194" s="156">
        <f>O194*H194</f>
        <v>0</v>
      </c>
      <c r="Q194" s="156">
        <v>0</v>
      </c>
      <c r="R194" s="156">
        <f>Q194*H194</f>
        <v>0</v>
      </c>
      <c r="S194" s="156">
        <v>0</v>
      </c>
      <c r="T194" s="157">
        <f>S194*H194</f>
        <v>0</v>
      </c>
      <c r="AR194" s="158" t="s">
        <v>732</v>
      </c>
      <c r="AT194" s="158" t="s">
        <v>507</v>
      </c>
      <c r="AU194" s="158" t="s">
        <v>89</v>
      </c>
      <c r="AY194" s="17" t="s">
        <v>307</v>
      </c>
      <c r="BE194" s="159">
        <f>IF(N194="základná",J194,0)</f>
        <v>0</v>
      </c>
      <c r="BF194" s="159">
        <f>IF(N194="znížená",J194,0)</f>
        <v>0</v>
      </c>
      <c r="BG194" s="159">
        <f>IF(N194="zákl. prenesená",J194,0)</f>
        <v>0</v>
      </c>
      <c r="BH194" s="159">
        <f>IF(N194="zníž. prenesená",J194,0)</f>
        <v>0</v>
      </c>
      <c r="BI194" s="159">
        <f>IF(N194="nulová",J194,0)</f>
        <v>0</v>
      </c>
      <c r="BJ194" s="17" t="s">
        <v>89</v>
      </c>
      <c r="BK194" s="159">
        <f>ROUND(I194*H194,2)</f>
        <v>0</v>
      </c>
      <c r="BL194" s="17" t="s">
        <v>587</v>
      </c>
      <c r="BM194" s="158" t="s">
        <v>1115</v>
      </c>
    </row>
    <row r="195" spans="2:65" s="1" customFormat="1" ht="19.5">
      <c r="B195" s="32"/>
      <c r="D195" s="161" t="s">
        <v>3247</v>
      </c>
      <c r="F195" s="205" t="s">
        <v>3629</v>
      </c>
      <c r="I195" s="206"/>
      <c r="L195" s="32"/>
      <c r="M195" s="207"/>
      <c r="T195" s="59"/>
      <c r="AT195" s="17" t="s">
        <v>3247</v>
      </c>
      <c r="AU195" s="17" t="s">
        <v>89</v>
      </c>
    </row>
    <row r="196" spans="2:65" s="1" customFormat="1" ht="16.5" customHeight="1">
      <c r="B196" s="145"/>
      <c r="C196" s="188" t="s">
        <v>814</v>
      </c>
      <c r="D196" s="188" t="s">
        <v>507</v>
      </c>
      <c r="E196" s="189" t="s">
        <v>3630</v>
      </c>
      <c r="F196" s="190" t="s">
        <v>3631</v>
      </c>
      <c r="G196" s="191" t="s">
        <v>693</v>
      </c>
      <c r="H196" s="192">
        <v>1</v>
      </c>
      <c r="I196" s="193"/>
      <c r="J196" s="194">
        <f>ROUND(I196*H196,2)</f>
        <v>0</v>
      </c>
      <c r="K196" s="195"/>
      <c r="L196" s="196"/>
      <c r="M196" s="197" t="s">
        <v>1</v>
      </c>
      <c r="N196" s="198" t="s">
        <v>42</v>
      </c>
      <c r="P196" s="156">
        <f>O196*H196</f>
        <v>0</v>
      </c>
      <c r="Q196" s="156">
        <v>0</v>
      </c>
      <c r="R196" s="156">
        <f>Q196*H196</f>
        <v>0</v>
      </c>
      <c r="S196" s="156">
        <v>0</v>
      </c>
      <c r="T196" s="157">
        <f>S196*H196</f>
        <v>0</v>
      </c>
      <c r="AR196" s="158" t="s">
        <v>732</v>
      </c>
      <c r="AT196" s="158" t="s">
        <v>507</v>
      </c>
      <c r="AU196" s="158" t="s">
        <v>89</v>
      </c>
      <c r="AY196" s="17" t="s">
        <v>307</v>
      </c>
      <c r="BE196" s="159">
        <f>IF(N196="základná",J196,0)</f>
        <v>0</v>
      </c>
      <c r="BF196" s="159">
        <f>IF(N196="znížená",J196,0)</f>
        <v>0</v>
      </c>
      <c r="BG196" s="159">
        <f>IF(N196="zákl. prenesená",J196,0)</f>
        <v>0</v>
      </c>
      <c r="BH196" s="159">
        <f>IF(N196="zníž. prenesená",J196,0)</f>
        <v>0</v>
      </c>
      <c r="BI196" s="159">
        <f>IF(N196="nulová",J196,0)</f>
        <v>0</v>
      </c>
      <c r="BJ196" s="17" t="s">
        <v>89</v>
      </c>
      <c r="BK196" s="159">
        <f>ROUND(I196*H196,2)</f>
        <v>0</v>
      </c>
      <c r="BL196" s="17" t="s">
        <v>587</v>
      </c>
      <c r="BM196" s="158" t="s">
        <v>1125</v>
      </c>
    </row>
    <row r="197" spans="2:65" s="1" customFormat="1" ht="19.5">
      <c r="B197" s="32"/>
      <c r="D197" s="161" t="s">
        <v>3247</v>
      </c>
      <c r="F197" s="205" t="s">
        <v>3632</v>
      </c>
      <c r="I197" s="206"/>
      <c r="L197" s="32"/>
      <c r="M197" s="207"/>
      <c r="T197" s="59"/>
      <c r="AT197" s="17" t="s">
        <v>3247</v>
      </c>
      <c r="AU197" s="17" t="s">
        <v>89</v>
      </c>
    </row>
    <row r="198" spans="2:65" s="1" customFormat="1" ht="37.9" customHeight="1">
      <c r="B198" s="145"/>
      <c r="C198" s="146" t="s">
        <v>820</v>
      </c>
      <c r="D198" s="146" t="s">
        <v>309</v>
      </c>
      <c r="E198" s="147" t="s">
        <v>3633</v>
      </c>
      <c r="F198" s="148" t="s">
        <v>3634</v>
      </c>
      <c r="G198" s="149" t="s">
        <v>693</v>
      </c>
      <c r="H198" s="150">
        <v>1</v>
      </c>
      <c r="I198" s="151"/>
      <c r="J198" s="152">
        <f t="shared" ref="J198:J204" si="10">ROUND(I198*H198,2)</f>
        <v>0</v>
      </c>
      <c r="K198" s="153"/>
      <c r="L198" s="32"/>
      <c r="M198" s="154" t="s">
        <v>1</v>
      </c>
      <c r="N198" s="155" t="s">
        <v>42</v>
      </c>
      <c r="P198" s="156">
        <f t="shared" ref="P198:P204" si="11">O198*H198</f>
        <v>0</v>
      </c>
      <c r="Q198" s="156">
        <v>0</v>
      </c>
      <c r="R198" s="156">
        <f t="shared" ref="R198:R204" si="12">Q198*H198</f>
        <v>0</v>
      </c>
      <c r="S198" s="156">
        <v>0</v>
      </c>
      <c r="T198" s="157">
        <f t="shared" ref="T198:T204" si="13">S198*H198</f>
        <v>0</v>
      </c>
      <c r="AR198" s="158" t="s">
        <v>587</v>
      </c>
      <c r="AT198" s="158" t="s">
        <v>309</v>
      </c>
      <c r="AU198" s="158" t="s">
        <v>89</v>
      </c>
      <c r="AY198" s="17" t="s">
        <v>307</v>
      </c>
      <c r="BE198" s="159">
        <f t="shared" ref="BE198:BE204" si="14">IF(N198="základná",J198,0)</f>
        <v>0</v>
      </c>
      <c r="BF198" s="159">
        <f t="shared" ref="BF198:BF204" si="15">IF(N198="znížená",J198,0)</f>
        <v>0</v>
      </c>
      <c r="BG198" s="159">
        <f t="shared" ref="BG198:BG204" si="16">IF(N198="zákl. prenesená",J198,0)</f>
        <v>0</v>
      </c>
      <c r="BH198" s="159">
        <f t="shared" ref="BH198:BH204" si="17">IF(N198="zníž. prenesená",J198,0)</f>
        <v>0</v>
      </c>
      <c r="BI198" s="159">
        <f t="shared" ref="BI198:BI204" si="18">IF(N198="nulová",J198,0)</f>
        <v>0</v>
      </c>
      <c r="BJ198" s="17" t="s">
        <v>89</v>
      </c>
      <c r="BK198" s="159">
        <f t="shared" ref="BK198:BK204" si="19">ROUND(I198*H198,2)</f>
        <v>0</v>
      </c>
      <c r="BL198" s="17" t="s">
        <v>587</v>
      </c>
      <c r="BM198" s="158" t="s">
        <v>1136</v>
      </c>
    </row>
    <row r="199" spans="2:65" s="1" customFormat="1" ht="24.2" customHeight="1">
      <c r="B199" s="145"/>
      <c r="C199" s="188" t="s">
        <v>827</v>
      </c>
      <c r="D199" s="188" t="s">
        <v>507</v>
      </c>
      <c r="E199" s="189" t="s">
        <v>3635</v>
      </c>
      <c r="F199" s="190" t="s">
        <v>3636</v>
      </c>
      <c r="G199" s="191" t="s">
        <v>693</v>
      </c>
      <c r="H199" s="192">
        <v>1</v>
      </c>
      <c r="I199" s="193"/>
      <c r="J199" s="194">
        <f t="shared" si="10"/>
        <v>0</v>
      </c>
      <c r="K199" s="195"/>
      <c r="L199" s="196"/>
      <c r="M199" s="197" t="s">
        <v>1</v>
      </c>
      <c r="N199" s="198" t="s">
        <v>42</v>
      </c>
      <c r="P199" s="156">
        <f t="shared" si="11"/>
        <v>0</v>
      </c>
      <c r="Q199" s="156">
        <v>0</v>
      </c>
      <c r="R199" s="156">
        <f t="shared" si="12"/>
        <v>0</v>
      </c>
      <c r="S199" s="156">
        <v>0</v>
      </c>
      <c r="T199" s="157">
        <f t="shared" si="13"/>
        <v>0</v>
      </c>
      <c r="AR199" s="158" t="s">
        <v>732</v>
      </c>
      <c r="AT199" s="158" t="s">
        <v>507</v>
      </c>
      <c r="AU199" s="158" t="s">
        <v>89</v>
      </c>
      <c r="AY199" s="17" t="s">
        <v>307</v>
      </c>
      <c r="BE199" s="159">
        <f t="shared" si="14"/>
        <v>0</v>
      </c>
      <c r="BF199" s="159">
        <f t="shared" si="15"/>
        <v>0</v>
      </c>
      <c r="BG199" s="159">
        <f t="shared" si="16"/>
        <v>0</v>
      </c>
      <c r="BH199" s="159">
        <f t="shared" si="17"/>
        <v>0</v>
      </c>
      <c r="BI199" s="159">
        <f t="shared" si="18"/>
        <v>0</v>
      </c>
      <c r="BJ199" s="17" t="s">
        <v>89</v>
      </c>
      <c r="BK199" s="159">
        <f t="shared" si="19"/>
        <v>0</v>
      </c>
      <c r="BL199" s="17" t="s">
        <v>587</v>
      </c>
      <c r="BM199" s="158" t="s">
        <v>1169</v>
      </c>
    </row>
    <row r="200" spans="2:65" s="1" customFormat="1" ht="24.2" customHeight="1">
      <c r="B200" s="145"/>
      <c r="C200" s="188" t="s">
        <v>834</v>
      </c>
      <c r="D200" s="188" t="s">
        <v>507</v>
      </c>
      <c r="E200" s="189" t="s">
        <v>3637</v>
      </c>
      <c r="F200" s="190" t="s">
        <v>3638</v>
      </c>
      <c r="G200" s="191" t="s">
        <v>693</v>
      </c>
      <c r="H200" s="192">
        <v>2</v>
      </c>
      <c r="I200" s="193"/>
      <c r="J200" s="194">
        <f t="shared" si="10"/>
        <v>0</v>
      </c>
      <c r="K200" s="195"/>
      <c r="L200" s="196"/>
      <c r="M200" s="197" t="s">
        <v>1</v>
      </c>
      <c r="N200" s="198" t="s">
        <v>42</v>
      </c>
      <c r="P200" s="156">
        <f t="shared" si="11"/>
        <v>0</v>
      </c>
      <c r="Q200" s="156">
        <v>8.7000000000000001E-4</v>
      </c>
      <c r="R200" s="156">
        <f t="shared" si="12"/>
        <v>1.74E-3</v>
      </c>
      <c r="S200" s="156">
        <v>0</v>
      </c>
      <c r="T200" s="157">
        <f t="shared" si="13"/>
        <v>0</v>
      </c>
      <c r="AR200" s="158" t="s">
        <v>732</v>
      </c>
      <c r="AT200" s="158" t="s">
        <v>507</v>
      </c>
      <c r="AU200" s="158" t="s">
        <v>89</v>
      </c>
      <c r="AY200" s="17" t="s">
        <v>307</v>
      </c>
      <c r="BE200" s="159">
        <f t="shared" si="14"/>
        <v>0</v>
      </c>
      <c r="BF200" s="159">
        <f t="shared" si="15"/>
        <v>0</v>
      </c>
      <c r="BG200" s="159">
        <f t="shared" si="16"/>
        <v>0</v>
      </c>
      <c r="BH200" s="159">
        <f t="shared" si="17"/>
        <v>0</v>
      </c>
      <c r="BI200" s="159">
        <f t="shared" si="18"/>
        <v>0</v>
      </c>
      <c r="BJ200" s="17" t="s">
        <v>89</v>
      </c>
      <c r="BK200" s="159">
        <f t="shared" si="19"/>
        <v>0</v>
      </c>
      <c r="BL200" s="17" t="s">
        <v>587</v>
      </c>
      <c r="BM200" s="158" t="s">
        <v>1179</v>
      </c>
    </row>
    <row r="201" spans="2:65" s="1" customFormat="1" ht="44.25" customHeight="1">
      <c r="B201" s="145"/>
      <c r="C201" s="146" t="s">
        <v>839</v>
      </c>
      <c r="D201" s="146" t="s">
        <v>309</v>
      </c>
      <c r="E201" s="147" t="s">
        <v>3639</v>
      </c>
      <c r="F201" s="148" t="s">
        <v>3640</v>
      </c>
      <c r="G201" s="149" t="s">
        <v>693</v>
      </c>
      <c r="H201" s="150">
        <v>1</v>
      </c>
      <c r="I201" s="151"/>
      <c r="J201" s="152">
        <f t="shared" si="10"/>
        <v>0</v>
      </c>
      <c r="K201" s="153"/>
      <c r="L201" s="32"/>
      <c r="M201" s="154" t="s">
        <v>1</v>
      </c>
      <c r="N201" s="155" t="s">
        <v>42</v>
      </c>
      <c r="P201" s="156">
        <f t="shared" si="11"/>
        <v>0</v>
      </c>
      <c r="Q201" s="156">
        <v>0</v>
      </c>
      <c r="R201" s="156">
        <f t="shared" si="12"/>
        <v>0</v>
      </c>
      <c r="S201" s="156">
        <v>0</v>
      </c>
      <c r="T201" s="157">
        <f t="shared" si="13"/>
        <v>0</v>
      </c>
      <c r="AR201" s="158" t="s">
        <v>587</v>
      </c>
      <c r="AT201" s="158" t="s">
        <v>309</v>
      </c>
      <c r="AU201" s="158" t="s">
        <v>89</v>
      </c>
      <c r="AY201" s="17" t="s">
        <v>307</v>
      </c>
      <c r="BE201" s="159">
        <f t="shared" si="14"/>
        <v>0</v>
      </c>
      <c r="BF201" s="159">
        <f t="shared" si="15"/>
        <v>0</v>
      </c>
      <c r="BG201" s="159">
        <f t="shared" si="16"/>
        <v>0</v>
      </c>
      <c r="BH201" s="159">
        <f t="shared" si="17"/>
        <v>0</v>
      </c>
      <c r="BI201" s="159">
        <f t="shared" si="18"/>
        <v>0</v>
      </c>
      <c r="BJ201" s="17" t="s">
        <v>89</v>
      </c>
      <c r="BK201" s="159">
        <f t="shared" si="19"/>
        <v>0</v>
      </c>
      <c r="BL201" s="17" t="s">
        <v>587</v>
      </c>
      <c r="BM201" s="158" t="s">
        <v>1301</v>
      </c>
    </row>
    <row r="202" spans="2:65" s="1" customFormat="1" ht="44.25" customHeight="1">
      <c r="B202" s="145"/>
      <c r="C202" s="188" t="s">
        <v>844</v>
      </c>
      <c r="D202" s="188" t="s">
        <v>507</v>
      </c>
      <c r="E202" s="189" t="s">
        <v>3641</v>
      </c>
      <c r="F202" s="190" t="s">
        <v>3642</v>
      </c>
      <c r="G202" s="191" t="s">
        <v>693</v>
      </c>
      <c r="H202" s="192">
        <v>2</v>
      </c>
      <c r="I202" s="193"/>
      <c r="J202" s="194">
        <f t="shared" si="10"/>
        <v>0</v>
      </c>
      <c r="K202" s="195"/>
      <c r="L202" s="196"/>
      <c r="M202" s="197" t="s">
        <v>1</v>
      </c>
      <c r="N202" s="198" t="s">
        <v>42</v>
      </c>
      <c r="P202" s="156">
        <f t="shared" si="11"/>
        <v>0</v>
      </c>
      <c r="Q202" s="156">
        <v>0.17499999999999999</v>
      </c>
      <c r="R202" s="156">
        <f t="shared" si="12"/>
        <v>0.35</v>
      </c>
      <c r="S202" s="156">
        <v>0</v>
      </c>
      <c r="T202" s="157">
        <f t="shared" si="13"/>
        <v>0</v>
      </c>
      <c r="AR202" s="158" t="s">
        <v>732</v>
      </c>
      <c r="AT202" s="158" t="s">
        <v>507</v>
      </c>
      <c r="AU202" s="158" t="s">
        <v>89</v>
      </c>
      <c r="AY202" s="17" t="s">
        <v>307</v>
      </c>
      <c r="BE202" s="159">
        <f t="shared" si="14"/>
        <v>0</v>
      </c>
      <c r="BF202" s="159">
        <f t="shared" si="15"/>
        <v>0</v>
      </c>
      <c r="BG202" s="159">
        <f t="shared" si="16"/>
        <v>0</v>
      </c>
      <c r="BH202" s="159">
        <f t="shared" si="17"/>
        <v>0</v>
      </c>
      <c r="BI202" s="159">
        <f t="shared" si="18"/>
        <v>0</v>
      </c>
      <c r="BJ202" s="17" t="s">
        <v>89</v>
      </c>
      <c r="BK202" s="159">
        <f t="shared" si="19"/>
        <v>0</v>
      </c>
      <c r="BL202" s="17" t="s">
        <v>587</v>
      </c>
      <c r="BM202" s="158" t="s">
        <v>1332</v>
      </c>
    </row>
    <row r="203" spans="2:65" s="1" customFormat="1" ht="16.5" customHeight="1">
      <c r="B203" s="145"/>
      <c r="C203" s="188" t="s">
        <v>849</v>
      </c>
      <c r="D203" s="188" t="s">
        <v>507</v>
      </c>
      <c r="E203" s="189" t="s">
        <v>3643</v>
      </c>
      <c r="F203" s="190" t="s">
        <v>3644</v>
      </c>
      <c r="G203" s="191" t="s">
        <v>693</v>
      </c>
      <c r="H203" s="192">
        <v>1</v>
      </c>
      <c r="I203" s="193"/>
      <c r="J203" s="194">
        <f t="shared" si="10"/>
        <v>0</v>
      </c>
      <c r="K203" s="195"/>
      <c r="L203" s="196"/>
      <c r="M203" s="197" t="s">
        <v>1</v>
      </c>
      <c r="N203" s="198" t="s">
        <v>42</v>
      </c>
      <c r="P203" s="156">
        <f t="shared" si="11"/>
        <v>0</v>
      </c>
      <c r="Q203" s="156">
        <v>0</v>
      </c>
      <c r="R203" s="156">
        <f t="shared" si="12"/>
        <v>0</v>
      </c>
      <c r="S203" s="156">
        <v>0</v>
      </c>
      <c r="T203" s="157">
        <f t="shared" si="13"/>
        <v>0</v>
      </c>
      <c r="AR203" s="158" t="s">
        <v>732</v>
      </c>
      <c r="AT203" s="158" t="s">
        <v>507</v>
      </c>
      <c r="AU203" s="158" t="s">
        <v>89</v>
      </c>
      <c r="AY203" s="17" t="s">
        <v>307</v>
      </c>
      <c r="BE203" s="159">
        <f t="shared" si="14"/>
        <v>0</v>
      </c>
      <c r="BF203" s="159">
        <f t="shared" si="15"/>
        <v>0</v>
      </c>
      <c r="BG203" s="159">
        <f t="shared" si="16"/>
        <v>0</v>
      </c>
      <c r="BH203" s="159">
        <f t="shared" si="17"/>
        <v>0</v>
      </c>
      <c r="BI203" s="159">
        <f t="shared" si="18"/>
        <v>0</v>
      </c>
      <c r="BJ203" s="17" t="s">
        <v>89</v>
      </c>
      <c r="BK203" s="159">
        <f t="shared" si="19"/>
        <v>0</v>
      </c>
      <c r="BL203" s="17" t="s">
        <v>587</v>
      </c>
      <c r="BM203" s="158" t="s">
        <v>1344</v>
      </c>
    </row>
    <row r="204" spans="2:65" s="1" customFormat="1" ht="24.2" customHeight="1">
      <c r="B204" s="145"/>
      <c r="C204" s="188" t="s">
        <v>854</v>
      </c>
      <c r="D204" s="188" t="s">
        <v>507</v>
      </c>
      <c r="E204" s="189" t="s">
        <v>3645</v>
      </c>
      <c r="F204" s="190" t="s">
        <v>3646</v>
      </c>
      <c r="G204" s="191" t="s">
        <v>3566</v>
      </c>
      <c r="H204" s="192">
        <v>1</v>
      </c>
      <c r="I204" s="193"/>
      <c r="J204" s="194">
        <f t="shared" si="10"/>
        <v>0</v>
      </c>
      <c r="K204" s="195"/>
      <c r="L204" s="196"/>
      <c r="M204" s="197" t="s">
        <v>1</v>
      </c>
      <c r="N204" s="198" t="s">
        <v>42</v>
      </c>
      <c r="P204" s="156">
        <f t="shared" si="11"/>
        <v>0</v>
      </c>
      <c r="Q204" s="156">
        <v>0</v>
      </c>
      <c r="R204" s="156">
        <f t="shared" si="12"/>
        <v>0</v>
      </c>
      <c r="S204" s="156">
        <v>0</v>
      </c>
      <c r="T204" s="157">
        <f t="shared" si="13"/>
        <v>0</v>
      </c>
      <c r="AR204" s="158" t="s">
        <v>732</v>
      </c>
      <c r="AT204" s="158" t="s">
        <v>507</v>
      </c>
      <c r="AU204" s="158" t="s">
        <v>89</v>
      </c>
      <c r="AY204" s="17" t="s">
        <v>307</v>
      </c>
      <c r="BE204" s="159">
        <f t="shared" si="14"/>
        <v>0</v>
      </c>
      <c r="BF204" s="159">
        <f t="shared" si="15"/>
        <v>0</v>
      </c>
      <c r="BG204" s="159">
        <f t="shared" si="16"/>
        <v>0</v>
      </c>
      <c r="BH204" s="159">
        <f t="shared" si="17"/>
        <v>0</v>
      </c>
      <c r="BI204" s="159">
        <f t="shared" si="18"/>
        <v>0</v>
      </c>
      <c r="BJ204" s="17" t="s">
        <v>89</v>
      </c>
      <c r="BK204" s="159">
        <f t="shared" si="19"/>
        <v>0</v>
      </c>
      <c r="BL204" s="17" t="s">
        <v>587</v>
      </c>
      <c r="BM204" s="158" t="s">
        <v>1353</v>
      </c>
    </row>
    <row r="205" spans="2:65" s="1" customFormat="1" ht="29.25">
      <c r="B205" s="32"/>
      <c r="D205" s="161" t="s">
        <v>3247</v>
      </c>
      <c r="F205" s="205" t="s">
        <v>3647</v>
      </c>
      <c r="I205" s="206"/>
      <c r="L205" s="32"/>
      <c r="M205" s="207"/>
      <c r="T205" s="59"/>
      <c r="AT205" s="17" t="s">
        <v>3247</v>
      </c>
      <c r="AU205" s="17" t="s">
        <v>89</v>
      </c>
    </row>
    <row r="206" spans="2:65" s="1" customFormat="1" ht="16.5" customHeight="1">
      <c r="B206" s="145"/>
      <c r="C206" s="188" t="s">
        <v>859</v>
      </c>
      <c r="D206" s="188" t="s">
        <v>507</v>
      </c>
      <c r="E206" s="189" t="s">
        <v>3648</v>
      </c>
      <c r="F206" s="190" t="s">
        <v>3649</v>
      </c>
      <c r="G206" s="191" t="s">
        <v>3650</v>
      </c>
      <c r="H206" s="192">
        <v>2</v>
      </c>
      <c r="I206" s="193"/>
      <c r="J206" s="194">
        <f>ROUND(I206*H206,2)</f>
        <v>0</v>
      </c>
      <c r="K206" s="195"/>
      <c r="L206" s="196"/>
      <c r="M206" s="197" t="s">
        <v>1</v>
      </c>
      <c r="N206" s="198" t="s">
        <v>42</v>
      </c>
      <c r="P206" s="156">
        <f>O206*H206</f>
        <v>0</v>
      </c>
      <c r="Q206" s="156">
        <v>0</v>
      </c>
      <c r="R206" s="156">
        <f>Q206*H206</f>
        <v>0</v>
      </c>
      <c r="S206" s="156">
        <v>0</v>
      </c>
      <c r="T206" s="157">
        <f>S206*H206</f>
        <v>0</v>
      </c>
      <c r="AR206" s="158" t="s">
        <v>732</v>
      </c>
      <c r="AT206" s="158" t="s">
        <v>507</v>
      </c>
      <c r="AU206" s="158" t="s">
        <v>89</v>
      </c>
      <c r="AY206" s="17" t="s">
        <v>307</v>
      </c>
      <c r="BE206" s="159">
        <f>IF(N206="základná",J206,0)</f>
        <v>0</v>
      </c>
      <c r="BF206" s="159">
        <f>IF(N206="znížená",J206,0)</f>
        <v>0</v>
      </c>
      <c r="BG206" s="159">
        <f>IF(N206="zákl. prenesená",J206,0)</f>
        <v>0</v>
      </c>
      <c r="BH206" s="159">
        <f>IF(N206="zníž. prenesená",J206,0)</f>
        <v>0</v>
      </c>
      <c r="BI206" s="159">
        <f>IF(N206="nulová",J206,0)</f>
        <v>0</v>
      </c>
      <c r="BJ206" s="17" t="s">
        <v>89</v>
      </c>
      <c r="BK206" s="159">
        <f>ROUND(I206*H206,2)</f>
        <v>0</v>
      </c>
      <c r="BL206" s="17" t="s">
        <v>587</v>
      </c>
      <c r="BM206" s="158" t="s">
        <v>1363</v>
      </c>
    </row>
    <row r="207" spans="2:65" s="1" customFormat="1" ht="16.5" customHeight="1">
      <c r="B207" s="145"/>
      <c r="C207" s="188" t="s">
        <v>864</v>
      </c>
      <c r="D207" s="188" t="s">
        <v>507</v>
      </c>
      <c r="E207" s="189" t="s">
        <v>3651</v>
      </c>
      <c r="F207" s="190" t="s">
        <v>3652</v>
      </c>
      <c r="G207" s="191" t="s">
        <v>693</v>
      </c>
      <c r="H207" s="192">
        <v>1</v>
      </c>
      <c r="I207" s="193"/>
      <c r="J207" s="194">
        <f>ROUND(I207*H207,2)</f>
        <v>0</v>
      </c>
      <c r="K207" s="195"/>
      <c r="L207" s="196"/>
      <c r="M207" s="197" t="s">
        <v>1</v>
      </c>
      <c r="N207" s="198" t="s">
        <v>42</v>
      </c>
      <c r="P207" s="156">
        <f>O207*H207</f>
        <v>0</v>
      </c>
      <c r="Q207" s="156">
        <v>0</v>
      </c>
      <c r="R207" s="156">
        <f>Q207*H207</f>
        <v>0</v>
      </c>
      <c r="S207" s="156">
        <v>0</v>
      </c>
      <c r="T207" s="157">
        <f>S207*H207</f>
        <v>0</v>
      </c>
      <c r="AR207" s="158" t="s">
        <v>732</v>
      </c>
      <c r="AT207" s="158" t="s">
        <v>507</v>
      </c>
      <c r="AU207" s="158" t="s">
        <v>89</v>
      </c>
      <c r="AY207" s="17" t="s">
        <v>307</v>
      </c>
      <c r="BE207" s="159">
        <f>IF(N207="základná",J207,0)</f>
        <v>0</v>
      </c>
      <c r="BF207" s="159">
        <f>IF(N207="znížená",J207,0)</f>
        <v>0</v>
      </c>
      <c r="BG207" s="159">
        <f>IF(N207="zákl. prenesená",J207,0)</f>
        <v>0</v>
      </c>
      <c r="BH207" s="159">
        <f>IF(N207="zníž. prenesená",J207,0)</f>
        <v>0</v>
      </c>
      <c r="BI207" s="159">
        <f>IF(N207="nulová",J207,0)</f>
        <v>0</v>
      </c>
      <c r="BJ207" s="17" t="s">
        <v>89</v>
      </c>
      <c r="BK207" s="159">
        <f>ROUND(I207*H207,2)</f>
        <v>0</v>
      </c>
      <c r="BL207" s="17" t="s">
        <v>587</v>
      </c>
      <c r="BM207" s="158" t="s">
        <v>1381</v>
      </c>
    </row>
    <row r="208" spans="2:65" s="1" customFormat="1" ht="16.5" customHeight="1">
      <c r="B208" s="145"/>
      <c r="C208" s="188" t="s">
        <v>869</v>
      </c>
      <c r="D208" s="188" t="s">
        <v>507</v>
      </c>
      <c r="E208" s="189" t="s">
        <v>3653</v>
      </c>
      <c r="F208" s="190" t="s">
        <v>3654</v>
      </c>
      <c r="G208" s="191" t="s">
        <v>693</v>
      </c>
      <c r="H208" s="192">
        <v>1</v>
      </c>
      <c r="I208" s="193"/>
      <c r="J208" s="194">
        <f>ROUND(I208*H208,2)</f>
        <v>0</v>
      </c>
      <c r="K208" s="195"/>
      <c r="L208" s="196"/>
      <c r="M208" s="197" t="s">
        <v>1</v>
      </c>
      <c r="N208" s="198" t="s">
        <v>42</v>
      </c>
      <c r="P208" s="156">
        <f>O208*H208</f>
        <v>0</v>
      </c>
      <c r="Q208" s="156">
        <v>0</v>
      </c>
      <c r="R208" s="156">
        <f>Q208*H208</f>
        <v>0</v>
      </c>
      <c r="S208" s="156">
        <v>0</v>
      </c>
      <c r="T208" s="157">
        <f>S208*H208</f>
        <v>0</v>
      </c>
      <c r="AR208" s="158" t="s">
        <v>732</v>
      </c>
      <c r="AT208" s="158" t="s">
        <v>507</v>
      </c>
      <c r="AU208" s="158" t="s">
        <v>89</v>
      </c>
      <c r="AY208" s="17" t="s">
        <v>307</v>
      </c>
      <c r="BE208" s="159">
        <f>IF(N208="základná",J208,0)</f>
        <v>0</v>
      </c>
      <c r="BF208" s="159">
        <f>IF(N208="znížená",J208,0)</f>
        <v>0</v>
      </c>
      <c r="BG208" s="159">
        <f>IF(N208="zákl. prenesená",J208,0)</f>
        <v>0</v>
      </c>
      <c r="BH208" s="159">
        <f>IF(N208="zníž. prenesená",J208,0)</f>
        <v>0</v>
      </c>
      <c r="BI208" s="159">
        <f>IF(N208="nulová",J208,0)</f>
        <v>0</v>
      </c>
      <c r="BJ208" s="17" t="s">
        <v>89</v>
      </c>
      <c r="BK208" s="159">
        <f>ROUND(I208*H208,2)</f>
        <v>0</v>
      </c>
      <c r="BL208" s="17" t="s">
        <v>587</v>
      </c>
      <c r="BM208" s="158" t="s">
        <v>1410</v>
      </c>
    </row>
    <row r="209" spans="2:65" s="1" customFormat="1" ht="16.5" customHeight="1">
      <c r="B209" s="145"/>
      <c r="C209" s="188" t="s">
        <v>874</v>
      </c>
      <c r="D209" s="188" t="s">
        <v>507</v>
      </c>
      <c r="E209" s="189" t="s">
        <v>3655</v>
      </c>
      <c r="F209" s="190" t="s">
        <v>3656</v>
      </c>
      <c r="G209" s="191" t="s">
        <v>693</v>
      </c>
      <c r="H209" s="192">
        <v>2</v>
      </c>
      <c r="I209" s="193"/>
      <c r="J209" s="194">
        <f>ROUND(I209*H209,2)</f>
        <v>0</v>
      </c>
      <c r="K209" s="195"/>
      <c r="L209" s="196"/>
      <c r="M209" s="197" t="s">
        <v>1</v>
      </c>
      <c r="N209" s="198" t="s">
        <v>42</v>
      </c>
      <c r="P209" s="156">
        <f>O209*H209</f>
        <v>0</v>
      </c>
      <c r="Q209" s="156">
        <v>0</v>
      </c>
      <c r="R209" s="156">
        <f>Q209*H209</f>
        <v>0</v>
      </c>
      <c r="S209" s="156">
        <v>0</v>
      </c>
      <c r="T209" s="157">
        <f>S209*H209</f>
        <v>0</v>
      </c>
      <c r="AR209" s="158" t="s">
        <v>732</v>
      </c>
      <c r="AT209" s="158" t="s">
        <v>507</v>
      </c>
      <c r="AU209" s="158" t="s">
        <v>89</v>
      </c>
      <c r="AY209" s="17" t="s">
        <v>307</v>
      </c>
      <c r="BE209" s="159">
        <f>IF(N209="základná",J209,0)</f>
        <v>0</v>
      </c>
      <c r="BF209" s="159">
        <f>IF(N209="znížená",J209,0)</f>
        <v>0</v>
      </c>
      <c r="BG209" s="159">
        <f>IF(N209="zákl. prenesená",J209,0)</f>
        <v>0</v>
      </c>
      <c r="BH209" s="159">
        <f>IF(N209="zníž. prenesená",J209,0)</f>
        <v>0</v>
      </c>
      <c r="BI209" s="159">
        <f>IF(N209="nulová",J209,0)</f>
        <v>0</v>
      </c>
      <c r="BJ209" s="17" t="s">
        <v>89</v>
      </c>
      <c r="BK209" s="159">
        <f>ROUND(I209*H209,2)</f>
        <v>0</v>
      </c>
      <c r="BL209" s="17" t="s">
        <v>587</v>
      </c>
      <c r="BM209" s="158" t="s">
        <v>1440</v>
      </c>
    </row>
    <row r="210" spans="2:65" s="1" customFormat="1" ht="39">
      <c r="B210" s="32"/>
      <c r="D210" s="161" t="s">
        <v>3247</v>
      </c>
      <c r="F210" s="205" t="s">
        <v>3657</v>
      </c>
      <c r="I210" s="206"/>
      <c r="L210" s="32"/>
      <c r="M210" s="207"/>
      <c r="T210" s="59"/>
      <c r="AT210" s="17" t="s">
        <v>3247</v>
      </c>
      <c r="AU210" s="17" t="s">
        <v>89</v>
      </c>
    </row>
    <row r="211" spans="2:65" s="1" customFormat="1" ht="16.5" customHeight="1">
      <c r="B211" s="145"/>
      <c r="C211" s="146" t="s">
        <v>880</v>
      </c>
      <c r="D211" s="146" t="s">
        <v>309</v>
      </c>
      <c r="E211" s="147" t="s">
        <v>3658</v>
      </c>
      <c r="F211" s="148" t="s">
        <v>3659</v>
      </c>
      <c r="G211" s="149" t="s">
        <v>693</v>
      </c>
      <c r="H211" s="150">
        <v>1</v>
      </c>
      <c r="I211" s="151"/>
      <c r="J211" s="152">
        <f>ROUND(I211*H211,2)</f>
        <v>0</v>
      </c>
      <c r="K211" s="153"/>
      <c r="L211" s="32"/>
      <c r="M211" s="154" t="s">
        <v>1</v>
      </c>
      <c r="N211" s="155" t="s">
        <v>42</v>
      </c>
      <c r="P211" s="156">
        <f>O211*H211</f>
        <v>0</v>
      </c>
      <c r="Q211" s="156">
        <v>0</v>
      </c>
      <c r="R211" s="156">
        <f>Q211*H211</f>
        <v>0</v>
      </c>
      <c r="S211" s="156">
        <v>0</v>
      </c>
      <c r="T211" s="157">
        <f>S211*H211</f>
        <v>0</v>
      </c>
      <c r="AR211" s="158" t="s">
        <v>587</v>
      </c>
      <c r="AT211" s="158" t="s">
        <v>309</v>
      </c>
      <c r="AU211" s="158" t="s">
        <v>89</v>
      </c>
      <c r="AY211" s="17" t="s">
        <v>307</v>
      </c>
      <c r="BE211" s="159">
        <f>IF(N211="základná",J211,0)</f>
        <v>0</v>
      </c>
      <c r="BF211" s="159">
        <f>IF(N211="znížená",J211,0)</f>
        <v>0</v>
      </c>
      <c r="BG211" s="159">
        <f>IF(N211="zákl. prenesená",J211,0)</f>
        <v>0</v>
      </c>
      <c r="BH211" s="159">
        <f>IF(N211="zníž. prenesená",J211,0)</f>
        <v>0</v>
      </c>
      <c r="BI211" s="159">
        <f>IF(N211="nulová",J211,0)</f>
        <v>0</v>
      </c>
      <c r="BJ211" s="17" t="s">
        <v>89</v>
      </c>
      <c r="BK211" s="159">
        <f>ROUND(I211*H211,2)</f>
        <v>0</v>
      </c>
      <c r="BL211" s="17" t="s">
        <v>587</v>
      </c>
      <c r="BM211" s="158" t="s">
        <v>1461</v>
      </c>
    </row>
    <row r="212" spans="2:65" s="1" customFormat="1" ht="21.75" customHeight="1">
      <c r="B212" s="145"/>
      <c r="C212" s="188" t="s">
        <v>885</v>
      </c>
      <c r="D212" s="188" t="s">
        <v>507</v>
      </c>
      <c r="E212" s="189" t="s">
        <v>3660</v>
      </c>
      <c r="F212" s="190" t="s">
        <v>3661</v>
      </c>
      <c r="G212" s="191" t="s">
        <v>693</v>
      </c>
      <c r="H212" s="192">
        <v>1</v>
      </c>
      <c r="I212" s="193"/>
      <c r="J212" s="194">
        <f>ROUND(I212*H212,2)</f>
        <v>0</v>
      </c>
      <c r="K212" s="195"/>
      <c r="L212" s="196"/>
      <c r="M212" s="197" t="s">
        <v>1</v>
      </c>
      <c r="N212" s="198" t="s">
        <v>42</v>
      </c>
      <c r="P212" s="156">
        <f>O212*H212</f>
        <v>0</v>
      </c>
      <c r="Q212" s="156">
        <v>2.15E-3</v>
      </c>
      <c r="R212" s="156">
        <f>Q212*H212</f>
        <v>2.15E-3</v>
      </c>
      <c r="S212" s="156">
        <v>0</v>
      </c>
      <c r="T212" s="157">
        <f>S212*H212</f>
        <v>0</v>
      </c>
      <c r="AR212" s="158" t="s">
        <v>732</v>
      </c>
      <c r="AT212" s="158" t="s">
        <v>507</v>
      </c>
      <c r="AU212" s="158" t="s">
        <v>89</v>
      </c>
      <c r="AY212" s="17" t="s">
        <v>307</v>
      </c>
      <c r="BE212" s="159">
        <f>IF(N212="základná",J212,0)</f>
        <v>0</v>
      </c>
      <c r="BF212" s="159">
        <f>IF(N212="znížená",J212,0)</f>
        <v>0</v>
      </c>
      <c r="BG212" s="159">
        <f>IF(N212="zákl. prenesená",J212,0)</f>
        <v>0</v>
      </c>
      <c r="BH212" s="159">
        <f>IF(N212="zníž. prenesená",J212,0)</f>
        <v>0</v>
      </c>
      <c r="BI212" s="159">
        <f>IF(N212="nulová",J212,0)</f>
        <v>0</v>
      </c>
      <c r="BJ212" s="17" t="s">
        <v>89</v>
      </c>
      <c r="BK212" s="159">
        <f>ROUND(I212*H212,2)</f>
        <v>0</v>
      </c>
      <c r="BL212" s="17" t="s">
        <v>587</v>
      </c>
      <c r="BM212" s="158" t="s">
        <v>1476</v>
      </c>
    </row>
    <row r="213" spans="2:65" s="1" customFormat="1" ht="16.5" customHeight="1">
      <c r="B213" s="145"/>
      <c r="C213" s="188" t="s">
        <v>926</v>
      </c>
      <c r="D213" s="188" t="s">
        <v>507</v>
      </c>
      <c r="E213" s="189" t="s">
        <v>3662</v>
      </c>
      <c r="F213" s="190" t="s">
        <v>3663</v>
      </c>
      <c r="G213" s="191" t="s">
        <v>693</v>
      </c>
      <c r="H213" s="192">
        <v>1</v>
      </c>
      <c r="I213" s="193"/>
      <c r="J213" s="194">
        <f>ROUND(I213*H213,2)</f>
        <v>0</v>
      </c>
      <c r="K213" s="195"/>
      <c r="L213" s="196"/>
      <c r="M213" s="197" t="s">
        <v>1</v>
      </c>
      <c r="N213" s="198" t="s">
        <v>42</v>
      </c>
      <c r="P213" s="156">
        <f>O213*H213</f>
        <v>0</v>
      </c>
      <c r="Q213" s="156">
        <v>0</v>
      </c>
      <c r="R213" s="156">
        <f>Q213*H213</f>
        <v>0</v>
      </c>
      <c r="S213" s="156">
        <v>0</v>
      </c>
      <c r="T213" s="157">
        <f>S213*H213</f>
        <v>0</v>
      </c>
      <c r="AR213" s="158" t="s">
        <v>732</v>
      </c>
      <c r="AT213" s="158" t="s">
        <v>507</v>
      </c>
      <c r="AU213" s="158" t="s">
        <v>89</v>
      </c>
      <c r="AY213" s="17" t="s">
        <v>307</v>
      </c>
      <c r="BE213" s="159">
        <f>IF(N213="základná",J213,0)</f>
        <v>0</v>
      </c>
      <c r="BF213" s="159">
        <f>IF(N213="znížená",J213,0)</f>
        <v>0</v>
      </c>
      <c r="BG213" s="159">
        <f>IF(N213="zákl. prenesená",J213,0)</f>
        <v>0</v>
      </c>
      <c r="BH213" s="159">
        <f>IF(N213="zníž. prenesená",J213,0)</f>
        <v>0</v>
      </c>
      <c r="BI213" s="159">
        <f>IF(N213="nulová",J213,0)</f>
        <v>0</v>
      </c>
      <c r="BJ213" s="17" t="s">
        <v>89</v>
      </c>
      <c r="BK213" s="159">
        <f>ROUND(I213*H213,2)</f>
        <v>0</v>
      </c>
      <c r="BL213" s="17" t="s">
        <v>587</v>
      </c>
      <c r="BM213" s="158" t="s">
        <v>1487</v>
      </c>
    </row>
    <row r="214" spans="2:65" s="1" customFormat="1" ht="19.5">
      <c r="B214" s="32"/>
      <c r="D214" s="161" t="s">
        <v>3247</v>
      </c>
      <c r="F214" s="205" t="s">
        <v>3664</v>
      </c>
      <c r="I214" s="206"/>
      <c r="L214" s="32"/>
      <c r="M214" s="207"/>
      <c r="T214" s="59"/>
      <c r="AT214" s="17" t="s">
        <v>3247</v>
      </c>
      <c r="AU214" s="17" t="s">
        <v>89</v>
      </c>
    </row>
    <row r="215" spans="2:65" s="1" customFormat="1" ht="24.2" customHeight="1">
      <c r="B215" s="145"/>
      <c r="C215" s="146" t="s">
        <v>931</v>
      </c>
      <c r="D215" s="146" t="s">
        <v>309</v>
      </c>
      <c r="E215" s="147" t="s">
        <v>3665</v>
      </c>
      <c r="F215" s="148" t="s">
        <v>3666</v>
      </c>
      <c r="G215" s="149" t="s">
        <v>788</v>
      </c>
      <c r="H215" s="150">
        <v>2</v>
      </c>
      <c r="I215" s="151"/>
      <c r="J215" s="152">
        <f>ROUND(I215*H215,2)</f>
        <v>0</v>
      </c>
      <c r="K215" s="153"/>
      <c r="L215" s="32"/>
      <c r="M215" s="154" t="s">
        <v>1</v>
      </c>
      <c r="N215" s="155" t="s">
        <v>42</v>
      </c>
      <c r="P215" s="156">
        <f>O215*H215</f>
        <v>0</v>
      </c>
      <c r="Q215" s="156">
        <v>2.9260000000000001E-2</v>
      </c>
      <c r="R215" s="156">
        <f>Q215*H215</f>
        <v>5.8520000000000003E-2</v>
      </c>
      <c r="S215" s="156">
        <v>0</v>
      </c>
      <c r="T215" s="157">
        <f>S215*H215</f>
        <v>0</v>
      </c>
      <c r="AR215" s="158" t="s">
        <v>587</v>
      </c>
      <c r="AT215" s="158" t="s">
        <v>309</v>
      </c>
      <c r="AU215" s="158" t="s">
        <v>89</v>
      </c>
      <c r="AY215" s="17" t="s">
        <v>307</v>
      </c>
      <c r="BE215" s="159">
        <f>IF(N215="základná",J215,0)</f>
        <v>0</v>
      </c>
      <c r="BF215" s="159">
        <f>IF(N215="znížená",J215,0)</f>
        <v>0</v>
      </c>
      <c r="BG215" s="159">
        <f>IF(N215="zákl. prenesená",J215,0)</f>
        <v>0</v>
      </c>
      <c r="BH215" s="159">
        <f>IF(N215="zníž. prenesená",J215,0)</f>
        <v>0</v>
      </c>
      <c r="BI215" s="159">
        <f>IF(N215="nulová",J215,0)</f>
        <v>0</v>
      </c>
      <c r="BJ215" s="17" t="s">
        <v>89</v>
      </c>
      <c r="BK215" s="159">
        <f>ROUND(I215*H215,2)</f>
        <v>0</v>
      </c>
      <c r="BL215" s="17" t="s">
        <v>587</v>
      </c>
      <c r="BM215" s="158" t="s">
        <v>1496</v>
      </c>
    </row>
    <row r="216" spans="2:65" s="1" customFormat="1" ht="16.5" customHeight="1">
      <c r="B216" s="145"/>
      <c r="C216" s="188" t="s">
        <v>939</v>
      </c>
      <c r="D216" s="188" t="s">
        <v>507</v>
      </c>
      <c r="E216" s="189" t="s">
        <v>3667</v>
      </c>
      <c r="F216" s="190" t="s">
        <v>3668</v>
      </c>
      <c r="G216" s="191" t="s">
        <v>693</v>
      </c>
      <c r="H216" s="192">
        <v>8</v>
      </c>
      <c r="I216" s="193"/>
      <c r="J216" s="194">
        <f>ROUND(I216*H216,2)</f>
        <v>0</v>
      </c>
      <c r="K216" s="195"/>
      <c r="L216" s="196"/>
      <c r="M216" s="197" t="s">
        <v>1</v>
      </c>
      <c r="N216" s="198" t="s">
        <v>42</v>
      </c>
      <c r="P216" s="156">
        <f>O216*H216</f>
        <v>0</v>
      </c>
      <c r="Q216" s="156">
        <v>0</v>
      </c>
      <c r="R216" s="156">
        <f>Q216*H216</f>
        <v>0</v>
      </c>
      <c r="S216" s="156">
        <v>0</v>
      </c>
      <c r="T216" s="157">
        <f>S216*H216</f>
        <v>0</v>
      </c>
      <c r="AR216" s="158" t="s">
        <v>732</v>
      </c>
      <c r="AT216" s="158" t="s">
        <v>507</v>
      </c>
      <c r="AU216" s="158" t="s">
        <v>89</v>
      </c>
      <c r="AY216" s="17" t="s">
        <v>307</v>
      </c>
      <c r="BE216" s="159">
        <f>IF(N216="základná",J216,0)</f>
        <v>0</v>
      </c>
      <c r="BF216" s="159">
        <f>IF(N216="znížená",J216,0)</f>
        <v>0</v>
      </c>
      <c r="BG216" s="159">
        <f>IF(N216="zákl. prenesená",J216,0)</f>
        <v>0</v>
      </c>
      <c r="BH216" s="159">
        <f>IF(N216="zníž. prenesená",J216,0)</f>
        <v>0</v>
      </c>
      <c r="BI216" s="159">
        <f>IF(N216="nulová",J216,0)</f>
        <v>0</v>
      </c>
      <c r="BJ216" s="17" t="s">
        <v>89</v>
      </c>
      <c r="BK216" s="159">
        <f>ROUND(I216*H216,2)</f>
        <v>0</v>
      </c>
      <c r="BL216" s="17" t="s">
        <v>587</v>
      </c>
      <c r="BM216" s="158" t="s">
        <v>1505</v>
      </c>
    </row>
    <row r="217" spans="2:65" s="1" customFormat="1" ht="48.75">
      <c r="B217" s="32"/>
      <c r="D217" s="161" t="s">
        <v>3247</v>
      </c>
      <c r="F217" s="205" t="s">
        <v>3669</v>
      </c>
      <c r="I217" s="206"/>
      <c r="L217" s="32"/>
      <c r="M217" s="207"/>
      <c r="T217" s="59"/>
      <c r="AT217" s="17" t="s">
        <v>3247</v>
      </c>
      <c r="AU217" s="17" t="s">
        <v>89</v>
      </c>
    </row>
    <row r="218" spans="2:65" s="1" customFormat="1" ht="16.5" customHeight="1">
      <c r="B218" s="145"/>
      <c r="C218" s="188" t="s">
        <v>954</v>
      </c>
      <c r="D218" s="188" t="s">
        <v>507</v>
      </c>
      <c r="E218" s="189" t="s">
        <v>3670</v>
      </c>
      <c r="F218" s="190" t="s">
        <v>3671</v>
      </c>
      <c r="G218" s="191" t="s">
        <v>693</v>
      </c>
      <c r="H218" s="192">
        <v>14</v>
      </c>
      <c r="I218" s="193"/>
      <c r="J218" s="194">
        <f>ROUND(I218*H218,2)</f>
        <v>0</v>
      </c>
      <c r="K218" s="195"/>
      <c r="L218" s="196"/>
      <c r="M218" s="197" t="s">
        <v>1</v>
      </c>
      <c r="N218" s="198" t="s">
        <v>42</v>
      </c>
      <c r="P218" s="156">
        <f>O218*H218</f>
        <v>0</v>
      </c>
      <c r="Q218" s="156">
        <v>0</v>
      </c>
      <c r="R218" s="156">
        <f>Q218*H218</f>
        <v>0</v>
      </c>
      <c r="S218" s="156">
        <v>0</v>
      </c>
      <c r="T218" s="157">
        <f>S218*H218</f>
        <v>0</v>
      </c>
      <c r="AR218" s="158" t="s">
        <v>732</v>
      </c>
      <c r="AT218" s="158" t="s">
        <v>507</v>
      </c>
      <c r="AU218" s="158" t="s">
        <v>89</v>
      </c>
      <c r="AY218" s="17" t="s">
        <v>307</v>
      </c>
      <c r="BE218" s="159">
        <f>IF(N218="základná",J218,0)</f>
        <v>0</v>
      </c>
      <c r="BF218" s="159">
        <f>IF(N218="znížená",J218,0)</f>
        <v>0</v>
      </c>
      <c r="BG218" s="159">
        <f>IF(N218="zákl. prenesená",J218,0)</f>
        <v>0</v>
      </c>
      <c r="BH218" s="159">
        <f>IF(N218="zníž. prenesená",J218,0)</f>
        <v>0</v>
      </c>
      <c r="BI218" s="159">
        <f>IF(N218="nulová",J218,0)</f>
        <v>0</v>
      </c>
      <c r="BJ218" s="17" t="s">
        <v>89</v>
      </c>
      <c r="BK218" s="159">
        <f>ROUND(I218*H218,2)</f>
        <v>0</v>
      </c>
      <c r="BL218" s="17" t="s">
        <v>587</v>
      </c>
      <c r="BM218" s="158" t="s">
        <v>1515</v>
      </c>
    </row>
    <row r="219" spans="2:65" s="1" customFormat="1" ht="29.25">
      <c r="B219" s="32"/>
      <c r="D219" s="161" t="s">
        <v>3247</v>
      </c>
      <c r="F219" s="205" t="s">
        <v>3672</v>
      </c>
      <c r="I219" s="206"/>
      <c r="L219" s="32"/>
      <c r="M219" s="207"/>
      <c r="T219" s="59"/>
      <c r="AT219" s="17" t="s">
        <v>3247</v>
      </c>
      <c r="AU219" s="17" t="s">
        <v>89</v>
      </c>
    </row>
    <row r="220" spans="2:65" s="1" customFormat="1" ht="16.5" customHeight="1">
      <c r="B220" s="145"/>
      <c r="C220" s="188" t="s">
        <v>959</v>
      </c>
      <c r="D220" s="188" t="s">
        <v>507</v>
      </c>
      <c r="E220" s="189" t="s">
        <v>3673</v>
      </c>
      <c r="F220" s="190" t="s">
        <v>3674</v>
      </c>
      <c r="G220" s="191" t="s">
        <v>3675</v>
      </c>
      <c r="H220" s="192">
        <v>2</v>
      </c>
      <c r="I220" s="193"/>
      <c r="J220" s="194">
        <f>ROUND(I220*H220,2)</f>
        <v>0</v>
      </c>
      <c r="K220" s="195"/>
      <c r="L220" s="196"/>
      <c r="M220" s="197" t="s">
        <v>1</v>
      </c>
      <c r="N220" s="198" t="s">
        <v>42</v>
      </c>
      <c r="P220" s="156">
        <f>O220*H220</f>
        <v>0</v>
      </c>
      <c r="Q220" s="156">
        <v>0</v>
      </c>
      <c r="R220" s="156">
        <f>Q220*H220</f>
        <v>0</v>
      </c>
      <c r="S220" s="156">
        <v>0</v>
      </c>
      <c r="T220" s="157">
        <f>S220*H220</f>
        <v>0</v>
      </c>
      <c r="AR220" s="158" t="s">
        <v>732</v>
      </c>
      <c r="AT220" s="158" t="s">
        <v>507</v>
      </c>
      <c r="AU220" s="158" t="s">
        <v>89</v>
      </c>
      <c r="AY220" s="17" t="s">
        <v>307</v>
      </c>
      <c r="BE220" s="159">
        <f>IF(N220="základná",J220,0)</f>
        <v>0</v>
      </c>
      <c r="BF220" s="159">
        <f>IF(N220="znížená",J220,0)</f>
        <v>0</v>
      </c>
      <c r="BG220" s="159">
        <f>IF(N220="zákl. prenesená",J220,0)</f>
        <v>0</v>
      </c>
      <c r="BH220" s="159">
        <f>IF(N220="zníž. prenesená",J220,0)</f>
        <v>0</v>
      </c>
      <c r="BI220" s="159">
        <f>IF(N220="nulová",J220,0)</f>
        <v>0</v>
      </c>
      <c r="BJ220" s="17" t="s">
        <v>89</v>
      </c>
      <c r="BK220" s="159">
        <f>ROUND(I220*H220,2)</f>
        <v>0</v>
      </c>
      <c r="BL220" s="17" t="s">
        <v>587</v>
      </c>
      <c r="BM220" s="158" t="s">
        <v>1524</v>
      </c>
    </row>
    <row r="221" spans="2:65" s="1" customFormat="1" ht="29.25">
      <c r="B221" s="32"/>
      <c r="D221" s="161" t="s">
        <v>3247</v>
      </c>
      <c r="F221" s="205" t="s">
        <v>3676</v>
      </c>
      <c r="I221" s="206"/>
      <c r="L221" s="32"/>
      <c r="M221" s="207"/>
      <c r="T221" s="59"/>
      <c r="AT221" s="17" t="s">
        <v>3247</v>
      </c>
      <c r="AU221" s="17" t="s">
        <v>89</v>
      </c>
    </row>
    <row r="222" spans="2:65" s="1" customFormat="1" ht="21.75" customHeight="1">
      <c r="B222" s="145"/>
      <c r="C222" s="188" t="s">
        <v>965</v>
      </c>
      <c r="D222" s="188" t="s">
        <v>507</v>
      </c>
      <c r="E222" s="189" t="s">
        <v>3677</v>
      </c>
      <c r="F222" s="190" t="s">
        <v>3678</v>
      </c>
      <c r="G222" s="191" t="s">
        <v>3675</v>
      </c>
      <c r="H222" s="192">
        <v>1</v>
      </c>
      <c r="I222" s="193"/>
      <c r="J222" s="194">
        <f>ROUND(I222*H222,2)</f>
        <v>0</v>
      </c>
      <c r="K222" s="195"/>
      <c r="L222" s="196"/>
      <c r="M222" s="197" t="s">
        <v>1</v>
      </c>
      <c r="N222" s="198" t="s">
        <v>42</v>
      </c>
      <c r="P222" s="156">
        <f>O222*H222</f>
        <v>0</v>
      </c>
      <c r="Q222" s="156">
        <v>0</v>
      </c>
      <c r="R222" s="156">
        <f>Q222*H222</f>
        <v>0</v>
      </c>
      <c r="S222" s="156">
        <v>0</v>
      </c>
      <c r="T222" s="157">
        <f>S222*H222</f>
        <v>0</v>
      </c>
      <c r="AR222" s="158" t="s">
        <v>732</v>
      </c>
      <c r="AT222" s="158" t="s">
        <v>507</v>
      </c>
      <c r="AU222" s="158" t="s">
        <v>89</v>
      </c>
      <c r="AY222" s="17" t="s">
        <v>307</v>
      </c>
      <c r="BE222" s="159">
        <f>IF(N222="základná",J222,0)</f>
        <v>0</v>
      </c>
      <c r="BF222" s="159">
        <f>IF(N222="znížená",J222,0)</f>
        <v>0</v>
      </c>
      <c r="BG222" s="159">
        <f>IF(N222="zákl. prenesená",J222,0)</f>
        <v>0</v>
      </c>
      <c r="BH222" s="159">
        <f>IF(N222="zníž. prenesená",J222,0)</f>
        <v>0</v>
      </c>
      <c r="BI222" s="159">
        <f>IF(N222="nulová",J222,0)</f>
        <v>0</v>
      </c>
      <c r="BJ222" s="17" t="s">
        <v>89</v>
      </c>
      <c r="BK222" s="159">
        <f>ROUND(I222*H222,2)</f>
        <v>0</v>
      </c>
      <c r="BL222" s="17" t="s">
        <v>587</v>
      </c>
      <c r="BM222" s="158" t="s">
        <v>1532</v>
      </c>
    </row>
    <row r="223" spans="2:65" s="1" customFormat="1" ht="39">
      <c r="B223" s="32"/>
      <c r="D223" s="161" t="s">
        <v>3247</v>
      </c>
      <c r="F223" s="205" t="s">
        <v>3679</v>
      </c>
      <c r="I223" s="206"/>
      <c r="L223" s="32"/>
      <c r="M223" s="207"/>
      <c r="T223" s="59"/>
      <c r="AT223" s="17" t="s">
        <v>3247</v>
      </c>
      <c r="AU223" s="17" t="s">
        <v>89</v>
      </c>
    </row>
    <row r="224" spans="2:65" s="1" customFormat="1" ht="21.75" customHeight="1">
      <c r="B224" s="145"/>
      <c r="C224" s="188" t="s">
        <v>976</v>
      </c>
      <c r="D224" s="188" t="s">
        <v>507</v>
      </c>
      <c r="E224" s="189" t="s">
        <v>3680</v>
      </c>
      <c r="F224" s="190" t="s">
        <v>3681</v>
      </c>
      <c r="G224" s="191" t="s">
        <v>3675</v>
      </c>
      <c r="H224" s="192">
        <v>2</v>
      </c>
      <c r="I224" s="193"/>
      <c r="J224" s="194">
        <f>ROUND(I224*H224,2)</f>
        <v>0</v>
      </c>
      <c r="K224" s="195"/>
      <c r="L224" s="196"/>
      <c r="M224" s="197" t="s">
        <v>1</v>
      </c>
      <c r="N224" s="198" t="s">
        <v>42</v>
      </c>
      <c r="P224" s="156">
        <f>O224*H224</f>
        <v>0</v>
      </c>
      <c r="Q224" s="156">
        <v>0</v>
      </c>
      <c r="R224" s="156">
        <f>Q224*H224</f>
        <v>0</v>
      </c>
      <c r="S224" s="156">
        <v>0</v>
      </c>
      <c r="T224" s="157">
        <f>S224*H224</f>
        <v>0</v>
      </c>
      <c r="AR224" s="158" t="s">
        <v>732</v>
      </c>
      <c r="AT224" s="158" t="s">
        <v>507</v>
      </c>
      <c r="AU224" s="158" t="s">
        <v>89</v>
      </c>
      <c r="AY224" s="17" t="s">
        <v>307</v>
      </c>
      <c r="BE224" s="159">
        <f>IF(N224="základná",J224,0)</f>
        <v>0</v>
      </c>
      <c r="BF224" s="159">
        <f>IF(N224="znížená",J224,0)</f>
        <v>0</v>
      </c>
      <c r="BG224" s="159">
        <f>IF(N224="zákl. prenesená",J224,0)</f>
        <v>0</v>
      </c>
      <c r="BH224" s="159">
        <f>IF(N224="zníž. prenesená",J224,0)</f>
        <v>0</v>
      </c>
      <c r="BI224" s="159">
        <f>IF(N224="nulová",J224,0)</f>
        <v>0</v>
      </c>
      <c r="BJ224" s="17" t="s">
        <v>89</v>
      </c>
      <c r="BK224" s="159">
        <f>ROUND(I224*H224,2)</f>
        <v>0</v>
      </c>
      <c r="BL224" s="17" t="s">
        <v>587</v>
      </c>
      <c r="BM224" s="158" t="s">
        <v>1545</v>
      </c>
    </row>
    <row r="225" spans="2:65" s="1" customFormat="1" ht="39">
      <c r="B225" s="32"/>
      <c r="D225" s="161" t="s">
        <v>3247</v>
      </c>
      <c r="F225" s="205" t="s">
        <v>3682</v>
      </c>
      <c r="I225" s="206"/>
      <c r="L225" s="32"/>
      <c r="M225" s="207"/>
      <c r="T225" s="59"/>
      <c r="AT225" s="17" t="s">
        <v>3247</v>
      </c>
      <c r="AU225" s="17" t="s">
        <v>89</v>
      </c>
    </row>
    <row r="226" spans="2:65" s="1" customFormat="1" ht="16.5" customHeight="1">
      <c r="B226" s="145"/>
      <c r="C226" s="188" t="s">
        <v>987</v>
      </c>
      <c r="D226" s="188" t="s">
        <v>507</v>
      </c>
      <c r="E226" s="189" t="s">
        <v>3683</v>
      </c>
      <c r="F226" s="190" t="s">
        <v>3684</v>
      </c>
      <c r="G226" s="191" t="s">
        <v>3675</v>
      </c>
      <c r="H226" s="192">
        <v>1</v>
      </c>
      <c r="I226" s="193"/>
      <c r="J226" s="194">
        <f>ROUND(I226*H226,2)</f>
        <v>0</v>
      </c>
      <c r="K226" s="195"/>
      <c r="L226" s="196"/>
      <c r="M226" s="197" t="s">
        <v>1</v>
      </c>
      <c r="N226" s="198" t="s">
        <v>42</v>
      </c>
      <c r="P226" s="156">
        <f>O226*H226</f>
        <v>0</v>
      </c>
      <c r="Q226" s="156">
        <v>0</v>
      </c>
      <c r="R226" s="156">
        <f>Q226*H226</f>
        <v>0</v>
      </c>
      <c r="S226" s="156">
        <v>0</v>
      </c>
      <c r="T226" s="157">
        <f>S226*H226</f>
        <v>0</v>
      </c>
      <c r="AR226" s="158" t="s">
        <v>732</v>
      </c>
      <c r="AT226" s="158" t="s">
        <v>507</v>
      </c>
      <c r="AU226" s="158" t="s">
        <v>89</v>
      </c>
      <c r="AY226" s="17" t="s">
        <v>307</v>
      </c>
      <c r="BE226" s="159">
        <f>IF(N226="základná",J226,0)</f>
        <v>0</v>
      </c>
      <c r="BF226" s="159">
        <f>IF(N226="znížená",J226,0)</f>
        <v>0</v>
      </c>
      <c r="BG226" s="159">
        <f>IF(N226="zákl. prenesená",J226,0)</f>
        <v>0</v>
      </c>
      <c r="BH226" s="159">
        <f>IF(N226="zníž. prenesená",J226,0)</f>
        <v>0</v>
      </c>
      <c r="BI226" s="159">
        <f>IF(N226="nulová",J226,0)</f>
        <v>0</v>
      </c>
      <c r="BJ226" s="17" t="s">
        <v>89</v>
      </c>
      <c r="BK226" s="159">
        <f>ROUND(I226*H226,2)</f>
        <v>0</v>
      </c>
      <c r="BL226" s="17" t="s">
        <v>587</v>
      </c>
      <c r="BM226" s="158" t="s">
        <v>1553</v>
      </c>
    </row>
    <row r="227" spans="2:65" s="1" customFormat="1" ht="39">
      <c r="B227" s="32"/>
      <c r="D227" s="161" t="s">
        <v>3247</v>
      </c>
      <c r="F227" s="205" t="s">
        <v>3685</v>
      </c>
      <c r="I227" s="206"/>
      <c r="L227" s="32"/>
      <c r="M227" s="207"/>
      <c r="T227" s="59"/>
      <c r="AT227" s="17" t="s">
        <v>3247</v>
      </c>
      <c r="AU227" s="17" t="s">
        <v>89</v>
      </c>
    </row>
    <row r="228" spans="2:65" s="1" customFormat="1" ht="16.5" customHeight="1">
      <c r="B228" s="145"/>
      <c r="C228" s="188" t="s">
        <v>991</v>
      </c>
      <c r="D228" s="188" t="s">
        <v>507</v>
      </c>
      <c r="E228" s="189" t="s">
        <v>3686</v>
      </c>
      <c r="F228" s="190" t="s">
        <v>3687</v>
      </c>
      <c r="G228" s="191" t="s">
        <v>693</v>
      </c>
      <c r="H228" s="192">
        <v>2</v>
      </c>
      <c r="I228" s="193"/>
      <c r="J228" s="194">
        <f>ROUND(I228*H228,2)</f>
        <v>0</v>
      </c>
      <c r="K228" s="195"/>
      <c r="L228" s="196"/>
      <c r="M228" s="197" t="s">
        <v>1</v>
      </c>
      <c r="N228" s="198" t="s">
        <v>42</v>
      </c>
      <c r="P228" s="156">
        <f>O228*H228</f>
        <v>0</v>
      </c>
      <c r="Q228" s="156">
        <v>0</v>
      </c>
      <c r="R228" s="156">
        <f>Q228*H228</f>
        <v>0</v>
      </c>
      <c r="S228" s="156">
        <v>0</v>
      </c>
      <c r="T228" s="157">
        <f>S228*H228</f>
        <v>0</v>
      </c>
      <c r="AR228" s="158" t="s">
        <v>732</v>
      </c>
      <c r="AT228" s="158" t="s">
        <v>507</v>
      </c>
      <c r="AU228" s="158" t="s">
        <v>89</v>
      </c>
      <c r="AY228" s="17" t="s">
        <v>307</v>
      </c>
      <c r="BE228" s="159">
        <f>IF(N228="základná",J228,0)</f>
        <v>0</v>
      </c>
      <c r="BF228" s="159">
        <f>IF(N228="znížená",J228,0)</f>
        <v>0</v>
      </c>
      <c r="BG228" s="159">
        <f>IF(N228="zákl. prenesená",J228,0)</f>
        <v>0</v>
      </c>
      <c r="BH228" s="159">
        <f>IF(N228="zníž. prenesená",J228,0)</f>
        <v>0</v>
      </c>
      <c r="BI228" s="159">
        <f>IF(N228="nulová",J228,0)</f>
        <v>0</v>
      </c>
      <c r="BJ228" s="17" t="s">
        <v>89</v>
      </c>
      <c r="BK228" s="159">
        <f>ROUND(I228*H228,2)</f>
        <v>0</v>
      </c>
      <c r="BL228" s="17" t="s">
        <v>587</v>
      </c>
      <c r="BM228" s="158" t="s">
        <v>1564</v>
      </c>
    </row>
    <row r="229" spans="2:65" s="1" customFormat="1" ht="39">
      <c r="B229" s="32"/>
      <c r="D229" s="161" t="s">
        <v>3247</v>
      </c>
      <c r="F229" s="205" t="s">
        <v>3688</v>
      </c>
      <c r="I229" s="206"/>
      <c r="L229" s="32"/>
      <c r="M229" s="207"/>
      <c r="T229" s="59"/>
      <c r="AT229" s="17" t="s">
        <v>3247</v>
      </c>
      <c r="AU229" s="17" t="s">
        <v>89</v>
      </c>
    </row>
    <row r="230" spans="2:65" s="1" customFormat="1" ht="21.75" customHeight="1">
      <c r="B230" s="145"/>
      <c r="C230" s="146" t="s">
        <v>1002</v>
      </c>
      <c r="D230" s="146" t="s">
        <v>309</v>
      </c>
      <c r="E230" s="147" t="s">
        <v>3689</v>
      </c>
      <c r="F230" s="148" t="s">
        <v>3690</v>
      </c>
      <c r="G230" s="149" t="s">
        <v>1849</v>
      </c>
      <c r="H230" s="199"/>
      <c r="I230" s="151"/>
      <c r="J230" s="152">
        <f>ROUND(I230*H230,2)</f>
        <v>0</v>
      </c>
      <c r="K230" s="153"/>
      <c r="L230" s="32"/>
      <c r="M230" s="154" t="s">
        <v>1</v>
      </c>
      <c r="N230" s="155" t="s">
        <v>42</v>
      </c>
      <c r="P230" s="156">
        <f>O230*H230</f>
        <v>0</v>
      </c>
      <c r="Q230" s="156">
        <v>0</v>
      </c>
      <c r="R230" s="156">
        <f>Q230*H230</f>
        <v>0</v>
      </c>
      <c r="S230" s="156">
        <v>0</v>
      </c>
      <c r="T230" s="157">
        <f>S230*H230</f>
        <v>0</v>
      </c>
      <c r="AR230" s="158" t="s">
        <v>587</v>
      </c>
      <c r="AT230" s="158" t="s">
        <v>309</v>
      </c>
      <c r="AU230" s="158" t="s">
        <v>89</v>
      </c>
      <c r="AY230" s="17" t="s">
        <v>307</v>
      </c>
      <c r="BE230" s="159">
        <f>IF(N230="základná",J230,0)</f>
        <v>0</v>
      </c>
      <c r="BF230" s="159">
        <f>IF(N230="znížená",J230,0)</f>
        <v>0</v>
      </c>
      <c r="BG230" s="159">
        <f>IF(N230="zákl. prenesená",J230,0)</f>
        <v>0</v>
      </c>
      <c r="BH230" s="159">
        <f>IF(N230="zníž. prenesená",J230,0)</f>
        <v>0</v>
      </c>
      <c r="BI230" s="159">
        <f>IF(N230="nulová",J230,0)</f>
        <v>0</v>
      </c>
      <c r="BJ230" s="17" t="s">
        <v>89</v>
      </c>
      <c r="BK230" s="159">
        <f>ROUND(I230*H230,2)</f>
        <v>0</v>
      </c>
      <c r="BL230" s="17" t="s">
        <v>587</v>
      </c>
      <c r="BM230" s="158" t="s">
        <v>1572</v>
      </c>
    </row>
    <row r="231" spans="2:65" s="11" customFormat="1" ht="22.9" customHeight="1">
      <c r="B231" s="133"/>
      <c r="D231" s="134" t="s">
        <v>75</v>
      </c>
      <c r="E231" s="143" t="s">
        <v>3691</v>
      </c>
      <c r="F231" s="143" t="s">
        <v>3692</v>
      </c>
      <c r="I231" s="136"/>
      <c r="J231" s="144">
        <f>BK231</f>
        <v>0</v>
      </c>
      <c r="L231" s="133"/>
      <c r="M231" s="138"/>
      <c r="P231" s="139">
        <f>SUM(P232:P262)</f>
        <v>0</v>
      </c>
      <c r="R231" s="139">
        <f>SUM(R232:R262)</f>
        <v>0.32861999999999991</v>
      </c>
      <c r="T231" s="140">
        <f>SUM(T232:T262)</f>
        <v>0</v>
      </c>
      <c r="AR231" s="134" t="s">
        <v>89</v>
      </c>
      <c r="AT231" s="141" t="s">
        <v>75</v>
      </c>
      <c r="AU231" s="141" t="s">
        <v>83</v>
      </c>
      <c r="AY231" s="134" t="s">
        <v>307</v>
      </c>
      <c r="BK231" s="142">
        <f>SUM(BK232:BK262)</f>
        <v>0</v>
      </c>
    </row>
    <row r="232" spans="2:65" s="1" customFormat="1" ht="33" customHeight="1">
      <c r="B232" s="145"/>
      <c r="C232" s="146" t="s">
        <v>1006</v>
      </c>
      <c r="D232" s="146" t="s">
        <v>309</v>
      </c>
      <c r="E232" s="147" t="s">
        <v>3693</v>
      </c>
      <c r="F232" s="148" t="s">
        <v>3694</v>
      </c>
      <c r="G232" s="149" t="s">
        <v>517</v>
      </c>
      <c r="H232" s="150">
        <v>850</v>
      </c>
      <c r="I232" s="151"/>
      <c r="J232" s="152">
        <f>ROUND(I232*H232,2)</f>
        <v>0</v>
      </c>
      <c r="K232" s="153"/>
      <c r="L232" s="32"/>
      <c r="M232" s="154" t="s">
        <v>1</v>
      </c>
      <c r="N232" s="155" t="s">
        <v>42</v>
      </c>
      <c r="P232" s="156">
        <f>O232*H232</f>
        <v>0</v>
      </c>
      <c r="Q232" s="156">
        <v>0</v>
      </c>
      <c r="R232" s="156">
        <f>Q232*H232</f>
        <v>0</v>
      </c>
      <c r="S232" s="156">
        <v>0</v>
      </c>
      <c r="T232" s="157">
        <f>S232*H232</f>
        <v>0</v>
      </c>
      <c r="AR232" s="158" t="s">
        <v>587</v>
      </c>
      <c r="AT232" s="158" t="s">
        <v>309</v>
      </c>
      <c r="AU232" s="158" t="s">
        <v>89</v>
      </c>
      <c r="AY232" s="17" t="s">
        <v>307</v>
      </c>
      <c r="BE232" s="159">
        <f>IF(N232="základná",J232,0)</f>
        <v>0</v>
      </c>
      <c r="BF232" s="159">
        <f>IF(N232="znížená",J232,0)</f>
        <v>0</v>
      </c>
      <c r="BG232" s="159">
        <f>IF(N232="zákl. prenesená",J232,0)</f>
        <v>0</v>
      </c>
      <c r="BH232" s="159">
        <f>IF(N232="zníž. prenesená",J232,0)</f>
        <v>0</v>
      </c>
      <c r="BI232" s="159">
        <f>IF(N232="nulová",J232,0)</f>
        <v>0</v>
      </c>
      <c r="BJ232" s="17" t="s">
        <v>89</v>
      </c>
      <c r="BK232" s="159">
        <f>ROUND(I232*H232,2)</f>
        <v>0</v>
      </c>
      <c r="BL232" s="17" t="s">
        <v>587</v>
      </c>
      <c r="BM232" s="158" t="s">
        <v>1584</v>
      </c>
    </row>
    <row r="233" spans="2:65" s="1" customFormat="1" ht="24.2" customHeight="1">
      <c r="B233" s="145"/>
      <c r="C233" s="188" t="s">
        <v>1011</v>
      </c>
      <c r="D233" s="188" t="s">
        <v>507</v>
      </c>
      <c r="E233" s="189" t="s">
        <v>3695</v>
      </c>
      <c r="F233" s="190" t="s">
        <v>3696</v>
      </c>
      <c r="G233" s="191" t="s">
        <v>1071</v>
      </c>
      <c r="H233" s="192">
        <v>4550</v>
      </c>
      <c r="I233" s="193"/>
      <c r="J233" s="194">
        <f>ROUND(I233*H233,2)</f>
        <v>0</v>
      </c>
      <c r="K233" s="195"/>
      <c r="L233" s="196"/>
      <c r="M233" s="197" t="s">
        <v>1</v>
      </c>
      <c r="N233" s="198" t="s">
        <v>42</v>
      </c>
      <c r="P233" s="156">
        <f>O233*H233</f>
        <v>0</v>
      </c>
      <c r="Q233" s="156">
        <v>0</v>
      </c>
      <c r="R233" s="156">
        <f>Q233*H233</f>
        <v>0</v>
      </c>
      <c r="S233" s="156">
        <v>0</v>
      </c>
      <c r="T233" s="157">
        <f>S233*H233</f>
        <v>0</v>
      </c>
      <c r="AR233" s="158" t="s">
        <v>732</v>
      </c>
      <c r="AT233" s="158" t="s">
        <v>507</v>
      </c>
      <c r="AU233" s="158" t="s">
        <v>89</v>
      </c>
      <c r="AY233" s="17" t="s">
        <v>307</v>
      </c>
      <c r="BE233" s="159">
        <f>IF(N233="základná",J233,0)</f>
        <v>0</v>
      </c>
      <c r="BF233" s="159">
        <f>IF(N233="znížená",J233,0)</f>
        <v>0</v>
      </c>
      <c r="BG233" s="159">
        <f>IF(N233="zákl. prenesená",J233,0)</f>
        <v>0</v>
      </c>
      <c r="BH233" s="159">
        <f>IF(N233="zníž. prenesená",J233,0)</f>
        <v>0</v>
      </c>
      <c r="BI233" s="159">
        <f>IF(N233="nulová",J233,0)</f>
        <v>0</v>
      </c>
      <c r="BJ233" s="17" t="s">
        <v>89</v>
      </c>
      <c r="BK233" s="159">
        <f>ROUND(I233*H233,2)</f>
        <v>0</v>
      </c>
      <c r="BL233" s="17" t="s">
        <v>587</v>
      </c>
      <c r="BM233" s="158" t="s">
        <v>1594</v>
      </c>
    </row>
    <row r="234" spans="2:65" s="1" customFormat="1" ht="39">
      <c r="B234" s="32"/>
      <c r="D234" s="161" t="s">
        <v>3247</v>
      </c>
      <c r="F234" s="205" t="s">
        <v>3697</v>
      </c>
      <c r="I234" s="206"/>
      <c r="L234" s="32"/>
      <c r="M234" s="207"/>
      <c r="T234" s="59"/>
      <c r="AT234" s="17" t="s">
        <v>3247</v>
      </c>
      <c r="AU234" s="17" t="s">
        <v>89</v>
      </c>
    </row>
    <row r="235" spans="2:65" s="1" customFormat="1" ht="16.5" customHeight="1">
      <c r="B235" s="145"/>
      <c r="C235" s="188" t="s">
        <v>1026</v>
      </c>
      <c r="D235" s="188" t="s">
        <v>507</v>
      </c>
      <c r="E235" s="189" t="s">
        <v>3698</v>
      </c>
      <c r="F235" s="190" t="s">
        <v>3699</v>
      </c>
      <c r="G235" s="191" t="s">
        <v>1071</v>
      </c>
      <c r="H235" s="192">
        <v>240</v>
      </c>
      <c r="I235" s="193"/>
      <c r="J235" s="194">
        <f>ROUND(I235*H235,2)</f>
        <v>0</v>
      </c>
      <c r="K235" s="195"/>
      <c r="L235" s="196"/>
      <c r="M235" s="197" t="s">
        <v>1</v>
      </c>
      <c r="N235" s="198" t="s">
        <v>42</v>
      </c>
      <c r="P235" s="156">
        <f>O235*H235</f>
        <v>0</v>
      </c>
      <c r="Q235" s="156">
        <v>0</v>
      </c>
      <c r="R235" s="156">
        <f>Q235*H235</f>
        <v>0</v>
      </c>
      <c r="S235" s="156">
        <v>0</v>
      </c>
      <c r="T235" s="157">
        <f>S235*H235</f>
        <v>0</v>
      </c>
      <c r="AR235" s="158" t="s">
        <v>732</v>
      </c>
      <c r="AT235" s="158" t="s">
        <v>507</v>
      </c>
      <c r="AU235" s="158" t="s">
        <v>89</v>
      </c>
      <c r="AY235" s="17" t="s">
        <v>307</v>
      </c>
      <c r="BE235" s="159">
        <f>IF(N235="základná",J235,0)</f>
        <v>0</v>
      </c>
      <c r="BF235" s="159">
        <f>IF(N235="znížená",J235,0)</f>
        <v>0</v>
      </c>
      <c r="BG235" s="159">
        <f>IF(N235="zákl. prenesená",J235,0)</f>
        <v>0</v>
      </c>
      <c r="BH235" s="159">
        <f>IF(N235="zníž. prenesená",J235,0)</f>
        <v>0</v>
      </c>
      <c r="BI235" s="159">
        <f>IF(N235="nulová",J235,0)</f>
        <v>0</v>
      </c>
      <c r="BJ235" s="17" t="s">
        <v>89</v>
      </c>
      <c r="BK235" s="159">
        <f>ROUND(I235*H235,2)</f>
        <v>0</v>
      </c>
      <c r="BL235" s="17" t="s">
        <v>587</v>
      </c>
      <c r="BM235" s="158" t="s">
        <v>1606</v>
      </c>
    </row>
    <row r="236" spans="2:65" s="1" customFormat="1" ht="29.25">
      <c r="B236" s="32"/>
      <c r="D236" s="161" t="s">
        <v>3247</v>
      </c>
      <c r="F236" s="205" t="s">
        <v>3700</v>
      </c>
      <c r="I236" s="206"/>
      <c r="L236" s="32"/>
      <c r="M236" s="207"/>
      <c r="T236" s="59"/>
      <c r="AT236" s="17" t="s">
        <v>3247</v>
      </c>
      <c r="AU236" s="17" t="s">
        <v>89</v>
      </c>
    </row>
    <row r="237" spans="2:65" s="1" customFormat="1" ht="24.2" customHeight="1">
      <c r="B237" s="145"/>
      <c r="C237" s="188" t="s">
        <v>1041</v>
      </c>
      <c r="D237" s="188" t="s">
        <v>507</v>
      </c>
      <c r="E237" s="189" t="s">
        <v>3701</v>
      </c>
      <c r="F237" s="190" t="s">
        <v>3702</v>
      </c>
      <c r="G237" s="191" t="s">
        <v>693</v>
      </c>
      <c r="H237" s="192">
        <v>106</v>
      </c>
      <c r="I237" s="193"/>
      <c r="J237" s="194">
        <f>ROUND(I237*H237,2)</f>
        <v>0</v>
      </c>
      <c r="K237" s="195"/>
      <c r="L237" s="196"/>
      <c r="M237" s="197" t="s">
        <v>1</v>
      </c>
      <c r="N237" s="198" t="s">
        <v>42</v>
      </c>
      <c r="P237" s="156">
        <f>O237*H237</f>
        <v>0</v>
      </c>
      <c r="Q237" s="156">
        <v>0</v>
      </c>
      <c r="R237" s="156">
        <f>Q237*H237</f>
        <v>0</v>
      </c>
      <c r="S237" s="156">
        <v>0</v>
      </c>
      <c r="T237" s="157">
        <f>S237*H237</f>
        <v>0</v>
      </c>
      <c r="AR237" s="158" t="s">
        <v>732</v>
      </c>
      <c r="AT237" s="158" t="s">
        <v>507</v>
      </c>
      <c r="AU237" s="158" t="s">
        <v>89</v>
      </c>
      <c r="AY237" s="17" t="s">
        <v>307</v>
      </c>
      <c r="BE237" s="159">
        <f>IF(N237="základná",J237,0)</f>
        <v>0</v>
      </c>
      <c r="BF237" s="159">
        <f>IF(N237="znížená",J237,0)</f>
        <v>0</v>
      </c>
      <c r="BG237" s="159">
        <f>IF(N237="zákl. prenesená",J237,0)</f>
        <v>0</v>
      </c>
      <c r="BH237" s="159">
        <f>IF(N237="zníž. prenesená",J237,0)</f>
        <v>0</v>
      </c>
      <c r="BI237" s="159">
        <f>IF(N237="nulová",J237,0)</f>
        <v>0</v>
      </c>
      <c r="BJ237" s="17" t="s">
        <v>89</v>
      </c>
      <c r="BK237" s="159">
        <f>ROUND(I237*H237,2)</f>
        <v>0</v>
      </c>
      <c r="BL237" s="17" t="s">
        <v>587</v>
      </c>
      <c r="BM237" s="158" t="s">
        <v>1615</v>
      </c>
    </row>
    <row r="238" spans="2:65" s="1" customFormat="1" ht="29.25">
      <c r="B238" s="32"/>
      <c r="D238" s="161" t="s">
        <v>3247</v>
      </c>
      <c r="F238" s="205" t="s">
        <v>3703</v>
      </c>
      <c r="I238" s="206"/>
      <c r="L238" s="32"/>
      <c r="M238" s="207"/>
      <c r="T238" s="59"/>
      <c r="AT238" s="17" t="s">
        <v>3247</v>
      </c>
      <c r="AU238" s="17" t="s">
        <v>89</v>
      </c>
    </row>
    <row r="239" spans="2:65" s="1" customFormat="1" ht="16.5" customHeight="1">
      <c r="B239" s="145"/>
      <c r="C239" s="188" t="s">
        <v>1045</v>
      </c>
      <c r="D239" s="188" t="s">
        <v>507</v>
      </c>
      <c r="E239" s="189" t="s">
        <v>3704</v>
      </c>
      <c r="F239" s="190" t="s">
        <v>3705</v>
      </c>
      <c r="G239" s="191" t="s">
        <v>517</v>
      </c>
      <c r="H239" s="192">
        <v>850</v>
      </c>
      <c r="I239" s="193"/>
      <c r="J239" s="194">
        <f>ROUND(I239*H239,2)</f>
        <v>0</v>
      </c>
      <c r="K239" s="195"/>
      <c r="L239" s="196"/>
      <c r="M239" s="197" t="s">
        <v>1</v>
      </c>
      <c r="N239" s="198" t="s">
        <v>42</v>
      </c>
      <c r="P239" s="156">
        <f>O239*H239</f>
        <v>0</v>
      </c>
      <c r="Q239" s="156">
        <v>0</v>
      </c>
      <c r="R239" s="156">
        <f>Q239*H239</f>
        <v>0</v>
      </c>
      <c r="S239" s="156">
        <v>0</v>
      </c>
      <c r="T239" s="157">
        <f>S239*H239</f>
        <v>0</v>
      </c>
      <c r="AR239" s="158" t="s">
        <v>732</v>
      </c>
      <c r="AT239" s="158" t="s">
        <v>507</v>
      </c>
      <c r="AU239" s="158" t="s">
        <v>89</v>
      </c>
      <c r="AY239" s="17" t="s">
        <v>307</v>
      </c>
      <c r="BE239" s="159">
        <f>IF(N239="základná",J239,0)</f>
        <v>0</v>
      </c>
      <c r="BF239" s="159">
        <f>IF(N239="znížená",J239,0)</f>
        <v>0</v>
      </c>
      <c r="BG239" s="159">
        <f>IF(N239="zákl. prenesená",J239,0)</f>
        <v>0</v>
      </c>
      <c r="BH239" s="159">
        <f>IF(N239="zníž. prenesená",J239,0)</f>
        <v>0</v>
      </c>
      <c r="BI239" s="159">
        <f>IF(N239="nulová",J239,0)</f>
        <v>0</v>
      </c>
      <c r="BJ239" s="17" t="s">
        <v>89</v>
      </c>
      <c r="BK239" s="159">
        <f>ROUND(I239*H239,2)</f>
        <v>0</v>
      </c>
      <c r="BL239" s="17" t="s">
        <v>587</v>
      </c>
      <c r="BM239" s="158" t="s">
        <v>1625</v>
      </c>
    </row>
    <row r="240" spans="2:65" s="1" customFormat="1" ht="48.75">
      <c r="B240" s="32"/>
      <c r="D240" s="161" t="s">
        <v>3247</v>
      </c>
      <c r="F240" s="205" t="s">
        <v>3706</v>
      </c>
      <c r="I240" s="206"/>
      <c r="L240" s="32"/>
      <c r="M240" s="207"/>
      <c r="T240" s="59"/>
      <c r="AT240" s="17" t="s">
        <v>3247</v>
      </c>
      <c r="AU240" s="17" t="s">
        <v>89</v>
      </c>
    </row>
    <row r="241" spans="2:65" s="1" customFormat="1" ht="16.5" customHeight="1">
      <c r="B241" s="145"/>
      <c r="C241" s="188" t="s">
        <v>1050</v>
      </c>
      <c r="D241" s="188" t="s">
        <v>507</v>
      </c>
      <c r="E241" s="189" t="s">
        <v>3707</v>
      </c>
      <c r="F241" s="190" t="s">
        <v>3708</v>
      </c>
      <c r="G241" s="191" t="s">
        <v>1071</v>
      </c>
      <c r="H241" s="192">
        <v>25</v>
      </c>
      <c r="I241" s="193"/>
      <c r="J241" s="194">
        <f>ROUND(I241*H241,2)</f>
        <v>0</v>
      </c>
      <c r="K241" s="195"/>
      <c r="L241" s="196"/>
      <c r="M241" s="197" t="s">
        <v>1</v>
      </c>
      <c r="N241" s="198" t="s">
        <v>42</v>
      </c>
      <c r="P241" s="156">
        <f>O241*H241</f>
        <v>0</v>
      </c>
      <c r="Q241" s="156">
        <v>0</v>
      </c>
      <c r="R241" s="156">
        <f>Q241*H241</f>
        <v>0</v>
      </c>
      <c r="S241" s="156">
        <v>0</v>
      </c>
      <c r="T241" s="157">
        <f>S241*H241</f>
        <v>0</v>
      </c>
      <c r="AR241" s="158" t="s">
        <v>732</v>
      </c>
      <c r="AT241" s="158" t="s">
        <v>507</v>
      </c>
      <c r="AU241" s="158" t="s">
        <v>89</v>
      </c>
      <c r="AY241" s="17" t="s">
        <v>307</v>
      </c>
      <c r="BE241" s="159">
        <f>IF(N241="základná",J241,0)</f>
        <v>0</v>
      </c>
      <c r="BF241" s="159">
        <f>IF(N241="znížená",J241,0)</f>
        <v>0</v>
      </c>
      <c r="BG241" s="159">
        <f>IF(N241="zákl. prenesená",J241,0)</f>
        <v>0</v>
      </c>
      <c r="BH241" s="159">
        <f>IF(N241="zníž. prenesená",J241,0)</f>
        <v>0</v>
      </c>
      <c r="BI241" s="159">
        <f>IF(N241="nulová",J241,0)</f>
        <v>0</v>
      </c>
      <c r="BJ241" s="17" t="s">
        <v>89</v>
      </c>
      <c r="BK241" s="159">
        <f>ROUND(I241*H241,2)</f>
        <v>0</v>
      </c>
      <c r="BL241" s="17" t="s">
        <v>587</v>
      </c>
      <c r="BM241" s="158" t="s">
        <v>1636</v>
      </c>
    </row>
    <row r="242" spans="2:65" s="1" customFormat="1" ht="29.25">
      <c r="B242" s="32"/>
      <c r="D242" s="161" t="s">
        <v>3247</v>
      </c>
      <c r="F242" s="205" t="s">
        <v>3709</v>
      </c>
      <c r="I242" s="206"/>
      <c r="L242" s="32"/>
      <c r="M242" s="207"/>
      <c r="T242" s="59"/>
      <c r="AT242" s="17" t="s">
        <v>3247</v>
      </c>
      <c r="AU242" s="17" t="s">
        <v>89</v>
      </c>
    </row>
    <row r="243" spans="2:65" s="1" customFormat="1" ht="16.5" customHeight="1">
      <c r="B243" s="145"/>
      <c r="C243" s="188" t="s">
        <v>1058</v>
      </c>
      <c r="D243" s="188" t="s">
        <v>507</v>
      </c>
      <c r="E243" s="189" t="s">
        <v>3710</v>
      </c>
      <c r="F243" s="190" t="s">
        <v>3711</v>
      </c>
      <c r="G243" s="191" t="s">
        <v>1071</v>
      </c>
      <c r="H243" s="192">
        <v>875</v>
      </c>
      <c r="I243" s="193"/>
      <c r="J243" s="194">
        <f>ROUND(I243*H243,2)</f>
        <v>0</v>
      </c>
      <c r="K243" s="195"/>
      <c r="L243" s="196"/>
      <c r="M243" s="197" t="s">
        <v>1</v>
      </c>
      <c r="N243" s="198" t="s">
        <v>42</v>
      </c>
      <c r="P243" s="156">
        <f>O243*H243</f>
        <v>0</v>
      </c>
      <c r="Q243" s="156">
        <v>0</v>
      </c>
      <c r="R243" s="156">
        <f>Q243*H243</f>
        <v>0</v>
      </c>
      <c r="S243" s="156">
        <v>0</v>
      </c>
      <c r="T243" s="157">
        <f>S243*H243</f>
        <v>0</v>
      </c>
      <c r="AR243" s="158" t="s">
        <v>732</v>
      </c>
      <c r="AT243" s="158" t="s">
        <v>507</v>
      </c>
      <c r="AU243" s="158" t="s">
        <v>89</v>
      </c>
      <c r="AY243" s="17" t="s">
        <v>307</v>
      </c>
      <c r="BE243" s="159">
        <f>IF(N243="základná",J243,0)</f>
        <v>0</v>
      </c>
      <c r="BF243" s="159">
        <f>IF(N243="znížená",J243,0)</f>
        <v>0</v>
      </c>
      <c r="BG243" s="159">
        <f>IF(N243="zákl. prenesená",J243,0)</f>
        <v>0</v>
      </c>
      <c r="BH243" s="159">
        <f>IF(N243="zníž. prenesená",J243,0)</f>
        <v>0</v>
      </c>
      <c r="BI243" s="159">
        <f>IF(N243="nulová",J243,0)</f>
        <v>0</v>
      </c>
      <c r="BJ243" s="17" t="s">
        <v>89</v>
      </c>
      <c r="BK243" s="159">
        <f>ROUND(I243*H243,2)</f>
        <v>0</v>
      </c>
      <c r="BL243" s="17" t="s">
        <v>587</v>
      </c>
      <c r="BM243" s="158" t="s">
        <v>1644</v>
      </c>
    </row>
    <row r="244" spans="2:65" s="1" customFormat="1" ht="39">
      <c r="B244" s="32"/>
      <c r="D244" s="161" t="s">
        <v>3247</v>
      </c>
      <c r="F244" s="205" t="s">
        <v>3712</v>
      </c>
      <c r="I244" s="206"/>
      <c r="L244" s="32"/>
      <c r="M244" s="207"/>
      <c r="T244" s="59"/>
      <c r="AT244" s="17" t="s">
        <v>3247</v>
      </c>
      <c r="AU244" s="17" t="s">
        <v>89</v>
      </c>
    </row>
    <row r="245" spans="2:65" s="1" customFormat="1" ht="16.5" customHeight="1">
      <c r="B245" s="145"/>
      <c r="C245" s="188" t="s">
        <v>1063</v>
      </c>
      <c r="D245" s="188" t="s">
        <v>507</v>
      </c>
      <c r="E245" s="189" t="s">
        <v>3713</v>
      </c>
      <c r="F245" s="190" t="s">
        <v>3714</v>
      </c>
      <c r="G245" s="191" t="s">
        <v>693</v>
      </c>
      <c r="H245" s="192">
        <v>25</v>
      </c>
      <c r="I245" s="193"/>
      <c r="J245" s="194">
        <f>ROUND(I245*H245,2)</f>
        <v>0</v>
      </c>
      <c r="K245" s="195"/>
      <c r="L245" s="196"/>
      <c r="M245" s="197" t="s">
        <v>1</v>
      </c>
      <c r="N245" s="198" t="s">
        <v>42</v>
      </c>
      <c r="P245" s="156">
        <f>O245*H245</f>
        <v>0</v>
      </c>
      <c r="Q245" s="156">
        <v>0</v>
      </c>
      <c r="R245" s="156">
        <f>Q245*H245</f>
        <v>0</v>
      </c>
      <c r="S245" s="156">
        <v>0</v>
      </c>
      <c r="T245" s="157">
        <f>S245*H245</f>
        <v>0</v>
      </c>
      <c r="AR245" s="158" t="s">
        <v>732</v>
      </c>
      <c r="AT245" s="158" t="s">
        <v>507</v>
      </c>
      <c r="AU245" s="158" t="s">
        <v>89</v>
      </c>
      <c r="AY245" s="17" t="s">
        <v>307</v>
      </c>
      <c r="BE245" s="159">
        <f>IF(N245="základná",J245,0)</f>
        <v>0</v>
      </c>
      <c r="BF245" s="159">
        <f>IF(N245="znížená",J245,0)</f>
        <v>0</v>
      </c>
      <c r="BG245" s="159">
        <f>IF(N245="zákl. prenesená",J245,0)</f>
        <v>0</v>
      </c>
      <c r="BH245" s="159">
        <f>IF(N245="zníž. prenesená",J245,0)</f>
        <v>0</v>
      </c>
      <c r="BI245" s="159">
        <f>IF(N245="nulová",J245,0)</f>
        <v>0</v>
      </c>
      <c r="BJ245" s="17" t="s">
        <v>89</v>
      </c>
      <c r="BK245" s="159">
        <f>ROUND(I245*H245,2)</f>
        <v>0</v>
      </c>
      <c r="BL245" s="17" t="s">
        <v>587</v>
      </c>
      <c r="BM245" s="158" t="s">
        <v>1657</v>
      </c>
    </row>
    <row r="246" spans="2:65" s="1" customFormat="1" ht="29.25">
      <c r="B246" s="32"/>
      <c r="D246" s="161" t="s">
        <v>3247</v>
      </c>
      <c r="F246" s="205" t="s">
        <v>3715</v>
      </c>
      <c r="I246" s="206"/>
      <c r="L246" s="32"/>
      <c r="M246" s="207"/>
      <c r="T246" s="59"/>
      <c r="AT246" s="17" t="s">
        <v>3247</v>
      </c>
      <c r="AU246" s="17" t="s">
        <v>89</v>
      </c>
    </row>
    <row r="247" spans="2:65" s="1" customFormat="1" ht="21.75" customHeight="1">
      <c r="B247" s="145"/>
      <c r="C247" s="146" t="s">
        <v>1068</v>
      </c>
      <c r="D247" s="146" t="s">
        <v>309</v>
      </c>
      <c r="E247" s="147" t="s">
        <v>3716</v>
      </c>
      <c r="F247" s="148" t="s">
        <v>3717</v>
      </c>
      <c r="G247" s="149" t="s">
        <v>1071</v>
      </c>
      <c r="H247" s="150">
        <v>30</v>
      </c>
      <c r="I247" s="151"/>
      <c r="J247" s="152">
        <f t="shared" ref="J247:J253" si="20">ROUND(I247*H247,2)</f>
        <v>0</v>
      </c>
      <c r="K247" s="153"/>
      <c r="L247" s="32"/>
      <c r="M247" s="154" t="s">
        <v>1</v>
      </c>
      <c r="N247" s="155" t="s">
        <v>42</v>
      </c>
      <c r="P247" s="156">
        <f t="shared" ref="P247:P253" si="21">O247*H247</f>
        <v>0</v>
      </c>
      <c r="Q247" s="156">
        <v>1.4760000000000001E-3</v>
      </c>
      <c r="R247" s="156">
        <f t="shared" ref="R247:R253" si="22">Q247*H247</f>
        <v>4.428E-2</v>
      </c>
      <c r="S247" s="156">
        <v>0</v>
      </c>
      <c r="T247" s="157">
        <f t="shared" ref="T247:T253" si="23">S247*H247</f>
        <v>0</v>
      </c>
      <c r="AR247" s="158" t="s">
        <v>587</v>
      </c>
      <c r="AT247" s="158" t="s">
        <v>309</v>
      </c>
      <c r="AU247" s="158" t="s">
        <v>89</v>
      </c>
      <c r="AY247" s="17" t="s">
        <v>307</v>
      </c>
      <c r="BE247" s="159">
        <f t="shared" ref="BE247:BE253" si="24">IF(N247="základná",J247,0)</f>
        <v>0</v>
      </c>
      <c r="BF247" s="159">
        <f t="shared" ref="BF247:BF253" si="25">IF(N247="znížená",J247,0)</f>
        <v>0</v>
      </c>
      <c r="BG247" s="159">
        <f t="shared" ref="BG247:BG253" si="26">IF(N247="zákl. prenesená",J247,0)</f>
        <v>0</v>
      </c>
      <c r="BH247" s="159">
        <f t="shared" ref="BH247:BH253" si="27">IF(N247="zníž. prenesená",J247,0)</f>
        <v>0</v>
      </c>
      <c r="BI247" s="159">
        <f t="shared" ref="BI247:BI253" si="28">IF(N247="nulová",J247,0)</f>
        <v>0</v>
      </c>
      <c r="BJ247" s="17" t="s">
        <v>89</v>
      </c>
      <c r="BK247" s="159">
        <f t="shared" ref="BK247:BK253" si="29">ROUND(I247*H247,2)</f>
        <v>0</v>
      </c>
      <c r="BL247" s="17" t="s">
        <v>587</v>
      </c>
      <c r="BM247" s="158" t="s">
        <v>1684</v>
      </c>
    </row>
    <row r="248" spans="2:65" s="1" customFormat="1" ht="21.75" customHeight="1">
      <c r="B248" s="145"/>
      <c r="C248" s="146" t="s">
        <v>1074</v>
      </c>
      <c r="D248" s="146" t="s">
        <v>309</v>
      </c>
      <c r="E248" s="147" t="s">
        <v>3718</v>
      </c>
      <c r="F248" s="148" t="s">
        <v>3719</v>
      </c>
      <c r="G248" s="149" t="s">
        <v>1071</v>
      </c>
      <c r="H248" s="150">
        <v>52</v>
      </c>
      <c r="I248" s="151"/>
      <c r="J248" s="152">
        <f t="shared" si="20"/>
        <v>0</v>
      </c>
      <c r="K248" s="153"/>
      <c r="L248" s="32"/>
      <c r="M248" s="154" t="s">
        <v>1</v>
      </c>
      <c r="N248" s="155" t="s">
        <v>42</v>
      </c>
      <c r="P248" s="156">
        <f t="shared" si="21"/>
        <v>0</v>
      </c>
      <c r="Q248" s="156">
        <v>2.0423076923076901E-3</v>
      </c>
      <c r="R248" s="156">
        <f t="shared" si="22"/>
        <v>0.10619999999999988</v>
      </c>
      <c r="S248" s="156">
        <v>0</v>
      </c>
      <c r="T248" s="157">
        <f t="shared" si="23"/>
        <v>0</v>
      </c>
      <c r="AR248" s="158" t="s">
        <v>587</v>
      </c>
      <c r="AT248" s="158" t="s">
        <v>309</v>
      </c>
      <c r="AU248" s="158" t="s">
        <v>89</v>
      </c>
      <c r="AY248" s="17" t="s">
        <v>307</v>
      </c>
      <c r="BE248" s="159">
        <f t="shared" si="24"/>
        <v>0</v>
      </c>
      <c r="BF248" s="159">
        <f t="shared" si="25"/>
        <v>0</v>
      </c>
      <c r="BG248" s="159">
        <f t="shared" si="26"/>
        <v>0</v>
      </c>
      <c r="BH248" s="159">
        <f t="shared" si="27"/>
        <v>0</v>
      </c>
      <c r="BI248" s="159">
        <f t="shared" si="28"/>
        <v>0</v>
      </c>
      <c r="BJ248" s="17" t="s">
        <v>89</v>
      </c>
      <c r="BK248" s="159">
        <f t="shared" si="29"/>
        <v>0</v>
      </c>
      <c r="BL248" s="17" t="s">
        <v>587</v>
      </c>
      <c r="BM248" s="158" t="s">
        <v>1720</v>
      </c>
    </row>
    <row r="249" spans="2:65" s="1" customFormat="1" ht="24.2" customHeight="1">
      <c r="B249" s="145"/>
      <c r="C249" s="146" t="s">
        <v>1079</v>
      </c>
      <c r="D249" s="146" t="s">
        <v>309</v>
      </c>
      <c r="E249" s="147" t="s">
        <v>3720</v>
      </c>
      <c r="F249" s="148" t="s">
        <v>3721</v>
      </c>
      <c r="G249" s="149" t="s">
        <v>1071</v>
      </c>
      <c r="H249" s="150">
        <v>32</v>
      </c>
      <c r="I249" s="151"/>
      <c r="J249" s="152">
        <f t="shared" si="20"/>
        <v>0</v>
      </c>
      <c r="K249" s="153"/>
      <c r="L249" s="32"/>
      <c r="M249" s="154" t="s">
        <v>1</v>
      </c>
      <c r="N249" s="155" t="s">
        <v>42</v>
      </c>
      <c r="P249" s="156">
        <f t="shared" si="21"/>
        <v>0</v>
      </c>
      <c r="Q249" s="156">
        <v>1.0496875000000001E-3</v>
      </c>
      <c r="R249" s="156">
        <f t="shared" si="22"/>
        <v>3.3590000000000002E-2</v>
      </c>
      <c r="S249" s="156">
        <v>0</v>
      </c>
      <c r="T249" s="157">
        <f t="shared" si="23"/>
        <v>0</v>
      </c>
      <c r="AR249" s="158" t="s">
        <v>587</v>
      </c>
      <c r="AT249" s="158" t="s">
        <v>309</v>
      </c>
      <c r="AU249" s="158" t="s">
        <v>89</v>
      </c>
      <c r="AY249" s="17" t="s">
        <v>307</v>
      </c>
      <c r="BE249" s="159">
        <f t="shared" si="24"/>
        <v>0</v>
      </c>
      <c r="BF249" s="159">
        <f t="shared" si="25"/>
        <v>0</v>
      </c>
      <c r="BG249" s="159">
        <f t="shared" si="26"/>
        <v>0</v>
      </c>
      <c r="BH249" s="159">
        <f t="shared" si="27"/>
        <v>0</v>
      </c>
      <c r="BI249" s="159">
        <f t="shared" si="28"/>
        <v>0</v>
      </c>
      <c r="BJ249" s="17" t="s">
        <v>89</v>
      </c>
      <c r="BK249" s="159">
        <f t="shared" si="29"/>
        <v>0</v>
      </c>
      <c r="BL249" s="17" t="s">
        <v>587</v>
      </c>
      <c r="BM249" s="158" t="s">
        <v>1731</v>
      </c>
    </row>
    <row r="250" spans="2:65" s="1" customFormat="1" ht="24.2" customHeight="1">
      <c r="B250" s="145"/>
      <c r="C250" s="146" t="s">
        <v>1083</v>
      </c>
      <c r="D250" s="146" t="s">
        <v>309</v>
      </c>
      <c r="E250" s="147" t="s">
        <v>3722</v>
      </c>
      <c r="F250" s="148" t="s">
        <v>3723</v>
      </c>
      <c r="G250" s="149" t="s">
        <v>1071</v>
      </c>
      <c r="H250" s="150">
        <v>80</v>
      </c>
      <c r="I250" s="151"/>
      <c r="J250" s="152">
        <f t="shared" si="20"/>
        <v>0</v>
      </c>
      <c r="K250" s="153"/>
      <c r="L250" s="32"/>
      <c r="M250" s="154" t="s">
        <v>1</v>
      </c>
      <c r="N250" s="155" t="s">
        <v>42</v>
      </c>
      <c r="P250" s="156">
        <f t="shared" si="21"/>
        <v>0</v>
      </c>
      <c r="Q250" s="156">
        <v>5.5000000000000003E-4</v>
      </c>
      <c r="R250" s="156">
        <f t="shared" si="22"/>
        <v>4.4000000000000004E-2</v>
      </c>
      <c r="S250" s="156">
        <v>0</v>
      </c>
      <c r="T250" s="157">
        <f t="shared" si="23"/>
        <v>0</v>
      </c>
      <c r="AR250" s="158" t="s">
        <v>587</v>
      </c>
      <c r="AT250" s="158" t="s">
        <v>309</v>
      </c>
      <c r="AU250" s="158" t="s">
        <v>89</v>
      </c>
      <c r="AY250" s="17" t="s">
        <v>307</v>
      </c>
      <c r="BE250" s="159">
        <f t="shared" si="24"/>
        <v>0</v>
      </c>
      <c r="BF250" s="159">
        <f t="shared" si="25"/>
        <v>0</v>
      </c>
      <c r="BG250" s="159">
        <f t="shared" si="26"/>
        <v>0</v>
      </c>
      <c r="BH250" s="159">
        <f t="shared" si="27"/>
        <v>0</v>
      </c>
      <c r="BI250" s="159">
        <f t="shared" si="28"/>
        <v>0</v>
      </c>
      <c r="BJ250" s="17" t="s">
        <v>89</v>
      </c>
      <c r="BK250" s="159">
        <f t="shared" si="29"/>
        <v>0</v>
      </c>
      <c r="BL250" s="17" t="s">
        <v>587</v>
      </c>
      <c r="BM250" s="158" t="s">
        <v>1747</v>
      </c>
    </row>
    <row r="251" spans="2:65" s="1" customFormat="1" ht="24.2" customHeight="1">
      <c r="B251" s="145"/>
      <c r="C251" s="146" t="s">
        <v>1090</v>
      </c>
      <c r="D251" s="146" t="s">
        <v>309</v>
      </c>
      <c r="E251" s="147" t="s">
        <v>3724</v>
      </c>
      <c r="F251" s="148" t="s">
        <v>3725</v>
      </c>
      <c r="G251" s="149" t="s">
        <v>1071</v>
      </c>
      <c r="H251" s="150">
        <v>30</v>
      </c>
      <c r="I251" s="151"/>
      <c r="J251" s="152">
        <f t="shared" si="20"/>
        <v>0</v>
      </c>
      <c r="K251" s="153"/>
      <c r="L251" s="32"/>
      <c r="M251" s="154" t="s">
        <v>1</v>
      </c>
      <c r="N251" s="155" t="s">
        <v>42</v>
      </c>
      <c r="P251" s="156">
        <f t="shared" si="21"/>
        <v>0</v>
      </c>
      <c r="Q251" s="156">
        <v>6.1833333333333304E-4</v>
      </c>
      <c r="R251" s="156">
        <f t="shared" si="22"/>
        <v>1.854999999999999E-2</v>
      </c>
      <c r="S251" s="156">
        <v>0</v>
      </c>
      <c r="T251" s="157">
        <f t="shared" si="23"/>
        <v>0</v>
      </c>
      <c r="AR251" s="158" t="s">
        <v>587</v>
      </c>
      <c r="AT251" s="158" t="s">
        <v>309</v>
      </c>
      <c r="AU251" s="158" t="s">
        <v>89</v>
      </c>
      <c r="AY251" s="17" t="s">
        <v>307</v>
      </c>
      <c r="BE251" s="159">
        <f t="shared" si="24"/>
        <v>0</v>
      </c>
      <c r="BF251" s="159">
        <f t="shared" si="25"/>
        <v>0</v>
      </c>
      <c r="BG251" s="159">
        <f t="shared" si="26"/>
        <v>0</v>
      </c>
      <c r="BH251" s="159">
        <f t="shared" si="27"/>
        <v>0</v>
      </c>
      <c r="BI251" s="159">
        <f t="shared" si="28"/>
        <v>0</v>
      </c>
      <c r="BJ251" s="17" t="s">
        <v>89</v>
      </c>
      <c r="BK251" s="159">
        <f t="shared" si="29"/>
        <v>0</v>
      </c>
      <c r="BL251" s="17" t="s">
        <v>587</v>
      </c>
      <c r="BM251" s="158" t="s">
        <v>1761</v>
      </c>
    </row>
    <row r="252" spans="2:65" s="1" customFormat="1" ht="33" customHeight="1">
      <c r="B252" s="145"/>
      <c r="C252" s="146" t="s">
        <v>1094</v>
      </c>
      <c r="D252" s="146" t="s">
        <v>309</v>
      </c>
      <c r="E252" s="147" t="s">
        <v>3726</v>
      </c>
      <c r="F252" s="148" t="s">
        <v>3727</v>
      </c>
      <c r="G252" s="149" t="s">
        <v>1071</v>
      </c>
      <c r="H252" s="150">
        <v>100</v>
      </c>
      <c r="I252" s="151"/>
      <c r="J252" s="152">
        <f t="shared" si="20"/>
        <v>0</v>
      </c>
      <c r="K252" s="153"/>
      <c r="L252" s="32"/>
      <c r="M252" s="154" t="s">
        <v>1</v>
      </c>
      <c r="N252" s="155" t="s">
        <v>42</v>
      </c>
      <c r="P252" s="156">
        <f t="shared" si="21"/>
        <v>0</v>
      </c>
      <c r="Q252" s="156">
        <v>8.1999999999999998E-4</v>
      </c>
      <c r="R252" s="156">
        <f t="shared" si="22"/>
        <v>8.2000000000000003E-2</v>
      </c>
      <c r="S252" s="156">
        <v>0</v>
      </c>
      <c r="T252" s="157">
        <f t="shared" si="23"/>
        <v>0</v>
      </c>
      <c r="AR252" s="158" t="s">
        <v>587</v>
      </c>
      <c r="AT252" s="158" t="s">
        <v>309</v>
      </c>
      <c r="AU252" s="158" t="s">
        <v>89</v>
      </c>
      <c r="AY252" s="17" t="s">
        <v>307</v>
      </c>
      <c r="BE252" s="159">
        <f t="shared" si="24"/>
        <v>0</v>
      </c>
      <c r="BF252" s="159">
        <f t="shared" si="25"/>
        <v>0</v>
      </c>
      <c r="BG252" s="159">
        <f t="shared" si="26"/>
        <v>0</v>
      </c>
      <c r="BH252" s="159">
        <f t="shared" si="27"/>
        <v>0</v>
      </c>
      <c r="BI252" s="159">
        <f t="shared" si="28"/>
        <v>0</v>
      </c>
      <c r="BJ252" s="17" t="s">
        <v>89</v>
      </c>
      <c r="BK252" s="159">
        <f t="shared" si="29"/>
        <v>0</v>
      </c>
      <c r="BL252" s="17" t="s">
        <v>587</v>
      </c>
      <c r="BM252" s="158" t="s">
        <v>1772</v>
      </c>
    </row>
    <row r="253" spans="2:65" s="1" customFormat="1" ht="16.5" customHeight="1">
      <c r="B253" s="145"/>
      <c r="C253" s="188" t="s">
        <v>1115</v>
      </c>
      <c r="D253" s="188" t="s">
        <v>507</v>
      </c>
      <c r="E253" s="189" t="s">
        <v>3728</v>
      </c>
      <c r="F253" s="190" t="s">
        <v>3729</v>
      </c>
      <c r="G253" s="191" t="s">
        <v>693</v>
      </c>
      <c r="H253" s="192">
        <v>2</v>
      </c>
      <c r="I253" s="193"/>
      <c r="J253" s="194">
        <f t="shared" si="20"/>
        <v>0</v>
      </c>
      <c r="K253" s="195"/>
      <c r="L253" s="196"/>
      <c r="M253" s="197" t="s">
        <v>1</v>
      </c>
      <c r="N253" s="198" t="s">
        <v>42</v>
      </c>
      <c r="P253" s="156">
        <f t="shared" si="21"/>
        <v>0</v>
      </c>
      <c r="Q253" s="156">
        <v>0</v>
      </c>
      <c r="R253" s="156">
        <f t="shared" si="22"/>
        <v>0</v>
      </c>
      <c r="S253" s="156">
        <v>0</v>
      </c>
      <c r="T253" s="157">
        <f t="shared" si="23"/>
        <v>0</v>
      </c>
      <c r="AR253" s="158" t="s">
        <v>732</v>
      </c>
      <c r="AT253" s="158" t="s">
        <v>507</v>
      </c>
      <c r="AU253" s="158" t="s">
        <v>89</v>
      </c>
      <c r="AY253" s="17" t="s">
        <v>307</v>
      </c>
      <c r="BE253" s="159">
        <f t="shared" si="24"/>
        <v>0</v>
      </c>
      <c r="BF253" s="159">
        <f t="shared" si="25"/>
        <v>0</v>
      </c>
      <c r="BG253" s="159">
        <f t="shared" si="26"/>
        <v>0</v>
      </c>
      <c r="BH253" s="159">
        <f t="shared" si="27"/>
        <v>0</v>
      </c>
      <c r="BI253" s="159">
        <f t="shared" si="28"/>
        <v>0</v>
      </c>
      <c r="BJ253" s="17" t="s">
        <v>89</v>
      </c>
      <c r="BK253" s="159">
        <f t="shared" si="29"/>
        <v>0</v>
      </c>
      <c r="BL253" s="17" t="s">
        <v>587</v>
      </c>
      <c r="BM253" s="158" t="s">
        <v>1782</v>
      </c>
    </row>
    <row r="254" spans="2:65" s="1" customFormat="1" ht="19.5">
      <c r="B254" s="32"/>
      <c r="D254" s="161" t="s">
        <v>3247</v>
      </c>
      <c r="F254" s="205" t="s">
        <v>3730</v>
      </c>
      <c r="I254" s="206"/>
      <c r="L254" s="32"/>
      <c r="M254" s="207"/>
      <c r="T254" s="59"/>
      <c r="AT254" s="17" t="s">
        <v>3247</v>
      </c>
      <c r="AU254" s="17" t="s">
        <v>89</v>
      </c>
    </row>
    <row r="255" spans="2:65" s="1" customFormat="1" ht="16.5" customHeight="1">
      <c r="B255" s="145"/>
      <c r="C255" s="188" t="s">
        <v>1120</v>
      </c>
      <c r="D255" s="188" t="s">
        <v>507</v>
      </c>
      <c r="E255" s="189" t="s">
        <v>3731</v>
      </c>
      <c r="F255" s="190" t="s">
        <v>3732</v>
      </c>
      <c r="G255" s="191" t="s">
        <v>693</v>
      </c>
      <c r="H255" s="192">
        <v>4</v>
      </c>
      <c r="I255" s="193"/>
      <c r="J255" s="194">
        <f>ROUND(I255*H255,2)</f>
        <v>0</v>
      </c>
      <c r="K255" s="195"/>
      <c r="L255" s="196"/>
      <c r="M255" s="197" t="s">
        <v>1</v>
      </c>
      <c r="N255" s="198" t="s">
        <v>42</v>
      </c>
      <c r="P255" s="156">
        <f>O255*H255</f>
        <v>0</v>
      </c>
      <c r="Q255" s="156">
        <v>0</v>
      </c>
      <c r="R255" s="156">
        <f>Q255*H255</f>
        <v>0</v>
      </c>
      <c r="S255" s="156">
        <v>0</v>
      </c>
      <c r="T255" s="157">
        <f>S255*H255</f>
        <v>0</v>
      </c>
      <c r="AR255" s="158" t="s">
        <v>732</v>
      </c>
      <c r="AT255" s="158" t="s">
        <v>507</v>
      </c>
      <c r="AU255" s="158" t="s">
        <v>89</v>
      </c>
      <c r="AY255" s="17" t="s">
        <v>307</v>
      </c>
      <c r="BE255" s="159">
        <f>IF(N255="základná",J255,0)</f>
        <v>0</v>
      </c>
      <c r="BF255" s="159">
        <f>IF(N255="znížená",J255,0)</f>
        <v>0</v>
      </c>
      <c r="BG255" s="159">
        <f>IF(N255="zákl. prenesená",J255,0)</f>
        <v>0</v>
      </c>
      <c r="BH255" s="159">
        <f>IF(N255="zníž. prenesená",J255,0)</f>
        <v>0</v>
      </c>
      <c r="BI255" s="159">
        <f>IF(N255="nulová",J255,0)</f>
        <v>0</v>
      </c>
      <c r="BJ255" s="17" t="s">
        <v>89</v>
      </c>
      <c r="BK255" s="159">
        <f>ROUND(I255*H255,2)</f>
        <v>0</v>
      </c>
      <c r="BL255" s="17" t="s">
        <v>587</v>
      </c>
      <c r="BM255" s="158" t="s">
        <v>1795</v>
      </c>
    </row>
    <row r="256" spans="2:65" s="1" customFormat="1" ht="29.25">
      <c r="B256" s="32"/>
      <c r="D256" s="161" t="s">
        <v>3247</v>
      </c>
      <c r="F256" s="205" t="s">
        <v>3733</v>
      </c>
      <c r="I256" s="206"/>
      <c r="L256" s="32"/>
      <c r="M256" s="207"/>
      <c r="T256" s="59"/>
      <c r="AT256" s="17" t="s">
        <v>3247</v>
      </c>
      <c r="AU256" s="17" t="s">
        <v>89</v>
      </c>
    </row>
    <row r="257" spans="2:65" s="1" customFormat="1" ht="16.5" customHeight="1">
      <c r="B257" s="145"/>
      <c r="C257" s="188" t="s">
        <v>1125</v>
      </c>
      <c r="D257" s="188" t="s">
        <v>507</v>
      </c>
      <c r="E257" s="189" t="s">
        <v>3734</v>
      </c>
      <c r="F257" s="190" t="s">
        <v>3735</v>
      </c>
      <c r="G257" s="191" t="s">
        <v>693</v>
      </c>
      <c r="H257" s="192">
        <v>2</v>
      </c>
      <c r="I257" s="193"/>
      <c r="J257" s="194">
        <f>ROUND(I257*H257,2)</f>
        <v>0</v>
      </c>
      <c r="K257" s="195"/>
      <c r="L257" s="196"/>
      <c r="M257" s="197" t="s">
        <v>1</v>
      </c>
      <c r="N257" s="198" t="s">
        <v>42</v>
      </c>
      <c r="P257" s="156">
        <f>O257*H257</f>
        <v>0</v>
      </c>
      <c r="Q257" s="156">
        <v>0</v>
      </c>
      <c r="R257" s="156">
        <f>Q257*H257</f>
        <v>0</v>
      </c>
      <c r="S257" s="156">
        <v>0</v>
      </c>
      <c r="T257" s="157">
        <f>S257*H257</f>
        <v>0</v>
      </c>
      <c r="AR257" s="158" t="s">
        <v>732</v>
      </c>
      <c r="AT257" s="158" t="s">
        <v>507</v>
      </c>
      <c r="AU257" s="158" t="s">
        <v>89</v>
      </c>
      <c r="AY257" s="17" t="s">
        <v>307</v>
      </c>
      <c r="BE257" s="159">
        <f>IF(N257="základná",J257,0)</f>
        <v>0</v>
      </c>
      <c r="BF257" s="159">
        <f>IF(N257="znížená",J257,0)</f>
        <v>0</v>
      </c>
      <c r="BG257" s="159">
        <f>IF(N257="zákl. prenesená",J257,0)</f>
        <v>0</v>
      </c>
      <c r="BH257" s="159">
        <f>IF(N257="zníž. prenesená",J257,0)</f>
        <v>0</v>
      </c>
      <c r="BI257" s="159">
        <f>IF(N257="nulová",J257,0)</f>
        <v>0</v>
      </c>
      <c r="BJ257" s="17" t="s">
        <v>89</v>
      </c>
      <c r="BK257" s="159">
        <f>ROUND(I257*H257,2)</f>
        <v>0</v>
      </c>
      <c r="BL257" s="17" t="s">
        <v>587</v>
      </c>
      <c r="BM257" s="158" t="s">
        <v>1806</v>
      </c>
    </row>
    <row r="258" spans="2:65" s="1" customFormat="1" ht="19.5">
      <c r="B258" s="32"/>
      <c r="D258" s="161" t="s">
        <v>3247</v>
      </c>
      <c r="F258" s="205" t="s">
        <v>3736</v>
      </c>
      <c r="I258" s="206"/>
      <c r="L258" s="32"/>
      <c r="M258" s="207"/>
      <c r="T258" s="59"/>
      <c r="AT258" s="17" t="s">
        <v>3247</v>
      </c>
      <c r="AU258" s="17" t="s">
        <v>89</v>
      </c>
    </row>
    <row r="259" spans="2:65" s="1" customFormat="1" ht="21.75" customHeight="1">
      <c r="B259" s="145"/>
      <c r="C259" s="146" t="s">
        <v>1131</v>
      </c>
      <c r="D259" s="146" t="s">
        <v>309</v>
      </c>
      <c r="E259" s="147" t="s">
        <v>3737</v>
      </c>
      <c r="F259" s="148" t="s">
        <v>3738</v>
      </c>
      <c r="G259" s="149" t="s">
        <v>1071</v>
      </c>
      <c r="H259" s="150">
        <v>82</v>
      </c>
      <c r="I259" s="151"/>
      <c r="J259" s="152">
        <f>ROUND(I259*H259,2)</f>
        <v>0</v>
      </c>
      <c r="K259" s="153"/>
      <c r="L259" s="32"/>
      <c r="M259" s="154" t="s">
        <v>1</v>
      </c>
      <c r="N259" s="155" t="s">
        <v>42</v>
      </c>
      <c r="P259" s="156">
        <f>O259*H259</f>
        <v>0</v>
      </c>
      <c r="Q259" s="156">
        <v>0</v>
      </c>
      <c r="R259" s="156">
        <f>Q259*H259</f>
        <v>0</v>
      </c>
      <c r="S259" s="156">
        <v>0</v>
      </c>
      <c r="T259" s="157">
        <f>S259*H259</f>
        <v>0</v>
      </c>
      <c r="AR259" s="158" t="s">
        <v>587</v>
      </c>
      <c r="AT259" s="158" t="s">
        <v>309</v>
      </c>
      <c r="AU259" s="158" t="s">
        <v>89</v>
      </c>
      <c r="AY259" s="17" t="s">
        <v>307</v>
      </c>
      <c r="BE259" s="159">
        <f>IF(N259="základná",J259,0)</f>
        <v>0</v>
      </c>
      <c r="BF259" s="159">
        <f>IF(N259="znížená",J259,0)</f>
        <v>0</v>
      </c>
      <c r="BG259" s="159">
        <f>IF(N259="zákl. prenesená",J259,0)</f>
        <v>0</v>
      </c>
      <c r="BH259" s="159">
        <f>IF(N259="zníž. prenesená",J259,0)</f>
        <v>0</v>
      </c>
      <c r="BI259" s="159">
        <f>IF(N259="nulová",J259,0)</f>
        <v>0</v>
      </c>
      <c r="BJ259" s="17" t="s">
        <v>89</v>
      </c>
      <c r="BK259" s="159">
        <f>ROUND(I259*H259,2)</f>
        <v>0</v>
      </c>
      <c r="BL259" s="17" t="s">
        <v>587</v>
      </c>
      <c r="BM259" s="158" t="s">
        <v>1816</v>
      </c>
    </row>
    <row r="260" spans="2:65" s="1" customFormat="1" ht="21.75" customHeight="1">
      <c r="B260" s="145"/>
      <c r="C260" s="146" t="s">
        <v>1136</v>
      </c>
      <c r="D260" s="146" t="s">
        <v>309</v>
      </c>
      <c r="E260" s="147" t="s">
        <v>3739</v>
      </c>
      <c r="F260" s="148" t="s">
        <v>3740</v>
      </c>
      <c r="G260" s="149" t="s">
        <v>1071</v>
      </c>
      <c r="H260" s="150">
        <v>32</v>
      </c>
      <c r="I260" s="151"/>
      <c r="J260" s="152">
        <f>ROUND(I260*H260,2)</f>
        <v>0</v>
      </c>
      <c r="K260" s="153"/>
      <c r="L260" s="32"/>
      <c r="M260" s="154" t="s">
        <v>1</v>
      </c>
      <c r="N260" s="155" t="s">
        <v>42</v>
      </c>
      <c r="P260" s="156">
        <f>O260*H260</f>
        <v>0</v>
      </c>
      <c r="Q260" s="156">
        <v>0</v>
      </c>
      <c r="R260" s="156">
        <f>Q260*H260</f>
        <v>0</v>
      </c>
      <c r="S260" s="156">
        <v>0</v>
      </c>
      <c r="T260" s="157">
        <f>S260*H260</f>
        <v>0</v>
      </c>
      <c r="AR260" s="158" t="s">
        <v>587</v>
      </c>
      <c r="AT260" s="158" t="s">
        <v>309</v>
      </c>
      <c r="AU260" s="158" t="s">
        <v>89</v>
      </c>
      <c r="AY260" s="17" t="s">
        <v>307</v>
      </c>
      <c r="BE260" s="159">
        <f>IF(N260="základná",J260,0)</f>
        <v>0</v>
      </c>
      <c r="BF260" s="159">
        <f>IF(N260="znížená",J260,0)</f>
        <v>0</v>
      </c>
      <c r="BG260" s="159">
        <f>IF(N260="zákl. prenesená",J260,0)</f>
        <v>0</v>
      </c>
      <c r="BH260" s="159">
        <f>IF(N260="zníž. prenesená",J260,0)</f>
        <v>0</v>
      </c>
      <c r="BI260" s="159">
        <f>IF(N260="nulová",J260,0)</f>
        <v>0</v>
      </c>
      <c r="BJ260" s="17" t="s">
        <v>89</v>
      </c>
      <c r="BK260" s="159">
        <f>ROUND(I260*H260,2)</f>
        <v>0</v>
      </c>
      <c r="BL260" s="17" t="s">
        <v>587</v>
      </c>
      <c r="BM260" s="158" t="s">
        <v>1828</v>
      </c>
    </row>
    <row r="261" spans="2:65" s="1" customFormat="1" ht="16.5" customHeight="1">
      <c r="B261" s="145"/>
      <c r="C261" s="146" t="s">
        <v>1140</v>
      </c>
      <c r="D261" s="146" t="s">
        <v>309</v>
      </c>
      <c r="E261" s="147" t="s">
        <v>3741</v>
      </c>
      <c r="F261" s="148" t="s">
        <v>3742</v>
      </c>
      <c r="G261" s="149" t="s">
        <v>1071</v>
      </c>
      <c r="H261" s="150">
        <v>4792</v>
      </c>
      <c r="I261" s="151"/>
      <c r="J261" s="152">
        <f>ROUND(I261*H261,2)</f>
        <v>0</v>
      </c>
      <c r="K261" s="153"/>
      <c r="L261" s="32"/>
      <c r="M261" s="154" t="s">
        <v>1</v>
      </c>
      <c r="N261" s="155" t="s">
        <v>42</v>
      </c>
      <c r="P261" s="156">
        <f>O261*H261</f>
        <v>0</v>
      </c>
      <c r="Q261" s="156">
        <v>0</v>
      </c>
      <c r="R261" s="156">
        <f>Q261*H261</f>
        <v>0</v>
      </c>
      <c r="S261" s="156">
        <v>0</v>
      </c>
      <c r="T261" s="157">
        <f>S261*H261</f>
        <v>0</v>
      </c>
      <c r="AR261" s="158" t="s">
        <v>587</v>
      </c>
      <c r="AT261" s="158" t="s">
        <v>309</v>
      </c>
      <c r="AU261" s="158" t="s">
        <v>89</v>
      </c>
      <c r="AY261" s="17" t="s">
        <v>307</v>
      </c>
      <c r="BE261" s="159">
        <f>IF(N261="základná",J261,0)</f>
        <v>0</v>
      </c>
      <c r="BF261" s="159">
        <f>IF(N261="znížená",J261,0)</f>
        <v>0</v>
      </c>
      <c r="BG261" s="159">
        <f>IF(N261="zákl. prenesená",J261,0)</f>
        <v>0</v>
      </c>
      <c r="BH261" s="159">
        <f>IF(N261="zníž. prenesená",J261,0)</f>
        <v>0</v>
      </c>
      <c r="BI261" s="159">
        <f>IF(N261="nulová",J261,0)</f>
        <v>0</v>
      </c>
      <c r="BJ261" s="17" t="s">
        <v>89</v>
      </c>
      <c r="BK261" s="159">
        <f>ROUND(I261*H261,2)</f>
        <v>0</v>
      </c>
      <c r="BL261" s="17" t="s">
        <v>587</v>
      </c>
      <c r="BM261" s="158" t="s">
        <v>1836</v>
      </c>
    </row>
    <row r="262" spans="2:65" s="1" customFormat="1" ht="24.2" customHeight="1">
      <c r="B262" s="145"/>
      <c r="C262" s="146" t="s">
        <v>1169</v>
      </c>
      <c r="D262" s="146" t="s">
        <v>309</v>
      </c>
      <c r="E262" s="147" t="s">
        <v>3743</v>
      </c>
      <c r="F262" s="148" t="s">
        <v>3744</v>
      </c>
      <c r="G262" s="149" t="s">
        <v>1849</v>
      </c>
      <c r="H262" s="199"/>
      <c r="I262" s="151"/>
      <c r="J262" s="152">
        <f>ROUND(I262*H262,2)</f>
        <v>0</v>
      </c>
      <c r="K262" s="153"/>
      <c r="L262" s="32"/>
      <c r="M262" s="154" t="s">
        <v>1</v>
      </c>
      <c r="N262" s="155" t="s">
        <v>42</v>
      </c>
      <c r="P262" s="156">
        <f>O262*H262</f>
        <v>0</v>
      </c>
      <c r="Q262" s="156">
        <v>0</v>
      </c>
      <c r="R262" s="156">
        <f>Q262*H262</f>
        <v>0</v>
      </c>
      <c r="S262" s="156">
        <v>0</v>
      </c>
      <c r="T262" s="157">
        <f>S262*H262</f>
        <v>0</v>
      </c>
      <c r="AR262" s="158" t="s">
        <v>587</v>
      </c>
      <c r="AT262" s="158" t="s">
        <v>309</v>
      </c>
      <c r="AU262" s="158" t="s">
        <v>89</v>
      </c>
      <c r="AY262" s="17" t="s">
        <v>307</v>
      </c>
      <c r="BE262" s="159">
        <f>IF(N262="základná",J262,0)</f>
        <v>0</v>
      </c>
      <c r="BF262" s="159">
        <f>IF(N262="znížená",J262,0)</f>
        <v>0</v>
      </c>
      <c r="BG262" s="159">
        <f>IF(N262="zákl. prenesená",J262,0)</f>
        <v>0</v>
      </c>
      <c r="BH262" s="159">
        <f>IF(N262="zníž. prenesená",J262,0)</f>
        <v>0</v>
      </c>
      <c r="BI262" s="159">
        <f>IF(N262="nulová",J262,0)</f>
        <v>0</v>
      </c>
      <c r="BJ262" s="17" t="s">
        <v>89</v>
      </c>
      <c r="BK262" s="159">
        <f>ROUND(I262*H262,2)</f>
        <v>0</v>
      </c>
      <c r="BL262" s="17" t="s">
        <v>587</v>
      </c>
      <c r="BM262" s="158" t="s">
        <v>1846</v>
      </c>
    </row>
    <row r="263" spans="2:65" s="11" customFormat="1" ht="22.9" customHeight="1">
      <c r="B263" s="133"/>
      <c r="D263" s="134" t="s">
        <v>75</v>
      </c>
      <c r="E263" s="143" t="s">
        <v>3745</v>
      </c>
      <c r="F263" s="143" t="s">
        <v>3746</v>
      </c>
      <c r="I263" s="136"/>
      <c r="J263" s="144">
        <f>BK263</f>
        <v>0</v>
      </c>
      <c r="L263" s="133"/>
      <c r="M263" s="138"/>
      <c r="P263" s="139">
        <f>SUM(P264:P298)</f>
        <v>0</v>
      </c>
      <c r="R263" s="139">
        <f>SUM(R264:R298)</f>
        <v>4.3900000000000008E-2</v>
      </c>
      <c r="T263" s="140">
        <f>SUM(T264:T298)</f>
        <v>0</v>
      </c>
      <c r="AR263" s="134" t="s">
        <v>89</v>
      </c>
      <c r="AT263" s="141" t="s">
        <v>75</v>
      </c>
      <c r="AU263" s="141" t="s">
        <v>83</v>
      </c>
      <c r="AY263" s="134" t="s">
        <v>307</v>
      </c>
      <c r="BK263" s="142">
        <f>SUM(BK264:BK298)</f>
        <v>0</v>
      </c>
    </row>
    <row r="264" spans="2:65" s="1" customFormat="1" ht="16.5" customHeight="1">
      <c r="B264" s="145"/>
      <c r="C264" s="146" t="s">
        <v>1173</v>
      </c>
      <c r="D264" s="146" t="s">
        <v>309</v>
      </c>
      <c r="E264" s="147" t="s">
        <v>3747</v>
      </c>
      <c r="F264" s="148" t="s">
        <v>3748</v>
      </c>
      <c r="G264" s="149" t="s">
        <v>693</v>
      </c>
      <c r="H264" s="150">
        <v>1</v>
      </c>
      <c r="I264" s="151"/>
      <c r="J264" s="152">
        <f t="shared" ref="J264:J275" si="30">ROUND(I264*H264,2)</f>
        <v>0</v>
      </c>
      <c r="K264" s="153"/>
      <c r="L264" s="32"/>
      <c r="M264" s="154" t="s">
        <v>1</v>
      </c>
      <c r="N264" s="155" t="s">
        <v>42</v>
      </c>
      <c r="P264" s="156">
        <f t="shared" ref="P264:P275" si="31">O264*H264</f>
        <v>0</v>
      </c>
      <c r="Q264" s="156">
        <v>0</v>
      </c>
      <c r="R264" s="156">
        <f t="shared" ref="R264:R275" si="32">Q264*H264</f>
        <v>0</v>
      </c>
      <c r="S264" s="156">
        <v>0</v>
      </c>
      <c r="T264" s="157">
        <f t="shared" ref="T264:T275" si="33">S264*H264</f>
        <v>0</v>
      </c>
      <c r="AR264" s="158" t="s">
        <v>587</v>
      </c>
      <c r="AT264" s="158" t="s">
        <v>309</v>
      </c>
      <c r="AU264" s="158" t="s">
        <v>89</v>
      </c>
      <c r="AY264" s="17" t="s">
        <v>307</v>
      </c>
      <c r="BE264" s="159">
        <f t="shared" ref="BE264:BE275" si="34">IF(N264="základná",J264,0)</f>
        <v>0</v>
      </c>
      <c r="BF264" s="159">
        <f t="shared" ref="BF264:BF275" si="35">IF(N264="znížená",J264,0)</f>
        <v>0</v>
      </c>
      <c r="BG264" s="159">
        <f t="shared" ref="BG264:BG275" si="36">IF(N264="zákl. prenesená",J264,0)</f>
        <v>0</v>
      </c>
      <c r="BH264" s="159">
        <f t="shared" ref="BH264:BH275" si="37">IF(N264="zníž. prenesená",J264,0)</f>
        <v>0</v>
      </c>
      <c r="BI264" s="159">
        <f t="shared" ref="BI264:BI275" si="38">IF(N264="nulová",J264,0)</f>
        <v>0</v>
      </c>
      <c r="BJ264" s="17" t="s">
        <v>89</v>
      </c>
      <c r="BK264" s="159">
        <f t="shared" ref="BK264:BK275" si="39">ROUND(I264*H264,2)</f>
        <v>0</v>
      </c>
      <c r="BL264" s="17" t="s">
        <v>587</v>
      </c>
      <c r="BM264" s="158" t="s">
        <v>1861</v>
      </c>
    </row>
    <row r="265" spans="2:65" s="1" customFormat="1" ht="16.5" customHeight="1">
      <c r="B265" s="145"/>
      <c r="C265" s="146" t="s">
        <v>1179</v>
      </c>
      <c r="D265" s="146" t="s">
        <v>309</v>
      </c>
      <c r="E265" s="147" t="s">
        <v>3749</v>
      </c>
      <c r="F265" s="148" t="s">
        <v>3750</v>
      </c>
      <c r="G265" s="149" t="s">
        <v>693</v>
      </c>
      <c r="H265" s="150">
        <v>34</v>
      </c>
      <c r="I265" s="151"/>
      <c r="J265" s="152">
        <f t="shared" si="30"/>
        <v>0</v>
      </c>
      <c r="K265" s="153"/>
      <c r="L265" s="32"/>
      <c r="M265" s="154" t="s">
        <v>1</v>
      </c>
      <c r="N265" s="155" t="s">
        <v>42</v>
      </c>
      <c r="P265" s="156">
        <f t="shared" si="31"/>
        <v>0</v>
      </c>
      <c r="Q265" s="156">
        <v>3.0000000000000001E-5</v>
      </c>
      <c r="R265" s="156">
        <f t="shared" si="32"/>
        <v>1.0200000000000001E-3</v>
      </c>
      <c r="S265" s="156">
        <v>0</v>
      </c>
      <c r="T265" s="157">
        <f t="shared" si="33"/>
        <v>0</v>
      </c>
      <c r="AR265" s="158" t="s">
        <v>587</v>
      </c>
      <c r="AT265" s="158" t="s">
        <v>309</v>
      </c>
      <c r="AU265" s="158" t="s">
        <v>89</v>
      </c>
      <c r="AY265" s="17" t="s">
        <v>307</v>
      </c>
      <c r="BE265" s="159">
        <f t="shared" si="34"/>
        <v>0</v>
      </c>
      <c r="BF265" s="159">
        <f t="shared" si="35"/>
        <v>0</v>
      </c>
      <c r="BG265" s="159">
        <f t="shared" si="36"/>
        <v>0</v>
      </c>
      <c r="BH265" s="159">
        <f t="shared" si="37"/>
        <v>0</v>
      </c>
      <c r="BI265" s="159">
        <f t="shared" si="38"/>
        <v>0</v>
      </c>
      <c r="BJ265" s="17" t="s">
        <v>89</v>
      </c>
      <c r="BK265" s="159">
        <f t="shared" si="39"/>
        <v>0</v>
      </c>
      <c r="BL265" s="17" t="s">
        <v>587</v>
      </c>
      <c r="BM265" s="158" t="s">
        <v>1870</v>
      </c>
    </row>
    <row r="266" spans="2:65" s="1" customFormat="1" ht="16.5" customHeight="1">
      <c r="B266" s="145"/>
      <c r="C266" s="188" t="s">
        <v>1184</v>
      </c>
      <c r="D266" s="188" t="s">
        <v>507</v>
      </c>
      <c r="E266" s="189" t="s">
        <v>3751</v>
      </c>
      <c r="F266" s="190" t="s">
        <v>3752</v>
      </c>
      <c r="G266" s="191" t="s">
        <v>693</v>
      </c>
      <c r="H266" s="192">
        <v>14</v>
      </c>
      <c r="I266" s="193"/>
      <c r="J266" s="194">
        <f t="shared" si="30"/>
        <v>0</v>
      </c>
      <c r="K266" s="195"/>
      <c r="L266" s="196"/>
      <c r="M266" s="197" t="s">
        <v>1</v>
      </c>
      <c r="N266" s="198" t="s">
        <v>42</v>
      </c>
      <c r="P266" s="156">
        <f t="shared" si="31"/>
        <v>0</v>
      </c>
      <c r="Q266" s="156">
        <v>5.0000000000000002E-5</v>
      </c>
      <c r="R266" s="156">
        <f t="shared" si="32"/>
        <v>6.9999999999999999E-4</v>
      </c>
      <c r="S266" s="156">
        <v>0</v>
      </c>
      <c r="T266" s="157">
        <f t="shared" si="33"/>
        <v>0</v>
      </c>
      <c r="AR266" s="158" t="s">
        <v>732</v>
      </c>
      <c r="AT266" s="158" t="s">
        <v>507</v>
      </c>
      <c r="AU266" s="158" t="s">
        <v>89</v>
      </c>
      <c r="AY266" s="17" t="s">
        <v>307</v>
      </c>
      <c r="BE266" s="159">
        <f t="shared" si="34"/>
        <v>0</v>
      </c>
      <c r="BF266" s="159">
        <f t="shared" si="35"/>
        <v>0</v>
      </c>
      <c r="BG266" s="159">
        <f t="shared" si="36"/>
        <v>0</v>
      </c>
      <c r="BH266" s="159">
        <f t="shared" si="37"/>
        <v>0</v>
      </c>
      <c r="BI266" s="159">
        <f t="shared" si="38"/>
        <v>0</v>
      </c>
      <c r="BJ266" s="17" t="s">
        <v>89</v>
      </c>
      <c r="BK266" s="159">
        <f t="shared" si="39"/>
        <v>0</v>
      </c>
      <c r="BL266" s="17" t="s">
        <v>587</v>
      </c>
      <c r="BM266" s="158" t="s">
        <v>1879</v>
      </c>
    </row>
    <row r="267" spans="2:65" s="1" customFormat="1" ht="21.75" customHeight="1">
      <c r="B267" s="145"/>
      <c r="C267" s="188" t="s">
        <v>1301</v>
      </c>
      <c r="D267" s="188" t="s">
        <v>507</v>
      </c>
      <c r="E267" s="189" t="s">
        <v>3753</v>
      </c>
      <c r="F267" s="190" t="s">
        <v>3754</v>
      </c>
      <c r="G267" s="191" t="s">
        <v>693</v>
      </c>
      <c r="H267" s="192">
        <v>20</v>
      </c>
      <c r="I267" s="193"/>
      <c r="J267" s="194">
        <f t="shared" si="30"/>
        <v>0</v>
      </c>
      <c r="K267" s="195"/>
      <c r="L267" s="196"/>
      <c r="M267" s="197" t="s">
        <v>1</v>
      </c>
      <c r="N267" s="198" t="s">
        <v>42</v>
      </c>
      <c r="P267" s="156">
        <f t="shared" si="31"/>
        <v>0</v>
      </c>
      <c r="Q267" s="156">
        <v>3.8999999999999999E-4</v>
      </c>
      <c r="R267" s="156">
        <f t="shared" si="32"/>
        <v>7.7999999999999996E-3</v>
      </c>
      <c r="S267" s="156">
        <v>0</v>
      </c>
      <c r="T267" s="157">
        <f t="shared" si="33"/>
        <v>0</v>
      </c>
      <c r="AR267" s="158" t="s">
        <v>732</v>
      </c>
      <c r="AT267" s="158" t="s">
        <v>507</v>
      </c>
      <c r="AU267" s="158" t="s">
        <v>89</v>
      </c>
      <c r="AY267" s="17" t="s">
        <v>307</v>
      </c>
      <c r="BE267" s="159">
        <f t="shared" si="34"/>
        <v>0</v>
      </c>
      <c r="BF267" s="159">
        <f t="shared" si="35"/>
        <v>0</v>
      </c>
      <c r="BG267" s="159">
        <f t="shared" si="36"/>
        <v>0</v>
      </c>
      <c r="BH267" s="159">
        <f t="shared" si="37"/>
        <v>0</v>
      </c>
      <c r="BI267" s="159">
        <f t="shared" si="38"/>
        <v>0</v>
      </c>
      <c r="BJ267" s="17" t="s">
        <v>89</v>
      </c>
      <c r="BK267" s="159">
        <f t="shared" si="39"/>
        <v>0</v>
      </c>
      <c r="BL267" s="17" t="s">
        <v>587</v>
      </c>
      <c r="BM267" s="158" t="s">
        <v>1888</v>
      </c>
    </row>
    <row r="268" spans="2:65" s="1" customFormat="1" ht="16.5" customHeight="1">
      <c r="B268" s="145"/>
      <c r="C268" s="146" t="s">
        <v>1306</v>
      </c>
      <c r="D268" s="146" t="s">
        <v>309</v>
      </c>
      <c r="E268" s="147" t="s">
        <v>3755</v>
      </c>
      <c r="F268" s="148" t="s">
        <v>3756</v>
      </c>
      <c r="G268" s="149" t="s">
        <v>693</v>
      </c>
      <c r="H268" s="150">
        <v>1</v>
      </c>
      <c r="I268" s="151"/>
      <c r="J268" s="152">
        <f t="shared" si="30"/>
        <v>0</v>
      </c>
      <c r="K268" s="153"/>
      <c r="L268" s="32"/>
      <c r="M268" s="154" t="s">
        <v>1</v>
      </c>
      <c r="N268" s="155" t="s">
        <v>42</v>
      </c>
      <c r="P268" s="156">
        <f t="shared" si="31"/>
        <v>0</v>
      </c>
      <c r="Q268" s="156">
        <v>2.0000000000000002E-5</v>
      </c>
      <c r="R268" s="156">
        <f t="shared" si="32"/>
        <v>2.0000000000000002E-5</v>
      </c>
      <c r="S268" s="156">
        <v>0</v>
      </c>
      <c r="T268" s="157">
        <f t="shared" si="33"/>
        <v>0</v>
      </c>
      <c r="AR268" s="158" t="s">
        <v>587</v>
      </c>
      <c r="AT268" s="158" t="s">
        <v>309</v>
      </c>
      <c r="AU268" s="158" t="s">
        <v>89</v>
      </c>
      <c r="AY268" s="17" t="s">
        <v>307</v>
      </c>
      <c r="BE268" s="159">
        <f t="shared" si="34"/>
        <v>0</v>
      </c>
      <c r="BF268" s="159">
        <f t="shared" si="35"/>
        <v>0</v>
      </c>
      <c r="BG268" s="159">
        <f t="shared" si="36"/>
        <v>0</v>
      </c>
      <c r="BH268" s="159">
        <f t="shared" si="37"/>
        <v>0</v>
      </c>
      <c r="BI268" s="159">
        <f t="shared" si="38"/>
        <v>0</v>
      </c>
      <c r="BJ268" s="17" t="s">
        <v>89</v>
      </c>
      <c r="BK268" s="159">
        <f t="shared" si="39"/>
        <v>0</v>
      </c>
      <c r="BL268" s="17" t="s">
        <v>587</v>
      </c>
      <c r="BM268" s="158" t="s">
        <v>1904</v>
      </c>
    </row>
    <row r="269" spans="2:65" s="1" customFormat="1" ht="44.25" customHeight="1">
      <c r="B269" s="145"/>
      <c r="C269" s="188" t="s">
        <v>1332</v>
      </c>
      <c r="D269" s="188" t="s">
        <v>507</v>
      </c>
      <c r="E269" s="189" t="s">
        <v>3757</v>
      </c>
      <c r="F269" s="190" t="s">
        <v>3758</v>
      </c>
      <c r="G269" s="191" t="s">
        <v>693</v>
      </c>
      <c r="H269" s="192">
        <v>1</v>
      </c>
      <c r="I269" s="193"/>
      <c r="J269" s="194">
        <f t="shared" si="30"/>
        <v>0</v>
      </c>
      <c r="K269" s="195"/>
      <c r="L269" s="196"/>
      <c r="M269" s="197" t="s">
        <v>1</v>
      </c>
      <c r="N269" s="198" t="s">
        <v>42</v>
      </c>
      <c r="P269" s="156">
        <f t="shared" si="31"/>
        <v>0</v>
      </c>
      <c r="Q269" s="156">
        <v>1.2199999999999999E-3</v>
      </c>
      <c r="R269" s="156">
        <f t="shared" si="32"/>
        <v>1.2199999999999999E-3</v>
      </c>
      <c r="S269" s="156">
        <v>0</v>
      </c>
      <c r="T269" s="157">
        <f t="shared" si="33"/>
        <v>0</v>
      </c>
      <c r="AR269" s="158" t="s">
        <v>732</v>
      </c>
      <c r="AT269" s="158" t="s">
        <v>507</v>
      </c>
      <c r="AU269" s="158" t="s">
        <v>89</v>
      </c>
      <c r="AY269" s="17" t="s">
        <v>307</v>
      </c>
      <c r="BE269" s="159">
        <f t="shared" si="34"/>
        <v>0</v>
      </c>
      <c r="BF269" s="159">
        <f t="shared" si="35"/>
        <v>0</v>
      </c>
      <c r="BG269" s="159">
        <f t="shared" si="36"/>
        <v>0</v>
      </c>
      <c r="BH269" s="159">
        <f t="shared" si="37"/>
        <v>0</v>
      </c>
      <c r="BI269" s="159">
        <f t="shared" si="38"/>
        <v>0</v>
      </c>
      <c r="BJ269" s="17" t="s">
        <v>89</v>
      </c>
      <c r="BK269" s="159">
        <f t="shared" si="39"/>
        <v>0</v>
      </c>
      <c r="BL269" s="17" t="s">
        <v>587</v>
      </c>
      <c r="BM269" s="158" t="s">
        <v>1919</v>
      </c>
    </row>
    <row r="270" spans="2:65" s="1" customFormat="1" ht="16.5" customHeight="1">
      <c r="B270" s="145"/>
      <c r="C270" s="146" t="s">
        <v>1338</v>
      </c>
      <c r="D270" s="146" t="s">
        <v>309</v>
      </c>
      <c r="E270" s="147" t="s">
        <v>3759</v>
      </c>
      <c r="F270" s="148" t="s">
        <v>3760</v>
      </c>
      <c r="G270" s="149" t="s">
        <v>693</v>
      </c>
      <c r="H270" s="150">
        <v>29</v>
      </c>
      <c r="I270" s="151"/>
      <c r="J270" s="152">
        <f t="shared" si="30"/>
        <v>0</v>
      </c>
      <c r="K270" s="153"/>
      <c r="L270" s="32"/>
      <c r="M270" s="154" t="s">
        <v>1</v>
      </c>
      <c r="N270" s="155" t="s">
        <v>42</v>
      </c>
      <c r="P270" s="156">
        <f t="shared" si="31"/>
        <v>0</v>
      </c>
      <c r="Q270" s="156">
        <v>2.0000000000000002E-5</v>
      </c>
      <c r="R270" s="156">
        <f t="shared" si="32"/>
        <v>5.8E-4</v>
      </c>
      <c r="S270" s="156">
        <v>0</v>
      </c>
      <c r="T270" s="157">
        <f t="shared" si="33"/>
        <v>0</v>
      </c>
      <c r="AR270" s="158" t="s">
        <v>587</v>
      </c>
      <c r="AT270" s="158" t="s">
        <v>309</v>
      </c>
      <c r="AU270" s="158" t="s">
        <v>89</v>
      </c>
      <c r="AY270" s="17" t="s">
        <v>307</v>
      </c>
      <c r="BE270" s="159">
        <f t="shared" si="34"/>
        <v>0</v>
      </c>
      <c r="BF270" s="159">
        <f t="shared" si="35"/>
        <v>0</v>
      </c>
      <c r="BG270" s="159">
        <f t="shared" si="36"/>
        <v>0</v>
      </c>
      <c r="BH270" s="159">
        <f t="shared" si="37"/>
        <v>0</v>
      </c>
      <c r="BI270" s="159">
        <f t="shared" si="38"/>
        <v>0</v>
      </c>
      <c r="BJ270" s="17" t="s">
        <v>89</v>
      </c>
      <c r="BK270" s="159">
        <f t="shared" si="39"/>
        <v>0</v>
      </c>
      <c r="BL270" s="17" t="s">
        <v>587</v>
      </c>
      <c r="BM270" s="158" t="s">
        <v>1929</v>
      </c>
    </row>
    <row r="271" spans="2:65" s="1" customFormat="1" ht="44.25" customHeight="1">
      <c r="B271" s="145"/>
      <c r="C271" s="188" t="s">
        <v>1344</v>
      </c>
      <c r="D271" s="188" t="s">
        <v>507</v>
      </c>
      <c r="E271" s="189" t="s">
        <v>3761</v>
      </c>
      <c r="F271" s="190" t="s">
        <v>3762</v>
      </c>
      <c r="G271" s="191" t="s">
        <v>693</v>
      </c>
      <c r="H271" s="192">
        <v>4</v>
      </c>
      <c r="I271" s="193"/>
      <c r="J271" s="194">
        <f t="shared" si="30"/>
        <v>0</v>
      </c>
      <c r="K271" s="195"/>
      <c r="L271" s="196"/>
      <c r="M271" s="197" t="s">
        <v>1</v>
      </c>
      <c r="N271" s="198" t="s">
        <v>42</v>
      </c>
      <c r="P271" s="156">
        <f t="shared" si="31"/>
        <v>0</v>
      </c>
      <c r="Q271" s="156">
        <v>1.5499999999999999E-3</v>
      </c>
      <c r="R271" s="156">
        <f t="shared" si="32"/>
        <v>6.1999999999999998E-3</v>
      </c>
      <c r="S271" s="156">
        <v>0</v>
      </c>
      <c r="T271" s="157">
        <f t="shared" si="33"/>
        <v>0</v>
      </c>
      <c r="AR271" s="158" t="s">
        <v>732</v>
      </c>
      <c r="AT271" s="158" t="s">
        <v>507</v>
      </c>
      <c r="AU271" s="158" t="s">
        <v>89</v>
      </c>
      <c r="AY271" s="17" t="s">
        <v>307</v>
      </c>
      <c r="BE271" s="159">
        <f t="shared" si="34"/>
        <v>0</v>
      </c>
      <c r="BF271" s="159">
        <f t="shared" si="35"/>
        <v>0</v>
      </c>
      <c r="BG271" s="159">
        <f t="shared" si="36"/>
        <v>0</v>
      </c>
      <c r="BH271" s="159">
        <f t="shared" si="37"/>
        <v>0</v>
      </c>
      <c r="BI271" s="159">
        <f t="shared" si="38"/>
        <v>0</v>
      </c>
      <c r="BJ271" s="17" t="s">
        <v>89</v>
      </c>
      <c r="BK271" s="159">
        <f t="shared" si="39"/>
        <v>0</v>
      </c>
      <c r="BL271" s="17" t="s">
        <v>587</v>
      </c>
      <c r="BM271" s="158" t="s">
        <v>1939</v>
      </c>
    </row>
    <row r="272" spans="2:65" s="1" customFormat="1" ht="37.9" customHeight="1">
      <c r="B272" s="145"/>
      <c r="C272" s="188" t="s">
        <v>1348</v>
      </c>
      <c r="D272" s="188" t="s">
        <v>507</v>
      </c>
      <c r="E272" s="189" t="s">
        <v>3763</v>
      </c>
      <c r="F272" s="190" t="s">
        <v>3764</v>
      </c>
      <c r="G272" s="191" t="s">
        <v>693</v>
      </c>
      <c r="H272" s="192">
        <v>7</v>
      </c>
      <c r="I272" s="193"/>
      <c r="J272" s="194">
        <f t="shared" si="30"/>
        <v>0</v>
      </c>
      <c r="K272" s="195"/>
      <c r="L272" s="196"/>
      <c r="M272" s="197" t="s">
        <v>1</v>
      </c>
      <c r="N272" s="198" t="s">
        <v>42</v>
      </c>
      <c r="P272" s="156">
        <f t="shared" si="31"/>
        <v>0</v>
      </c>
      <c r="Q272" s="156">
        <v>4.6000000000000001E-4</v>
      </c>
      <c r="R272" s="156">
        <f t="shared" si="32"/>
        <v>3.2200000000000002E-3</v>
      </c>
      <c r="S272" s="156">
        <v>0</v>
      </c>
      <c r="T272" s="157">
        <f t="shared" si="33"/>
        <v>0</v>
      </c>
      <c r="AR272" s="158" t="s">
        <v>732</v>
      </c>
      <c r="AT272" s="158" t="s">
        <v>507</v>
      </c>
      <c r="AU272" s="158" t="s">
        <v>89</v>
      </c>
      <c r="AY272" s="17" t="s">
        <v>307</v>
      </c>
      <c r="BE272" s="159">
        <f t="shared" si="34"/>
        <v>0</v>
      </c>
      <c r="BF272" s="159">
        <f t="shared" si="35"/>
        <v>0</v>
      </c>
      <c r="BG272" s="159">
        <f t="shared" si="36"/>
        <v>0</v>
      </c>
      <c r="BH272" s="159">
        <f t="shared" si="37"/>
        <v>0</v>
      </c>
      <c r="BI272" s="159">
        <f t="shared" si="38"/>
        <v>0</v>
      </c>
      <c r="BJ272" s="17" t="s">
        <v>89</v>
      </c>
      <c r="BK272" s="159">
        <f t="shared" si="39"/>
        <v>0</v>
      </c>
      <c r="BL272" s="17" t="s">
        <v>587</v>
      </c>
      <c r="BM272" s="158" t="s">
        <v>1948</v>
      </c>
    </row>
    <row r="273" spans="2:65" s="1" customFormat="1" ht="21.75" customHeight="1">
      <c r="B273" s="145"/>
      <c r="C273" s="188" t="s">
        <v>1353</v>
      </c>
      <c r="D273" s="188" t="s">
        <v>507</v>
      </c>
      <c r="E273" s="189" t="s">
        <v>3765</v>
      </c>
      <c r="F273" s="190" t="s">
        <v>3766</v>
      </c>
      <c r="G273" s="191" t="s">
        <v>693</v>
      </c>
      <c r="H273" s="192">
        <v>3</v>
      </c>
      <c r="I273" s="193"/>
      <c r="J273" s="194">
        <f t="shared" si="30"/>
        <v>0</v>
      </c>
      <c r="K273" s="195"/>
      <c r="L273" s="196"/>
      <c r="M273" s="197" t="s">
        <v>1</v>
      </c>
      <c r="N273" s="198" t="s">
        <v>42</v>
      </c>
      <c r="P273" s="156">
        <f t="shared" si="31"/>
        <v>0</v>
      </c>
      <c r="Q273" s="156">
        <v>0</v>
      </c>
      <c r="R273" s="156">
        <f t="shared" si="32"/>
        <v>0</v>
      </c>
      <c r="S273" s="156">
        <v>0</v>
      </c>
      <c r="T273" s="157">
        <f t="shared" si="33"/>
        <v>0</v>
      </c>
      <c r="AR273" s="158" t="s">
        <v>732</v>
      </c>
      <c r="AT273" s="158" t="s">
        <v>507</v>
      </c>
      <c r="AU273" s="158" t="s">
        <v>89</v>
      </c>
      <c r="AY273" s="17" t="s">
        <v>307</v>
      </c>
      <c r="BE273" s="159">
        <f t="shared" si="34"/>
        <v>0</v>
      </c>
      <c r="BF273" s="159">
        <f t="shared" si="35"/>
        <v>0</v>
      </c>
      <c r="BG273" s="159">
        <f t="shared" si="36"/>
        <v>0</v>
      </c>
      <c r="BH273" s="159">
        <f t="shared" si="37"/>
        <v>0</v>
      </c>
      <c r="BI273" s="159">
        <f t="shared" si="38"/>
        <v>0</v>
      </c>
      <c r="BJ273" s="17" t="s">
        <v>89</v>
      </c>
      <c r="BK273" s="159">
        <f t="shared" si="39"/>
        <v>0</v>
      </c>
      <c r="BL273" s="17" t="s">
        <v>587</v>
      </c>
      <c r="BM273" s="158" t="s">
        <v>1959</v>
      </c>
    </row>
    <row r="274" spans="2:65" s="1" customFormat="1" ht="24.2" customHeight="1">
      <c r="B274" s="145"/>
      <c r="C274" s="188" t="s">
        <v>1358</v>
      </c>
      <c r="D274" s="188" t="s">
        <v>507</v>
      </c>
      <c r="E274" s="189" t="s">
        <v>3767</v>
      </c>
      <c r="F274" s="190" t="s">
        <v>3768</v>
      </c>
      <c r="G274" s="191" t="s">
        <v>693</v>
      </c>
      <c r="H274" s="192">
        <v>5</v>
      </c>
      <c r="I274" s="193"/>
      <c r="J274" s="194">
        <f t="shared" si="30"/>
        <v>0</v>
      </c>
      <c r="K274" s="195"/>
      <c r="L274" s="196"/>
      <c r="M274" s="197" t="s">
        <v>1</v>
      </c>
      <c r="N274" s="198" t="s">
        <v>42</v>
      </c>
      <c r="P274" s="156">
        <f t="shared" si="31"/>
        <v>0</v>
      </c>
      <c r="Q274" s="156">
        <v>0</v>
      </c>
      <c r="R274" s="156">
        <f t="shared" si="32"/>
        <v>0</v>
      </c>
      <c r="S274" s="156">
        <v>0</v>
      </c>
      <c r="T274" s="157">
        <f t="shared" si="33"/>
        <v>0</v>
      </c>
      <c r="AR274" s="158" t="s">
        <v>732</v>
      </c>
      <c r="AT274" s="158" t="s">
        <v>507</v>
      </c>
      <c r="AU274" s="158" t="s">
        <v>89</v>
      </c>
      <c r="AY274" s="17" t="s">
        <v>307</v>
      </c>
      <c r="BE274" s="159">
        <f t="shared" si="34"/>
        <v>0</v>
      </c>
      <c r="BF274" s="159">
        <f t="shared" si="35"/>
        <v>0</v>
      </c>
      <c r="BG274" s="159">
        <f t="shared" si="36"/>
        <v>0</v>
      </c>
      <c r="BH274" s="159">
        <f t="shared" si="37"/>
        <v>0</v>
      </c>
      <c r="BI274" s="159">
        <f t="shared" si="38"/>
        <v>0</v>
      </c>
      <c r="BJ274" s="17" t="s">
        <v>89</v>
      </c>
      <c r="BK274" s="159">
        <f t="shared" si="39"/>
        <v>0</v>
      </c>
      <c r="BL274" s="17" t="s">
        <v>587</v>
      </c>
      <c r="BM274" s="158" t="s">
        <v>1967</v>
      </c>
    </row>
    <row r="275" spans="2:65" s="1" customFormat="1" ht="16.5" customHeight="1">
      <c r="B275" s="145"/>
      <c r="C275" s="188" t="s">
        <v>1363</v>
      </c>
      <c r="D275" s="188" t="s">
        <v>507</v>
      </c>
      <c r="E275" s="189" t="s">
        <v>3769</v>
      </c>
      <c r="F275" s="190" t="s">
        <v>3770</v>
      </c>
      <c r="G275" s="191" t="s">
        <v>3308</v>
      </c>
      <c r="H275" s="192">
        <v>5</v>
      </c>
      <c r="I275" s="193"/>
      <c r="J275" s="194">
        <f t="shared" si="30"/>
        <v>0</v>
      </c>
      <c r="K275" s="195"/>
      <c r="L275" s="196"/>
      <c r="M275" s="197" t="s">
        <v>1</v>
      </c>
      <c r="N275" s="198" t="s">
        <v>42</v>
      </c>
      <c r="P275" s="156">
        <f t="shared" si="31"/>
        <v>0</v>
      </c>
      <c r="Q275" s="156">
        <v>0</v>
      </c>
      <c r="R275" s="156">
        <f t="shared" si="32"/>
        <v>0</v>
      </c>
      <c r="S275" s="156">
        <v>0</v>
      </c>
      <c r="T275" s="157">
        <f t="shared" si="33"/>
        <v>0</v>
      </c>
      <c r="AR275" s="158" t="s">
        <v>732</v>
      </c>
      <c r="AT275" s="158" t="s">
        <v>507</v>
      </c>
      <c r="AU275" s="158" t="s">
        <v>89</v>
      </c>
      <c r="AY275" s="17" t="s">
        <v>307</v>
      </c>
      <c r="BE275" s="159">
        <f t="shared" si="34"/>
        <v>0</v>
      </c>
      <c r="BF275" s="159">
        <f t="shared" si="35"/>
        <v>0</v>
      </c>
      <c r="BG275" s="159">
        <f t="shared" si="36"/>
        <v>0</v>
      </c>
      <c r="BH275" s="159">
        <f t="shared" si="37"/>
        <v>0</v>
      </c>
      <c r="BI275" s="159">
        <f t="shared" si="38"/>
        <v>0</v>
      </c>
      <c r="BJ275" s="17" t="s">
        <v>89</v>
      </c>
      <c r="BK275" s="159">
        <f t="shared" si="39"/>
        <v>0</v>
      </c>
      <c r="BL275" s="17" t="s">
        <v>587</v>
      </c>
      <c r="BM275" s="158" t="s">
        <v>1976</v>
      </c>
    </row>
    <row r="276" spans="2:65" s="1" customFormat="1" ht="19.5">
      <c r="B276" s="32"/>
      <c r="D276" s="161" t="s">
        <v>3247</v>
      </c>
      <c r="F276" s="205" t="s">
        <v>3771</v>
      </c>
      <c r="I276" s="206"/>
      <c r="L276" s="32"/>
      <c r="M276" s="207"/>
      <c r="T276" s="59"/>
      <c r="AT276" s="17" t="s">
        <v>3247</v>
      </c>
      <c r="AU276" s="17" t="s">
        <v>89</v>
      </c>
    </row>
    <row r="277" spans="2:65" s="1" customFormat="1" ht="16.5" customHeight="1">
      <c r="B277" s="145"/>
      <c r="C277" s="146" t="s">
        <v>1371</v>
      </c>
      <c r="D277" s="146" t="s">
        <v>309</v>
      </c>
      <c r="E277" s="147" t="s">
        <v>3772</v>
      </c>
      <c r="F277" s="148" t="s">
        <v>3773</v>
      </c>
      <c r="G277" s="149" t="s">
        <v>693</v>
      </c>
      <c r="H277" s="150">
        <v>10</v>
      </c>
      <c r="I277" s="151"/>
      <c r="J277" s="152">
        <f t="shared" ref="J277:J287" si="40">ROUND(I277*H277,2)</f>
        <v>0</v>
      </c>
      <c r="K277" s="153"/>
      <c r="L277" s="32"/>
      <c r="M277" s="154" t="s">
        <v>1</v>
      </c>
      <c r="N277" s="155" t="s">
        <v>42</v>
      </c>
      <c r="P277" s="156">
        <f t="shared" ref="P277:P287" si="41">O277*H277</f>
        <v>0</v>
      </c>
      <c r="Q277" s="156">
        <v>3.0000000000000001E-5</v>
      </c>
      <c r="R277" s="156">
        <f t="shared" ref="R277:R287" si="42">Q277*H277</f>
        <v>3.0000000000000003E-4</v>
      </c>
      <c r="S277" s="156">
        <v>0</v>
      </c>
      <c r="T277" s="157">
        <f t="shared" ref="T277:T287" si="43">S277*H277</f>
        <v>0</v>
      </c>
      <c r="AR277" s="158" t="s">
        <v>587</v>
      </c>
      <c r="AT277" s="158" t="s">
        <v>309</v>
      </c>
      <c r="AU277" s="158" t="s">
        <v>89</v>
      </c>
      <c r="AY277" s="17" t="s">
        <v>307</v>
      </c>
      <c r="BE277" s="159">
        <f t="shared" ref="BE277:BE287" si="44">IF(N277="základná",J277,0)</f>
        <v>0</v>
      </c>
      <c r="BF277" s="159">
        <f t="shared" ref="BF277:BF287" si="45">IF(N277="znížená",J277,0)</f>
        <v>0</v>
      </c>
      <c r="BG277" s="159">
        <f t="shared" ref="BG277:BG287" si="46">IF(N277="zákl. prenesená",J277,0)</f>
        <v>0</v>
      </c>
      <c r="BH277" s="159">
        <f t="shared" ref="BH277:BH287" si="47">IF(N277="zníž. prenesená",J277,0)</f>
        <v>0</v>
      </c>
      <c r="BI277" s="159">
        <f t="shared" ref="BI277:BI287" si="48">IF(N277="nulová",J277,0)</f>
        <v>0</v>
      </c>
      <c r="BJ277" s="17" t="s">
        <v>89</v>
      </c>
      <c r="BK277" s="159">
        <f t="shared" ref="BK277:BK287" si="49">ROUND(I277*H277,2)</f>
        <v>0</v>
      </c>
      <c r="BL277" s="17" t="s">
        <v>587</v>
      </c>
      <c r="BM277" s="158" t="s">
        <v>1987</v>
      </c>
    </row>
    <row r="278" spans="2:65" s="1" customFormat="1" ht="24.2" customHeight="1">
      <c r="B278" s="145"/>
      <c r="C278" s="188" t="s">
        <v>1381</v>
      </c>
      <c r="D278" s="188" t="s">
        <v>507</v>
      </c>
      <c r="E278" s="189" t="s">
        <v>3774</v>
      </c>
      <c r="F278" s="190" t="s">
        <v>3775</v>
      </c>
      <c r="G278" s="191" t="s">
        <v>693</v>
      </c>
      <c r="H278" s="192">
        <v>10</v>
      </c>
      <c r="I278" s="193"/>
      <c r="J278" s="194">
        <f t="shared" si="40"/>
        <v>0</v>
      </c>
      <c r="K278" s="195"/>
      <c r="L278" s="196"/>
      <c r="M278" s="197" t="s">
        <v>1</v>
      </c>
      <c r="N278" s="198" t="s">
        <v>42</v>
      </c>
      <c r="P278" s="156">
        <f t="shared" si="41"/>
        <v>0</v>
      </c>
      <c r="Q278" s="156">
        <v>0</v>
      </c>
      <c r="R278" s="156">
        <f t="shared" si="42"/>
        <v>0</v>
      </c>
      <c r="S278" s="156">
        <v>0</v>
      </c>
      <c r="T278" s="157">
        <f t="shared" si="43"/>
        <v>0</v>
      </c>
      <c r="AR278" s="158" t="s">
        <v>732</v>
      </c>
      <c r="AT278" s="158" t="s">
        <v>507</v>
      </c>
      <c r="AU278" s="158" t="s">
        <v>89</v>
      </c>
      <c r="AY278" s="17" t="s">
        <v>307</v>
      </c>
      <c r="BE278" s="159">
        <f t="shared" si="44"/>
        <v>0</v>
      </c>
      <c r="BF278" s="159">
        <f t="shared" si="45"/>
        <v>0</v>
      </c>
      <c r="BG278" s="159">
        <f t="shared" si="46"/>
        <v>0</v>
      </c>
      <c r="BH278" s="159">
        <f t="shared" si="47"/>
        <v>0</v>
      </c>
      <c r="BI278" s="159">
        <f t="shared" si="48"/>
        <v>0</v>
      </c>
      <c r="BJ278" s="17" t="s">
        <v>89</v>
      </c>
      <c r="BK278" s="159">
        <f t="shared" si="49"/>
        <v>0</v>
      </c>
      <c r="BL278" s="17" t="s">
        <v>587</v>
      </c>
      <c r="BM278" s="158" t="s">
        <v>1997</v>
      </c>
    </row>
    <row r="279" spans="2:65" s="1" customFormat="1" ht="16.5" customHeight="1">
      <c r="B279" s="145"/>
      <c r="C279" s="146" t="s">
        <v>1398</v>
      </c>
      <c r="D279" s="146" t="s">
        <v>309</v>
      </c>
      <c r="E279" s="147" t="s">
        <v>3776</v>
      </c>
      <c r="F279" s="148" t="s">
        <v>3777</v>
      </c>
      <c r="G279" s="149" t="s">
        <v>693</v>
      </c>
      <c r="H279" s="150">
        <v>16</v>
      </c>
      <c r="I279" s="151"/>
      <c r="J279" s="152">
        <f t="shared" si="40"/>
        <v>0</v>
      </c>
      <c r="K279" s="153"/>
      <c r="L279" s="32"/>
      <c r="M279" s="154" t="s">
        <v>1</v>
      </c>
      <c r="N279" s="155" t="s">
        <v>42</v>
      </c>
      <c r="P279" s="156">
        <f t="shared" si="41"/>
        <v>0</v>
      </c>
      <c r="Q279" s="156">
        <v>3.0000000000000001E-5</v>
      </c>
      <c r="R279" s="156">
        <f t="shared" si="42"/>
        <v>4.8000000000000001E-4</v>
      </c>
      <c r="S279" s="156">
        <v>0</v>
      </c>
      <c r="T279" s="157">
        <f t="shared" si="43"/>
        <v>0</v>
      </c>
      <c r="AR279" s="158" t="s">
        <v>587</v>
      </c>
      <c r="AT279" s="158" t="s">
        <v>309</v>
      </c>
      <c r="AU279" s="158" t="s">
        <v>89</v>
      </c>
      <c r="AY279" s="17" t="s">
        <v>307</v>
      </c>
      <c r="BE279" s="159">
        <f t="shared" si="44"/>
        <v>0</v>
      </c>
      <c r="BF279" s="159">
        <f t="shared" si="45"/>
        <v>0</v>
      </c>
      <c r="BG279" s="159">
        <f t="shared" si="46"/>
        <v>0</v>
      </c>
      <c r="BH279" s="159">
        <f t="shared" si="47"/>
        <v>0</v>
      </c>
      <c r="BI279" s="159">
        <f t="shared" si="48"/>
        <v>0</v>
      </c>
      <c r="BJ279" s="17" t="s">
        <v>89</v>
      </c>
      <c r="BK279" s="159">
        <f t="shared" si="49"/>
        <v>0</v>
      </c>
      <c r="BL279" s="17" t="s">
        <v>587</v>
      </c>
      <c r="BM279" s="158" t="s">
        <v>2006</v>
      </c>
    </row>
    <row r="280" spans="2:65" s="1" customFormat="1" ht="24.2" customHeight="1">
      <c r="B280" s="145"/>
      <c r="C280" s="188" t="s">
        <v>1410</v>
      </c>
      <c r="D280" s="188" t="s">
        <v>507</v>
      </c>
      <c r="E280" s="189" t="s">
        <v>3778</v>
      </c>
      <c r="F280" s="190" t="s">
        <v>3779</v>
      </c>
      <c r="G280" s="191" t="s">
        <v>693</v>
      </c>
      <c r="H280" s="192">
        <v>3</v>
      </c>
      <c r="I280" s="193"/>
      <c r="J280" s="194">
        <f t="shared" si="40"/>
        <v>0</v>
      </c>
      <c r="K280" s="195"/>
      <c r="L280" s="196"/>
      <c r="M280" s="197" t="s">
        <v>1</v>
      </c>
      <c r="N280" s="198" t="s">
        <v>42</v>
      </c>
      <c r="P280" s="156">
        <f t="shared" si="41"/>
        <v>0</v>
      </c>
      <c r="Q280" s="156">
        <v>0</v>
      </c>
      <c r="R280" s="156">
        <f t="shared" si="42"/>
        <v>0</v>
      </c>
      <c r="S280" s="156">
        <v>0</v>
      </c>
      <c r="T280" s="157">
        <f t="shared" si="43"/>
        <v>0</v>
      </c>
      <c r="AR280" s="158" t="s">
        <v>732</v>
      </c>
      <c r="AT280" s="158" t="s">
        <v>507</v>
      </c>
      <c r="AU280" s="158" t="s">
        <v>89</v>
      </c>
      <c r="AY280" s="17" t="s">
        <v>307</v>
      </c>
      <c r="BE280" s="159">
        <f t="shared" si="44"/>
        <v>0</v>
      </c>
      <c r="BF280" s="159">
        <f t="shared" si="45"/>
        <v>0</v>
      </c>
      <c r="BG280" s="159">
        <f t="shared" si="46"/>
        <v>0</v>
      </c>
      <c r="BH280" s="159">
        <f t="shared" si="47"/>
        <v>0</v>
      </c>
      <c r="BI280" s="159">
        <f t="shared" si="48"/>
        <v>0</v>
      </c>
      <c r="BJ280" s="17" t="s">
        <v>89</v>
      </c>
      <c r="BK280" s="159">
        <f t="shared" si="49"/>
        <v>0</v>
      </c>
      <c r="BL280" s="17" t="s">
        <v>587</v>
      </c>
      <c r="BM280" s="158" t="s">
        <v>2016</v>
      </c>
    </row>
    <row r="281" spans="2:65" s="1" customFormat="1" ht="37.9" customHeight="1">
      <c r="B281" s="145"/>
      <c r="C281" s="188" t="s">
        <v>1414</v>
      </c>
      <c r="D281" s="188" t="s">
        <v>507</v>
      </c>
      <c r="E281" s="189" t="s">
        <v>3780</v>
      </c>
      <c r="F281" s="190" t="s">
        <v>3781</v>
      </c>
      <c r="G281" s="191" t="s">
        <v>693</v>
      </c>
      <c r="H281" s="192">
        <v>10</v>
      </c>
      <c r="I281" s="193"/>
      <c r="J281" s="194">
        <f t="shared" si="40"/>
        <v>0</v>
      </c>
      <c r="K281" s="195"/>
      <c r="L281" s="196"/>
      <c r="M281" s="197" t="s">
        <v>1</v>
      </c>
      <c r="N281" s="198" t="s">
        <v>42</v>
      </c>
      <c r="P281" s="156">
        <f t="shared" si="41"/>
        <v>0</v>
      </c>
      <c r="Q281" s="156">
        <v>1.14E-3</v>
      </c>
      <c r="R281" s="156">
        <f t="shared" si="42"/>
        <v>1.14E-2</v>
      </c>
      <c r="S281" s="156">
        <v>0</v>
      </c>
      <c r="T281" s="157">
        <f t="shared" si="43"/>
        <v>0</v>
      </c>
      <c r="AR281" s="158" t="s">
        <v>732</v>
      </c>
      <c r="AT281" s="158" t="s">
        <v>507</v>
      </c>
      <c r="AU281" s="158" t="s">
        <v>89</v>
      </c>
      <c r="AY281" s="17" t="s">
        <v>307</v>
      </c>
      <c r="BE281" s="159">
        <f t="shared" si="44"/>
        <v>0</v>
      </c>
      <c r="BF281" s="159">
        <f t="shared" si="45"/>
        <v>0</v>
      </c>
      <c r="BG281" s="159">
        <f t="shared" si="46"/>
        <v>0</v>
      </c>
      <c r="BH281" s="159">
        <f t="shared" si="47"/>
        <v>0</v>
      </c>
      <c r="BI281" s="159">
        <f t="shared" si="48"/>
        <v>0</v>
      </c>
      <c r="BJ281" s="17" t="s">
        <v>89</v>
      </c>
      <c r="BK281" s="159">
        <f t="shared" si="49"/>
        <v>0</v>
      </c>
      <c r="BL281" s="17" t="s">
        <v>587</v>
      </c>
      <c r="BM281" s="158" t="s">
        <v>2030</v>
      </c>
    </row>
    <row r="282" spans="2:65" s="1" customFormat="1" ht="24.2" customHeight="1">
      <c r="B282" s="145"/>
      <c r="C282" s="188" t="s">
        <v>1440</v>
      </c>
      <c r="D282" s="188" t="s">
        <v>507</v>
      </c>
      <c r="E282" s="189" t="s">
        <v>3782</v>
      </c>
      <c r="F282" s="190" t="s">
        <v>3783</v>
      </c>
      <c r="G282" s="191" t="s">
        <v>693</v>
      </c>
      <c r="H282" s="192">
        <v>1</v>
      </c>
      <c r="I282" s="193"/>
      <c r="J282" s="194">
        <f t="shared" si="40"/>
        <v>0</v>
      </c>
      <c r="K282" s="195"/>
      <c r="L282" s="196"/>
      <c r="M282" s="197" t="s">
        <v>1</v>
      </c>
      <c r="N282" s="198" t="s">
        <v>42</v>
      </c>
      <c r="P282" s="156">
        <f t="shared" si="41"/>
        <v>0</v>
      </c>
      <c r="Q282" s="156">
        <v>0</v>
      </c>
      <c r="R282" s="156">
        <f t="shared" si="42"/>
        <v>0</v>
      </c>
      <c r="S282" s="156">
        <v>0</v>
      </c>
      <c r="T282" s="157">
        <f t="shared" si="43"/>
        <v>0</v>
      </c>
      <c r="AR282" s="158" t="s">
        <v>732</v>
      </c>
      <c r="AT282" s="158" t="s">
        <v>507</v>
      </c>
      <c r="AU282" s="158" t="s">
        <v>89</v>
      </c>
      <c r="AY282" s="17" t="s">
        <v>307</v>
      </c>
      <c r="BE282" s="159">
        <f t="shared" si="44"/>
        <v>0</v>
      </c>
      <c r="BF282" s="159">
        <f t="shared" si="45"/>
        <v>0</v>
      </c>
      <c r="BG282" s="159">
        <f t="shared" si="46"/>
        <v>0</v>
      </c>
      <c r="BH282" s="159">
        <f t="shared" si="47"/>
        <v>0</v>
      </c>
      <c r="BI282" s="159">
        <f t="shared" si="48"/>
        <v>0</v>
      </c>
      <c r="BJ282" s="17" t="s">
        <v>89</v>
      </c>
      <c r="BK282" s="159">
        <f t="shared" si="49"/>
        <v>0</v>
      </c>
      <c r="BL282" s="17" t="s">
        <v>587</v>
      </c>
      <c r="BM282" s="158" t="s">
        <v>2043</v>
      </c>
    </row>
    <row r="283" spans="2:65" s="1" customFormat="1" ht="21.75" customHeight="1">
      <c r="B283" s="145"/>
      <c r="C283" s="188" t="s">
        <v>1449</v>
      </c>
      <c r="D283" s="188" t="s">
        <v>507</v>
      </c>
      <c r="E283" s="189" t="s">
        <v>3784</v>
      </c>
      <c r="F283" s="190" t="s">
        <v>3785</v>
      </c>
      <c r="G283" s="191" t="s">
        <v>693</v>
      </c>
      <c r="H283" s="192">
        <v>1</v>
      </c>
      <c r="I283" s="193"/>
      <c r="J283" s="194">
        <f t="shared" si="40"/>
        <v>0</v>
      </c>
      <c r="K283" s="195"/>
      <c r="L283" s="196"/>
      <c r="M283" s="197" t="s">
        <v>1</v>
      </c>
      <c r="N283" s="198" t="s">
        <v>42</v>
      </c>
      <c r="P283" s="156">
        <f t="shared" si="41"/>
        <v>0</v>
      </c>
      <c r="Q283" s="156">
        <v>0</v>
      </c>
      <c r="R283" s="156">
        <f t="shared" si="42"/>
        <v>0</v>
      </c>
      <c r="S283" s="156">
        <v>0</v>
      </c>
      <c r="T283" s="157">
        <f t="shared" si="43"/>
        <v>0</v>
      </c>
      <c r="AR283" s="158" t="s">
        <v>732</v>
      </c>
      <c r="AT283" s="158" t="s">
        <v>507</v>
      </c>
      <c r="AU283" s="158" t="s">
        <v>89</v>
      </c>
      <c r="AY283" s="17" t="s">
        <v>307</v>
      </c>
      <c r="BE283" s="159">
        <f t="shared" si="44"/>
        <v>0</v>
      </c>
      <c r="BF283" s="159">
        <f t="shared" si="45"/>
        <v>0</v>
      </c>
      <c r="BG283" s="159">
        <f t="shared" si="46"/>
        <v>0</v>
      </c>
      <c r="BH283" s="159">
        <f t="shared" si="47"/>
        <v>0</v>
      </c>
      <c r="BI283" s="159">
        <f t="shared" si="48"/>
        <v>0</v>
      </c>
      <c r="BJ283" s="17" t="s">
        <v>89</v>
      </c>
      <c r="BK283" s="159">
        <f t="shared" si="49"/>
        <v>0</v>
      </c>
      <c r="BL283" s="17" t="s">
        <v>587</v>
      </c>
      <c r="BM283" s="158" t="s">
        <v>2055</v>
      </c>
    </row>
    <row r="284" spans="2:65" s="1" customFormat="1" ht="24.2" customHeight="1">
      <c r="B284" s="145"/>
      <c r="C284" s="188" t="s">
        <v>1461</v>
      </c>
      <c r="D284" s="188" t="s">
        <v>507</v>
      </c>
      <c r="E284" s="189" t="s">
        <v>3786</v>
      </c>
      <c r="F284" s="190" t="s">
        <v>3787</v>
      </c>
      <c r="G284" s="191" t="s">
        <v>693</v>
      </c>
      <c r="H284" s="192">
        <v>1</v>
      </c>
      <c r="I284" s="193"/>
      <c r="J284" s="194">
        <f t="shared" si="40"/>
        <v>0</v>
      </c>
      <c r="K284" s="195"/>
      <c r="L284" s="196"/>
      <c r="M284" s="197" t="s">
        <v>1</v>
      </c>
      <c r="N284" s="198" t="s">
        <v>42</v>
      </c>
      <c r="P284" s="156">
        <f t="shared" si="41"/>
        <v>0</v>
      </c>
      <c r="Q284" s="156">
        <v>1.1800000000000001E-3</v>
      </c>
      <c r="R284" s="156">
        <f t="shared" si="42"/>
        <v>1.1800000000000001E-3</v>
      </c>
      <c r="S284" s="156">
        <v>0</v>
      </c>
      <c r="T284" s="157">
        <f t="shared" si="43"/>
        <v>0</v>
      </c>
      <c r="AR284" s="158" t="s">
        <v>732</v>
      </c>
      <c r="AT284" s="158" t="s">
        <v>507</v>
      </c>
      <c r="AU284" s="158" t="s">
        <v>89</v>
      </c>
      <c r="AY284" s="17" t="s">
        <v>307</v>
      </c>
      <c r="BE284" s="159">
        <f t="shared" si="44"/>
        <v>0</v>
      </c>
      <c r="BF284" s="159">
        <f t="shared" si="45"/>
        <v>0</v>
      </c>
      <c r="BG284" s="159">
        <f t="shared" si="46"/>
        <v>0</v>
      </c>
      <c r="BH284" s="159">
        <f t="shared" si="47"/>
        <v>0</v>
      </c>
      <c r="BI284" s="159">
        <f t="shared" si="48"/>
        <v>0</v>
      </c>
      <c r="BJ284" s="17" t="s">
        <v>89</v>
      </c>
      <c r="BK284" s="159">
        <f t="shared" si="49"/>
        <v>0</v>
      </c>
      <c r="BL284" s="17" t="s">
        <v>587</v>
      </c>
      <c r="BM284" s="158" t="s">
        <v>2067</v>
      </c>
    </row>
    <row r="285" spans="2:65" s="1" customFormat="1" ht="16.5" customHeight="1">
      <c r="B285" s="145"/>
      <c r="C285" s="146" t="s">
        <v>1472</v>
      </c>
      <c r="D285" s="146" t="s">
        <v>309</v>
      </c>
      <c r="E285" s="147" t="s">
        <v>3788</v>
      </c>
      <c r="F285" s="148" t="s">
        <v>3789</v>
      </c>
      <c r="G285" s="149" t="s">
        <v>693</v>
      </c>
      <c r="H285" s="150">
        <v>4</v>
      </c>
      <c r="I285" s="151"/>
      <c r="J285" s="152">
        <f t="shared" si="40"/>
        <v>0</v>
      </c>
      <c r="K285" s="153"/>
      <c r="L285" s="32"/>
      <c r="M285" s="154" t="s">
        <v>1</v>
      </c>
      <c r="N285" s="155" t="s">
        <v>42</v>
      </c>
      <c r="P285" s="156">
        <f t="shared" si="41"/>
        <v>0</v>
      </c>
      <c r="Q285" s="156">
        <v>3.0000000000000001E-5</v>
      </c>
      <c r="R285" s="156">
        <f t="shared" si="42"/>
        <v>1.2E-4</v>
      </c>
      <c r="S285" s="156">
        <v>0</v>
      </c>
      <c r="T285" s="157">
        <f t="shared" si="43"/>
        <v>0</v>
      </c>
      <c r="AR285" s="158" t="s">
        <v>587</v>
      </c>
      <c r="AT285" s="158" t="s">
        <v>309</v>
      </c>
      <c r="AU285" s="158" t="s">
        <v>89</v>
      </c>
      <c r="AY285" s="17" t="s">
        <v>307</v>
      </c>
      <c r="BE285" s="159">
        <f t="shared" si="44"/>
        <v>0</v>
      </c>
      <c r="BF285" s="159">
        <f t="shared" si="45"/>
        <v>0</v>
      </c>
      <c r="BG285" s="159">
        <f t="shared" si="46"/>
        <v>0</v>
      </c>
      <c r="BH285" s="159">
        <f t="shared" si="47"/>
        <v>0</v>
      </c>
      <c r="BI285" s="159">
        <f t="shared" si="48"/>
        <v>0</v>
      </c>
      <c r="BJ285" s="17" t="s">
        <v>89</v>
      </c>
      <c r="BK285" s="159">
        <f t="shared" si="49"/>
        <v>0</v>
      </c>
      <c r="BL285" s="17" t="s">
        <v>587</v>
      </c>
      <c r="BM285" s="158" t="s">
        <v>2080</v>
      </c>
    </row>
    <row r="286" spans="2:65" s="1" customFormat="1" ht="37.9" customHeight="1">
      <c r="B286" s="145"/>
      <c r="C286" s="188" t="s">
        <v>1476</v>
      </c>
      <c r="D286" s="188" t="s">
        <v>507</v>
      </c>
      <c r="E286" s="189" t="s">
        <v>3790</v>
      </c>
      <c r="F286" s="190" t="s">
        <v>3791</v>
      </c>
      <c r="G286" s="191" t="s">
        <v>693</v>
      </c>
      <c r="H286" s="192">
        <v>2</v>
      </c>
      <c r="I286" s="193"/>
      <c r="J286" s="194">
        <f t="shared" si="40"/>
        <v>0</v>
      </c>
      <c r="K286" s="195"/>
      <c r="L286" s="196"/>
      <c r="M286" s="197" t="s">
        <v>1</v>
      </c>
      <c r="N286" s="198" t="s">
        <v>42</v>
      </c>
      <c r="P286" s="156">
        <f t="shared" si="41"/>
        <v>0</v>
      </c>
      <c r="Q286" s="156">
        <v>1.9300000000000001E-3</v>
      </c>
      <c r="R286" s="156">
        <f t="shared" si="42"/>
        <v>3.8600000000000001E-3</v>
      </c>
      <c r="S286" s="156">
        <v>0</v>
      </c>
      <c r="T286" s="157">
        <f t="shared" si="43"/>
        <v>0</v>
      </c>
      <c r="AR286" s="158" t="s">
        <v>732</v>
      </c>
      <c r="AT286" s="158" t="s">
        <v>507</v>
      </c>
      <c r="AU286" s="158" t="s">
        <v>89</v>
      </c>
      <c r="AY286" s="17" t="s">
        <v>307</v>
      </c>
      <c r="BE286" s="159">
        <f t="shared" si="44"/>
        <v>0</v>
      </c>
      <c r="BF286" s="159">
        <f t="shared" si="45"/>
        <v>0</v>
      </c>
      <c r="BG286" s="159">
        <f t="shared" si="46"/>
        <v>0</v>
      </c>
      <c r="BH286" s="159">
        <f t="shared" si="47"/>
        <v>0</v>
      </c>
      <c r="BI286" s="159">
        <f t="shared" si="48"/>
        <v>0</v>
      </c>
      <c r="BJ286" s="17" t="s">
        <v>89</v>
      </c>
      <c r="BK286" s="159">
        <f t="shared" si="49"/>
        <v>0</v>
      </c>
      <c r="BL286" s="17" t="s">
        <v>587</v>
      </c>
      <c r="BM286" s="158" t="s">
        <v>2093</v>
      </c>
    </row>
    <row r="287" spans="2:65" s="1" customFormat="1" ht="16.5" customHeight="1">
      <c r="B287" s="145"/>
      <c r="C287" s="188" t="s">
        <v>1480</v>
      </c>
      <c r="D287" s="188" t="s">
        <v>507</v>
      </c>
      <c r="E287" s="189" t="s">
        <v>3792</v>
      </c>
      <c r="F287" s="190" t="s">
        <v>3793</v>
      </c>
      <c r="G287" s="191" t="s">
        <v>693</v>
      </c>
      <c r="H287" s="192">
        <v>1</v>
      </c>
      <c r="I287" s="193"/>
      <c r="J287" s="194">
        <f t="shared" si="40"/>
        <v>0</v>
      </c>
      <c r="K287" s="195"/>
      <c r="L287" s="196"/>
      <c r="M287" s="197" t="s">
        <v>1</v>
      </c>
      <c r="N287" s="198" t="s">
        <v>42</v>
      </c>
      <c r="P287" s="156">
        <f t="shared" si="41"/>
        <v>0</v>
      </c>
      <c r="Q287" s="156">
        <v>0</v>
      </c>
      <c r="R287" s="156">
        <f t="shared" si="42"/>
        <v>0</v>
      </c>
      <c r="S287" s="156">
        <v>0</v>
      </c>
      <c r="T287" s="157">
        <f t="shared" si="43"/>
        <v>0</v>
      </c>
      <c r="AR287" s="158" t="s">
        <v>732</v>
      </c>
      <c r="AT287" s="158" t="s">
        <v>507</v>
      </c>
      <c r="AU287" s="158" t="s">
        <v>89</v>
      </c>
      <c r="AY287" s="17" t="s">
        <v>307</v>
      </c>
      <c r="BE287" s="159">
        <f t="shared" si="44"/>
        <v>0</v>
      </c>
      <c r="BF287" s="159">
        <f t="shared" si="45"/>
        <v>0</v>
      </c>
      <c r="BG287" s="159">
        <f t="shared" si="46"/>
        <v>0</v>
      </c>
      <c r="BH287" s="159">
        <f t="shared" si="47"/>
        <v>0</v>
      </c>
      <c r="BI287" s="159">
        <f t="shared" si="48"/>
        <v>0</v>
      </c>
      <c r="BJ287" s="17" t="s">
        <v>89</v>
      </c>
      <c r="BK287" s="159">
        <f t="shared" si="49"/>
        <v>0</v>
      </c>
      <c r="BL287" s="17" t="s">
        <v>587</v>
      </c>
      <c r="BM287" s="158" t="s">
        <v>2102</v>
      </c>
    </row>
    <row r="288" spans="2:65" s="1" customFormat="1" ht="39">
      <c r="B288" s="32"/>
      <c r="D288" s="161" t="s">
        <v>3247</v>
      </c>
      <c r="F288" s="205" t="s">
        <v>3794</v>
      </c>
      <c r="I288" s="206"/>
      <c r="L288" s="32"/>
      <c r="M288" s="207"/>
      <c r="T288" s="59"/>
      <c r="AT288" s="17" t="s">
        <v>3247</v>
      </c>
      <c r="AU288" s="17" t="s">
        <v>89</v>
      </c>
    </row>
    <row r="289" spans="2:65" s="1" customFormat="1" ht="16.5" customHeight="1">
      <c r="B289" s="145"/>
      <c r="C289" s="188" t="s">
        <v>1487</v>
      </c>
      <c r="D289" s="188" t="s">
        <v>507</v>
      </c>
      <c r="E289" s="189" t="s">
        <v>3795</v>
      </c>
      <c r="F289" s="190" t="s">
        <v>3796</v>
      </c>
      <c r="G289" s="191" t="s">
        <v>693</v>
      </c>
      <c r="H289" s="192">
        <v>1</v>
      </c>
      <c r="I289" s="193"/>
      <c r="J289" s="194">
        <f>ROUND(I289*H289,2)</f>
        <v>0</v>
      </c>
      <c r="K289" s="195"/>
      <c r="L289" s="196"/>
      <c r="M289" s="197" t="s">
        <v>1</v>
      </c>
      <c r="N289" s="198" t="s">
        <v>42</v>
      </c>
      <c r="P289" s="156">
        <f>O289*H289</f>
        <v>0</v>
      </c>
      <c r="Q289" s="156">
        <v>0</v>
      </c>
      <c r="R289" s="156">
        <f>Q289*H289</f>
        <v>0</v>
      </c>
      <c r="S289" s="156">
        <v>0</v>
      </c>
      <c r="T289" s="157">
        <f>S289*H289</f>
        <v>0</v>
      </c>
      <c r="AR289" s="158" t="s">
        <v>732</v>
      </c>
      <c r="AT289" s="158" t="s">
        <v>507</v>
      </c>
      <c r="AU289" s="158" t="s">
        <v>89</v>
      </c>
      <c r="AY289" s="17" t="s">
        <v>307</v>
      </c>
      <c r="BE289" s="159">
        <f>IF(N289="základná",J289,0)</f>
        <v>0</v>
      </c>
      <c r="BF289" s="159">
        <f>IF(N289="znížená",J289,0)</f>
        <v>0</v>
      </c>
      <c r="BG289" s="159">
        <f>IF(N289="zákl. prenesená",J289,0)</f>
        <v>0</v>
      </c>
      <c r="BH289" s="159">
        <f>IF(N289="zníž. prenesená",J289,0)</f>
        <v>0</v>
      </c>
      <c r="BI289" s="159">
        <f>IF(N289="nulová",J289,0)</f>
        <v>0</v>
      </c>
      <c r="BJ289" s="17" t="s">
        <v>89</v>
      </c>
      <c r="BK289" s="159">
        <f>ROUND(I289*H289,2)</f>
        <v>0</v>
      </c>
      <c r="BL289" s="17" t="s">
        <v>587</v>
      </c>
      <c r="BM289" s="158" t="s">
        <v>2114</v>
      </c>
    </row>
    <row r="290" spans="2:65" s="1" customFormat="1" ht="19.5">
      <c r="B290" s="32"/>
      <c r="D290" s="161" t="s">
        <v>3247</v>
      </c>
      <c r="F290" s="205" t="s">
        <v>3797</v>
      </c>
      <c r="I290" s="206"/>
      <c r="L290" s="32"/>
      <c r="M290" s="207"/>
      <c r="T290" s="59"/>
      <c r="AT290" s="17" t="s">
        <v>3247</v>
      </c>
      <c r="AU290" s="17" t="s">
        <v>89</v>
      </c>
    </row>
    <row r="291" spans="2:65" s="1" customFormat="1" ht="16.5" customHeight="1">
      <c r="B291" s="145"/>
      <c r="C291" s="146" t="s">
        <v>1491</v>
      </c>
      <c r="D291" s="146" t="s">
        <v>309</v>
      </c>
      <c r="E291" s="147" t="s">
        <v>3798</v>
      </c>
      <c r="F291" s="148" t="s">
        <v>3799</v>
      </c>
      <c r="G291" s="149" t="s">
        <v>693</v>
      </c>
      <c r="H291" s="150">
        <v>1</v>
      </c>
      <c r="I291" s="151"/>
      <c r="J291" s="152">
        <f>ROUND(I291*H291,2)</f>
        <v>0</v>
      </c>
      <c r="K291" s="153"/>
      <c r="L291" s="32"/>
      <c r="M291" s="154" t="s">
        <v>1</v>
      </c>
      <c r="N291" s="155" t="s">
        <v>42</v>
      </c>
      <c r="P291" s="156">
        <f>O291*H291</f>
        <v>0</v>
      </c>
      <c r="Q291" s="156">
        <v>4.0000000000000003E-5</v>
      </c>
      <c r="R291" s="156">
        <f>Q291*H291</f>
        <v>4.0000000000000003E-5</v>
      </c>
      <c r="S291" s="156">
        <v>0</v>
      </c>
      <c r="T291" s="157">
        <f>S291*H291</f>
        <v>0</v>
      </c>
      <c r="AR291" s="158" t="s">
        <v>587</v>
      </c>
      <c r="AT291" s="158" t="s">
        <v>309</v>
      </c>
      <c r="AU291" s="158" t="s">
        <v>89</v>
      </c>
      <c r="AY291" s="17" t="s">
        <v>307</v>
      </c>
      <c r="BE291" s="159">
        <f>IF(N291="základná",J291,0)</f>
        <v>0</v>
      </c>
      <c r="BF291" s="159">
        <f>IF(N291="znížená",J291,0)</f>
        <v>0</v>
      </c>
      <c r="BG291" s="159">
        <f>IF(N291="zákl. prenesená",J291,0)</f>
        <v>0</v>
      </c>
      <c r="BH291" s="159">
        <f>IF(N291="zníž. prenesená",J291,0)</f>
        <v>0</v>
      </c>
      <c r="BI291" s="159">
        <f>IF(N291="nulová",J291,0)</f>
        <v>0</v>
      </c>
      <c r="BJ291" s="17" t="s">
        <v>89</v>
      </c>
      <c r="BK291" s="159">
        <f>ROUND(I291*H291,2)</f>
        <v>0</v>
      </c>
      <c r="BL291" s="17" t="s">
        <v>587</v>
      </c>
      <c r="BM291" s="158" t="s">
        <v>2142</v>
      </c>
    </row>
    <row r="292" spans="2:65" s="1" customFormat="1" ht="16.5" customHeight="1">
      <c r="B292" s="145"/>
      <c r="C292" s="188" t="s">
        <v>1496</v>
      </c>
      <c r="D292" s="188" t="s">
        <v>507</v>
      </c>
      <c r="E292" s="189" t="s">
        <v>3800</v>
      </c>
      <c r="F292" s="190" t="s">
        <v>3801</v>
      </c>
      <c r="G292" s="191" t="s">
        <v>693</v>
      </c>
      <c r="H292" s="192">
        <v>1</v>
      </c>
      <c r="I292" s="193"/>
      <c r="J292" s="194">
        <f>ROUND(I292*H292,2)</f>
        <v>0</v>
      </c>
      <c r="K292" s="195"/>
      <c r="L292" s="196"/>
      <c r="M292" s="197" t="s">
        <v>1</v>
      </c>
      <c r="N292" s="198" t="s">
        <v>42</v>
      </c>
      <c r="P292" s="156">
        <f>O292*H292</f>
        <v>0</v>
      </c>
      <c r="Q292" s="156">
        <v>0</v>
      </c>
      <c r="R292" s="156">
        <f>Q292*H292</f>
        <v>0</v>
      </c>
      <c r="S292" s="156">
        <v>0</v>
      </c>
      <c r="T292" s="157">
        <f>S292*H292</f>
        <v>0</v>
      </c>
      <c r="AR292" s="158" t="s">
        <v>732</v>
      </c>
      <c r="AT292" s="158" t="s">
        <v>507</v>
      </c>
      <c r="AU292" s="158" t="s">
        <v>89</v>
      </c>
      <c r="AY292" s="17" t="s">
        <v>307</v>
      </c>
      <c r="BE292" s="159">
        <f>IF(N292="základná",J292,0)</f>
        <v>0</v>
      </c>
      <c r="BF292" s="159">
        <f>IF(N292="znížená",J292,0)</f>
        <v>0</v>
      </c>
      <c r="BG292" s="159">
        <f>IF(N292="zákl. prenesená",J292,0)</f>
        <v>0</v>
      </c>
      <c r="BH292" s="159">
        <f>IF(N292="zníž. prenesená",J292,0)</f>
        <v>0</v>
      </c>
      <c r="BI292" s="159">
        <f>IF(N292="nulová",J292,0)</f>
        <v>0</v>
      </c>
      <c r="BJ292" s="17" t="s">
        <v>89</v>
      </c>
      <c r="BK292" s="159">
        <f>ROUND(I292*H292,2)</f>
        <v>0</v>
      </c>
      <c r="BL292" s="17" t="s">
        <v>587</v>
      </c>
      <c r="BM292" s="158" t="s">
        <v>2158</v>
      </c>
    </row>
    <row r="293" spans="2:65" s="1" customFormat="1" ht="29.25">
      <c r="B293" s="32"/>
      <c r="D293" s="161" t="s">
        <v>3247</v>
      </c>
      <c r="F293" s="205" t="s">
        <v>3802</v>
      </c>
      <c r="I293" s="206"/>
      <c r="L293" s="32"/>
      <c r="M293" s="207"/>
      <c r="T293" s="59"/>
      <c r="AT293" s="17" t="s">
        <v>3247</v>
      </c>
      <c r="AU293" s="17" t="s">
        <v>89</v>
      </c>
    </row>
    <row r="294" spans="2:65" s="1" customFormat="1" ht="16.5" customHeight="1">
      <c r="B294" s="145"/>
      <c r="C294" s="146" t="s">
        <v>1501</v>
      </c>
      <c r="D294" s="146" t="s">
        <v>309</v>
      </c>
      <c r="E294" s="147" t="s">
        <v>3803</v>
      </c>
      <c r="F294" s="148" t="s">
        <v>3804</v>
      </c>
      <c r="G294" s="149" t="s">
        <v>693</v>
      </c>
      <c r="H294" s="150">
        <v>1</v>
      </c>
      <c r="I294" s="151"/>
      <c r="J294" s="152">
        <f>ROUND(I294*H294,2)</f>
        <v>0</v>
      </c>
      <c r="K294" s="153"/>
      <c r="L294" s="32"/>
      <c r="M294" s="154" t="s">
        <v>1</v>
      </c>
      <c r="N294" s="155" t="s">
        <v>42</v>
      </c>
      <c r="P294" s="156">
        <f>O294*H294</f>
        <v>0</v>
      </c>
      <c r="Q294" s="156">
        <v>3.0000000000000001E-5</v>
      </c>
      <c r="R294" s="156">
        <f>Q294*H294</f>
        <v>3.0000000000000001E-5</v>
      </c>
      <c r="S294" s="156">
        <v>0</v>
      </c>
      <c r="T294" s="157">
        <f>S294*H294</f>
        <v>0</v>
      </c>
      <c r="AR294" s="158" t="s">
        <v>587</v>
      </c>
      <c r="AT294" s="158" t="s">
        <v>309</v>
      </c>
      <c r="AU294" s="158" t="s">
        <v>89</v>
      </c>
      <c r="AY294" s="17" t="s">
        <v>307</v>
      </c>
      <c r="BE294" s="159">
        <f>IF(N294="základná",J294,0)</f>
        <v>0</v>
      </c>
      <c r="BF294" s="159">
        <f>IF(N294="znížená",J294,0)</f>
        <v>0</v>
      </c>
      <c r="BG294" s="159">
        <f>IF(N294="zákl. prenesená",J294,0)</f>
        <v>0</v>
      </c>
      <c r="BH294" s="159">
        <f>IF(N294="zníž. prenesená",J294,0)</f>
        <v>0</v>
      </c>
      <c r="BI294" s="159">
        <f>IF(N294="nulová",J294,0)</f>
        <v>0</v>
      </c>
      <c r="BJ294" s="17" t="s">
        <v>89</v>
      </c>
      <c r="BK294" s="159">
        <f>ROUND(I294*H294,2)</f>
        <v>0</v>
      </c>
      <c r="BL294" s="17" t="s">
        <v>587</v>
      </c>
      <c r="BM294" s="158" t="s">
        <v>2169</v>
      </c>
    </row>
    <row r="295" spans="2:65" s="1" customFormat="1" ht="16.5" customHeight="1">
      <c r="B295" s="145"/>
      <c r="C295" s="188" t="s">
        <v>1505</v>
      </c>
      <c r="D295" s="188" t="s">
        <v>507</v>
      </c>
      <c r="E295" s="189" t="s">
        <v>3805</v>
      </c>
      <c r="F295" s="190" t="s">
        <v>3806</v>
      </c>
      <c r="G295" s="191" t="s">
        <v>693</v>
      </c>
      <c r="H295" s="192">
        <v>1</v>
      </c>
      <c r="I295" s="193"/>
      <c r="J295" s="194">
        <f>ROUND(I295*H295,2)</f>
        <v>0</v>
      </c>
      <c r="K295" s="195"/>
      <c r="L295" s="196"/>
      <c r="M295" s="197" t="s">
        <v>1</v>
      </c>
      <c r="N295" s="198" t="s">
        <v>42</v>
      </c>
      <c r="P295" s="156">
        <f>O295*H295</f>
        <v>0</v>
      </c>
      <c r="Q295" s="156">
        <v>1.6999999999999999E-3</v>
      </c>
      <c r="R295" s="156">
        <f>Q295*H295</f>
        <v>1.6999999999999999E-3</v>
      </c>
      <c r="S295" s="156">
        <v>0</v>
      </c>
      <c r="T295" s="157">
        <f>S295*H295</f>
        <v>0</v>
      </c>
      <c r="AR295" s="158" t="s">
        <v>732</v>
      </c>
      <c r="AT295" s="158" t="s">
        <v>507</v>
      </c>
      <c r="AU295" s="158" t="s">
        <v>89</v>
      </c>
      <c r="AY295" s="17" t="s">
        <v>307</v>
      </c>
      <c r="BE295" s="159">
        <f>IF(N295="základná",J295,0)</f>
        <v>0</v>
      </c>
      <c r="BF295" s="159">
        <f>IF(N295="znížená",J295,0)</f>
        <v>0</v>
      </c>
      <c r="BG295" s="159">
        <f>IF(N295="zákl. prenesená",J295,0)</f>
        <v>0</v>
      </c>
      <c r="BH295" s="159">
        <f>IF(N295="zníž. prenesená",J295,0)</f>
        <v>0</v>
      </c>
      <c r="BI295" s="159">
        <f>IF(N295="nulová",J295,0)</f>
        <v>0</v>
      </c>
      <c r="BJ295" s="17" t="s">
        <v>89</v>
      </c>
      <c r="BK295" s="159">
        <f>ROUND(I295*H295,2)</f>
        <v>0</v>
      </c>
      <c r="BL295" s="17" t="s">
        <v>587</v>
      </c>
      <c r="BM295" s="158" t="s">
        <v>2180</v>
      </c>
    </row>
    <row r="296" spans="2:65" s="1" customFormat="1" ht="16.5" customHeight="1">
      <c r="B296" s="145"/>
      <c r="C296" s="146" t="s">
        <v>1510</v>
      </c>
      <c r="D296" s="146" t="s">
        <v>309</v>
      </c>
      <c r="E296" s="147" t="s">
        <v>3807</v>
      </c>
      <c r="F296" s="148" t="s">
        <v>3808</v>
      </c>
      <c r="G296" s="149" t="s">
        <v>693</v>
      </c>
      <c r="H296" s="150">
        <v>6</v>
      </c>
      <c r="I296" s="151"/>
      <c r="J296" s="152">
        <f>ROUND(I296*H296,2)</f>
        <v>0</v>
      </c>
      <c r="K296" s="153"/>
      <c r="L296" s="32"/>
      <c r="M296" s="154" t="s">
        <v>1</v>
      </c>
      <c r="N296" s="155" t="s">
        <v>42</v>
      </c>
      <c r="P296" s="156">
        <f>O296*H296</f>
        <v>0</v>
      </c>
      <c r="Q296" s="156">
        <v>2.4000000000000001E-4</v>
      </c>
      <c r="R296" s="156">
        <f>Q296*H296</f>
        <v>1.4400000000000001E-3</v>
      </c>
      <c r="S296" s="156">
        <v>0</v>
      </c>
      <c r="T296" s="157">
        <f>S296*H296</f>
        <v>0</v>
      </c>
      <c r="AR296" s="158" t="s">
        <v>587</v>
      </c>
      <c r="AT296" s="158" t="s">
        <v>309</v>
      </c>
      <c r="AU296" s="158" t="s">
        <v>89</v>
      </c>
      <c r="AY296" s="17" t="s">
        <v>307</v>
      </c>
      <c r="BE296" s="159">
        <f>IF(N296="základná",J296,0)</f>
        <v>0</v>
      </c>
      <c r="BF296" s="159">
        <f>IF(N296="znížená",J296,0)</f>
        <v>0</v>
      </c>
      <c r="BG296" s="159">
        <f>IF(N296="zákl. prenesená",J296,0)</f>
        <v>0</v>
      </c>
      <c r="BH296" s="159">
        <f>IF(N296="zníž. prenesená",J296,0)</f>
        <v>0</v>
      </c>
      <c r="BI296" s="159">
        <f>IF(N296="nulová",J296,0)</f>
        <v>0</v>
      </c>
      <c r="BJ296" s="17" t="s">
        <v>89</v>
      </c>
      <c r="BK296" s="159">
        <f>ROUND(I296*H296,2)</f>
        <v>0</v>
      </c>
      <c r="BL296" s="17" t="s">
        <v>587</v>
      </c>
      <c r="BM296" s="158" t="s">
        <v>2190</v>
      </c>
    </row>
    <row r="297" spans="2:65" s="1" customFormat="1" ht="24.2" customHeight="1">
      <c r="B297" s="145"/>
      <c r="C297" s="146" t="s">
        <v>1515</v>
      </c>
      <c r="D297" s="146" t="s">
        <v>309</v>
      </c>
      <c r="E297" s="147" t="s">
        <v>3809</v>
      </c>
      <c r="F297" s="148" t="s">
        <v>3810</v>
      </c>
      <c r="G297" s="149" t="s">
        <v>693</v>
      </c>
      <c r="H297" s="150">
        <v>1</v>
      </c>
      <c r="I297" s="151"/>
      <c r="J297" s="152">
        <f>ROUND(I297*H297,2)</f>
        <v>0</v>
      </c>
      <c r="K297" s="153"/>
      <c r="L297" s="32"/>
      <c r="M297" s="154" t="s">
        <v>1</v>
      </c>
      <c r="N297" s="155" t="s">
        <v>42</v>
      </c>
      <c r="P297" s="156">
        <f>O297*H297</f>
        <v>0</v>
      </c>
      <c r="Q297" s="156">
        <v>2.5899999999999999E-3</v>
      </c>
      <c r="R297" s="156">
        <f>Q297*H297</f>
        <v>2.5899999999999999E-3</v>
      </c>
      <c r="S297" s="156">
        <v>0</v>
      </c>
      <c r="T297" s="157">
        <f>S297*H297</f>
        <v>0</v>
      </c>
      <c r="AR297" s="158" t="s">
        <v>587</v>
      </c>
      <c r="AT297" s="158" t="s">
        <v>309</v>
      </c>
      <c r="AU297" s="158" t="s">
        <v>89</v>
      </c>
      <c r="AY297" s="17" t="s">
        <v>307</v>
      </c>
      <c r="BE297" s="159">
        <f>IF(N297="základná",J297,0)</f>
        <v>0</v>
      </c>
      <c r="BF297" s="159">
        <f>IF(N297="znížená",J297,0)</f>
        <v>0</v>
      </c>
      <c r="BG297" s="159">
        <f>IF(N297="zákl. prenesená",J297,0)</f>
        <v>0</v>
      </c>
      <c r="BH297" s="159">
        <f>IF(N297="zníž. prenesená",J297,0)</f>
        <v>0</v>
      </c>
      <c r="BI297" s="159">
        <f>IF(N297="nulová",J297,0)</f>
        <v>0</v>
      </c>
      <c r="BJ297" s="17" t="s">
        <v>89</v>
      </c>
      <c r="BK297" s="159">
        <f>ROUND(I297*H297,2)</f>
        <v>0</v>
      </c>
      <c r="BL297" s="17" t="s">
        <v>587</v>
      </c>
      <c r="BM297" s="158" t="s">
        <v>2201</v>
      </c>
    </row>
    <row r="298" spans="2:65" s="1" customFormat="1" ht="21.75" customHeight="1">
      <c r="B298" s="145"/>
      <c r="C298" s="146" t="s">
        <v>1520</v>
      </c>
      <c r="D298" s="146" t="s">
        <v>309</v>
      </c>
      <c r="E298" s="147" t="s">
        <v>3811</v>
      </c>
      <c r="F298" s="148" t="s">
        <v>3812</v>
      </c>
      <c r="G298" s="149" t="s">
        <v>1849</v>
      </c>
      <c r="H298" s="199"/>
      <c r="I298" s="151"/>
      <c r="J298" s="152">
        <f>ROUND(I298*H298,2)</f>
        <v>0</v>
      </c>
      <c r="K298" s="153"/>
      <c r="L298" s="32"/>
      <c r="M298" s="154" t="s">
        <v>1</v>
      </c>
      <c r="N298" s="155" t="s">
        <v>42</v>
      </c>
      <c r="P298" s="156">
        <f>O298*H298</f>
        <v>0</v>
      </c>
      <c r="Q298" s="156">
        <v>0</v>
      </c>
      <c r="R298" s="156">
        <f>Q298*H298</f>
        <v>0</v>
      </c>
      <c r="S298" s="156">
        <v>0</v>
      </c>
      <c r="T298" s="157">
        <f>S298*H298</f>
        <v>0</v>
      </c>
      <c r="AR298" s="158" t="s">
        <v>587</v>
      </c>
      <c r="AT298" s="158" t="s">
        <v>309</v>
      </c>
      <c r="AU298" s="158" t="s">
        <v>89</v>
      </c>
      <c r="AY298" s="17" t="s">
        <v>307</v>
      </c>
      <c r="BE298" s="159">
        <f>IF(N298="základná",J298,0)</f>
        <v>0</v>
      </c>
      <c r="BF298" s="159">
        <f>IF(N298="znížená",J298,0)</f>
        <v>0</v>
      </c>
      <c r="BG298" s="159">
        <f>IF(N298="zákl. prenesená",J298,0)</f>
        <v>0</v>
      </c>
      <c r="BH298" s="159">
        <f>IF(N298="zníž. prenesená",J298,0)</f>
        <v>0</v>
      </c>
      <c r="BI298" s="159">
        <f>IF(N298="nulová",J298,0)</f>
        <v>0</v>
      </c>
      <c r="BJ298" s="17" t="s">
        <v>89</v>
      </c>
      <c r="BK298" s="159">
        <f>ROUND(I298*H298,2)</f>
        <v>0</v>
      </c>
      <c r="BL298" s="17" t="s">
        <v>587</v>
      </c>
      <c r="BM298" s="158" t="s">
        <v>2210</v>
      </c>
    </row>
    <row r="299" spans="2:65" s="11" customFormat="1" ht="22.9" customHeight="1">
      <c r="B299" s="133"/>
      <c r="D299" s="134" t="s">
        <v>75</v>
      </c>
      <c r="E299" s="143" t="s">
        <v>3813</v>
      </c>
      <c r="F299" s="143" t="s">
        <v>3814</v>
      </c>
      <c r="I299" s="136"/>
      <c r="J299" s="144">
        <f>BK299</f>
        <v>0</v>
      </c>
      <c r="L299" s="133"/>
      <c r="M299" s="138"/>
      <c r="P299" s="139">
        <f>SUM(P300:P314)</f>
        <v>0</v>
      </c>
      <c r="R299" s="139">
        <f>SUM(R300:R314)</f>
        <v>4.3000000000000004E-4</v>
      </c>
      <c r="T299" s="140">
        <f>SUM(T300:T314)</f>
        <v>0</v>
      </c>
      <c r="AR299" s="134" t="s">
        <v>89</v>
      </c>
      <c r="AT299" s="141" t="s">
        <v>75</v>
      </c>
      <c r="AU299" s="141" t="s">
        <v>83</v>
      </c>
      <c r="AY299" s="134" t="s">
        <v>307</v>
      </c>
      <c r="BK299" s="142">
        <f>SUM(BK300:BK314)</f>
        <v>0</v>
      </c>
    </row>
    <row r="300" spans="2:65" s="1" customFormat="1" ht="24.2" customHeight="1">
      <c r="B300" s="145"/>
      <c r="C300" s="146" t="s">
        <v>1524</v>
      </c>
      <c r="D300" s="146" t="s">
        <v>309</v>
      </c>
      <c r="E300" s="147" t="s">
        <v>3815</v>
      </c>
      <c r="F300" s="148" t="s">
        <v>3816</v>
      </c>
      <c r="G300" s="149" t="s">
        <v>693</v>
      </c>
      <c r="H300" s="150">
        <v>1</v>
      </c>
      <c r="I300" s="151"/>
      <c r="J300" s="152">
        <f>ROUND(I300*H300,2)</f>
        <v>0</v>
      </c>
      <c r="K300" s="153"/>
      <c r="L300" s="32"/>
      <c r="M300" s="154" t="s">
        <v>1</v>
      </c>
      <c r="N300" s="155" t="s">
        <v>42</v>
      </c>
      <c r="P300" s="156">
        <f>O300*H300</f>
        <v>0</v>
      </c>
      <c r="Q300" s="156">
        <v>9.0000000000000006E-5</v>
      </c>
      <c r="R300" s="156">
        <f>Q300*H300</f>
        <v>9.0000000000000006E-5</v>
      </c>
      <c r="S300" s="156">
        <v>0</v>
      </c>
      <c r="T300" s="157">
        <f>S300*H300</f>
        <v>0</v>
      </c>
      <c r="AR300" s="158" t="s">
        <v>587</v>
      </c>
      <c r="AT300" s="158" t="s">
        <v>309</v>
      </c>
      <c r="AU300" s="158" t="s">
        <v>89</v>
      </c>
      <c r="AY300" s="17" t="s">
        <v>307</v>
      </c>
      <c r="BE300" s="159">
        <f>IF(N300="základná",J300,0)</f>
        <v>0</v>
      </c>
      <c r="BF300" s="159">
        <f>IF(N300="znížená",J300,0)</f>
        <v>0</v>
      </c>
      <c r="BG300" s="159">
        <f>IF(N300="zákl. prenesená",J300,0)</f>
        <v>0</v>
      </c>
      <c r="BH300" s="159">
        <f>IF(N300="zníž. prenesená",J300,0)</f>
        <v>0</v>
      </c>
      <c r="BI300" s="159">
        <f>IF(N300="nulová",J300,0)</f>
        <v>0</v>
      </c>
      <c r="BJ300" s="17" t="s">
        <v>89</v>
      </c>
      <c r="BK300" s="159">
        <f>ROUND(I300*H300,2)</f>
        <v>0</v>
      </c>
      <c r="BL300" s="17" t="s">
        <v>587</v>
      </c>
      <c r="BM300" s="158" t="s">
        <v>2222</v>
      </c>
    </row>
    <row r="301" spans="2:65" s="1" customFormat="1" ht="16.5" customHeight="1">
      <c r="B301" s="145"/>
      <c r="C301" s="188" t="s">
        <v>1528</v>
      </c>
      <c r="D301" s="188" t="s">
        <v>507</v>
      </c>
      <c r="E301" s="189" t="s">
        <v>3817</v>
      </c>
      <c r="F301" s="190" t="s">
        <v>3818</v>
      </c>
      <c r="G301" s="191" t="s">
        <v>693</v>
      </c>
      <c r="H301" s="192">
        <v>1</v>
      </c>
      <c r="I301" s="193"/>
      <c r="J301" s="194">
        <f>ROUND(I301*H301,2)</f>
        <v>0</v>
      </c>
      <c r="K301" s="195"/>
      <c r="L301" s="196"/>
      <c r="M301" s="197" t="s">
        <v>1</v>
      </c>
      <c r="N301" s="198" t="s">
        <v>42</v>
      </c>
      <c r="P301" s="156">
        <f>O301*H301</f>
        <v>0</v>
      </c>
      <c r="Q301" s="156">
        <v>0</v>
      </c>
      <c r="R301" s="156">
        <f>Q301*H301</f>
        <v>0</v>
      </c>
      <c r="S301" s="156">
        <v>0</v>
      </c>
      <c r="T301" s="157">
        <f>S301*H301</f>
        <v>0</v>
      </c>
      <c r="AR301" s="158" t="s">
        <v>732</v>
      </c>
      <c r="AT301" s="158" t="s">
        <v>507</v>
      </c>
      <c r="AU301" s="158" t="s">
        <v>89</v>
      </c>
      <c r="AY301" s="17" t="s">
        <v>307</v>
      </c>
      <c r="BE301" s="159">
        <f>IF(N301="základná",J301,0)</f>
        <v>0</v>
      </c>
      <c r="BF301" s="159">
        <f>IF(N301="znížená",J301,0)</f>
        <v>0</v>
      </c>
      <c r="BG301" s="159">
        <f>IF(N301="zákl. prenesená",J301,0)</f>
        <v>0</v>
      </c>
      <c r="BH301" s="159">
        <f>IF(N301="zníž. prenesená",J301,0)</f>
        <v>0</v>
      </c>
      <c r="BI301" s="159">
        <f>IF(N301="nulová",J301,0)</f>
        <v>0</v>
      </c>
      <c r="BJ301" s="17" t="s">
        <v>89</v>
      </c>
      <c r="BK301" s="159">
        <f>ROUND(I301*H301,2)</f>
        <v>0</v>
      </c>
      <c r="BL301" s="17" t="s">
        <v>587</v>
      </c>
      <c r="BM301" s="158" t="s">
        <v>2232</v>
      </c>
    </row>
    <row r="302" spans="2:65" s="1" customFormat="1" ht="97.5">
      <c r="B302" s="32"/>
      <c r="D302" s="161" t="s">
        <v>3247</v>
      </c>
      <c r="F302" s="205" t="s">
        <v>3819</v>
      </c>
      <c r="I302" s="206"/>
      <c r="L302" s="32"/>
      <c r="M302" s="207"/>
      <c r="T302" s="59"/>
      <c r="AT302" s="17" t="s">
        <v>3247</v>
      </c>
      <c r="AU302" s="17" t="s">
        <v>89</v>
      </c>
    </row>
    <row r="303" spans="2:65" s="1" customFormat="1" ht="24.2" customHeight="1">
      <c r="B303" s="145"/>
      <c r="C303" s="146" t="s">
        <v>1532</v>
      </c>
      <c r="D303" s="146" t="s">
        <v>309</v>
      </c>
      <c r="E303" s="147" t="s">
        <v>3820</v>
      </c>
      <c r="F303" s="148" t="s">
        <v>3821</v>
      </c>
      <c r="G303" s="149" t="s">
        <v>693</v>
      </c>
      <c r="H303" s="150">
        <v>2</v>
      </c>
      <c r="I303" s="151"/>
      <c r="J303" s="152">
        <f>ROUND(I303*H303,2)</f>
        <v>0</v>
      </c>
      <c r="K303" s="153"/>
      <c r="L303" s="32"/>
      <c r="M303" s="154" t="s">
        <v>1</v>
      </c>
      <c r="N303" s="155" t="s">
        <v>42</v>
      </c>
      <c r="P303" s="156">
        <f>O303*H303</f>
        <v>0</v>
      </c>
      <c r="Q303" s="156">
        <v>8.5000000000000006E-5</v>
      </c>
      <c r="R303" s="156">
        <f>Q303*H303</f>
        <v>1.7000000000000001E-4</v>
      </c>
      <c r="S303" s="156">
        <v>0</v>
      </c>
      <c r="T303" s="157">
        <f>S303*H303</f>
        <v>0</v>
      </c>
      <c r="AR303" s="158" t="s">
        <v>587</v>
      </c>
      <c r="AT303" s="158" t="s">
        <v>309</v>
      </c>
      <c r="AU303" s="158" t="s">
        <v>89</v>
      </c>
      <c r="AY303" s="17" t="s">
        <v>307</v>
      </c>
      <c r="BE303" s="159">
        <f>IF(N303="základná",J303,0)</f>
        <v>0</v>
      </c>
      <c r="BF303" s="159">
        <f>IF(N303="znížená",J303,0)</f>
        <v>0</v>
      </c>
      <c r="BG303" s="159">
        <f>IF(N303="zákl. prenesená",J303,0)</f>
        <v>0</v>
      </c>
      <c r="BH303" s="159">
        <f>IF(N303="zníž. prenesená",J303,0)</f>
        <v>0</v>
      </c>
      <c r="BI303" s="159">
        <f>IF(N303="nulová",J303,0)</f>
        <v>0</v>
      </c>
      <c r="BJ303" s="17" t="s">
        <v>89</v>
      </c>
      <c r="BK303" s="159">
        <f>ROUND(I303*H303,2)</f>
        <v>0</v>
      </c>
      <c r="BL303" s="17" t="s">
        <v>587</v>
      </c>
      <c r="BM303" s="158" t="s">
        <v>2241</v>
      </c>
    </row>
    <row r="304" spans="2:65" s="1" customFormat="1" ht="16.5" customHeight="1">
      <c r="B304" s="145"/>
      <c r="C304" s="188" t="s">
        <v>1541</v>
      </c>
      <c r="D304" s="188" t="s">
        <v>507</v>
      </c>
      <c r="E304" s="189" t="s">
        <v>3822</v>
      </c>
      <c r="F304" s="190" t="s">
        <v>3823</v>
      </c>
      <c r="G304" s="191" t="s">
        <v>693</v>
      </c>
      <c r="H304" s="192">
        <v>2</v>
      </c>
      <c r="I304" s="193"/>
      <c r="J304" s="194">
        <f>ROUND(I304*H304,2)</f>
        <v>0</v>
      </c>
      <c r="K304" s="195"/>
      <c r="L304" s="196"/>
      <c r="M304" s="197" t="s">
        <v>1</v>
      </c>
      <c r="N304" s="198" t="s">
        <v>42</v>
      </c>
      <c r="P304" s="156">
        <f>O304*H304</f>
        <v>0</v>
      </c>
      <c r="Q304" s="156">
        <v>0</v>
      </c>
      <c r="R304" s="156">
        <f>Q304*H304</f>
        <v>0</v>
      </c>
      <c r="S304" s="156">
        <v>0</v>
      </c>
      <c r="T304" s="157">
        <f>S304*H304</f>
        <v>0</v>
      </c>
      <c r="AR304" s="158" t="s">
        <v>732</v>
      </c>
      <c r="AT304" s="158" t="s">
        <v>507</v>
      </c>
      <c r="AU304" s="158" t="s">
        <v>89</v>
      </c>
      <c r="AY304" s="17" t="s">
        <v>307</v>
      </c>
      <c r="BE304" s="159">
        <f>IF(N304="základná",J304,0)</f>
        <v>0</v>
      </c>
      <c r="BF304" s="159">
        <f>IF(N304="znížená",J304,0)</f>
        <v>0</v>
      </c>
      <c r="BG304" s="159">
        <f>IF(N304="zákl. prenesená",J304,0)</f>
        <v>0</v>
      </c>
      <c r="BH304" s="159">
        <f>IF(N304="zníž. prenesená",J304,0)</f>
        <v>0</v>
      </c>
      <c r="BI304" s="159">
        <f>IF(N304="nulová",J304,0)</f>
        <v>0</v>
      </c>
      <c r="BJ304" s="17" t="s">
        <v>89</v>
      </c>
      <c r="BK304" s="159">
        <f>ROUND(I304*H304,2)</f>
        <v>0</v>
      </c>
      <c r="BL304" s="17" t="s">
        <v>587</v>
      </c>
      <c r="BM304" s="158" t="s">
        <v>2253</v>
      </c>
    </row>
    <row r="305" spans="2:65" s="1" customFormat="1" ht="97.5">
      <c r="B305" s="32"/>
      <c r="D305" s="161" t="s">
        <v>3247</v>
      </c>
      <c r="F305" s="205" t="s">
        <v>3819</v>
      </c>
      <c r="I305" s="206"/>
      <c r="L305" s="32"/>
      <c r="M305" s="207"/>
      <c r="T305" s="59"/>
      <c r="AT305" s="17" t="s">
        <v>3247</v>
      </c>
      <c r="AU305" s="17" t="s">
        <v>89</v>
      </c>
    </row>
    <row r="306" spans="2:65" s="1" customFormat="1" ht="24.2" customHeight="1">
      <c r="B306" s="145"/>
      <c r="C306" s="146" t="s">
        <v>1545</v>
      </c>
      <c r="D306" s="146" t="s">
        <v>309</v>
      </c>
      <c r="E306" s="147" t="s">
        <v>3824</v>
      </c>
      <c r="F306" s="148" t="s">
        <v>3825</v>
      </c>
      <c r="G306" s="149" t="s">
        <v>693</v>
      </c>
      <c r="H306" s="150">
        <v>2</v>
      </c>
      <c r="I306" s="151"/>
      <c r="J306" s="152">
        <f>ROUND(I306*H306,2)</f>
        <v>0</v>
      </c>
      <c r="K306" s="153"/>
      <c r="L306" s="32"/>
      <c r="M306" s="154" t="s">
        <v>1</v>
      </c>
      <c r="N306" s="155" t="s">
        <v>42</v>
      </c>
      <c r="P306" s="156">
        <f>O306*H306</f>
        <v>0</v>
      </c>
      <c r="Q306" s="156">
        <v>8.5000000000000006E-5</v>
      </c>
      <c r="R306" s="156">
        <f>Q306*H306</f>
        <v>1.7000000000000001E-4</v>
      </c>
      <c r="S306" s="156">
        <v>0</v>
      </c>
      <c r="T306" s="157">
        <f>S306*H306</f>
        <v>0</v>
      </c>
      <c r="AR306" s="158" t="s">
        <v>587</v>
      </c>
      <c r="AT306" s="158" t="s">
        <v>309</v>
      </c>
      <c r="AU306" s="158" t="s">
        <v>89</v>
      </c>
      <c r="AY306" s="17" t="s">
        <v>307</v>
      </c>
      <c r="BE306" s="159">
        <f>IF(N306="základná",J306,0)</f>
        <v>0</v>
      </c>
      <c r="BF306" s="159">
        <f>IF(N306="znížená",J306,0)</f>
        <v>0</v>
      </c>
      <c r="BG306" s="159">
        <f>IF(N306="zákl. prenesená",J306,0)</f>
        <v>0</v>
      </c>
      <c r="BH306" s="159">
        <f>IF(N306="zníž. prenesená",J306,0)</f>
        <v>0</v>
      </c>
      <c r="BI306" s="159">
        <f>IF(N306="nulová",J306,0)</f>
        <v>0</v>
      </c>
      <c r="BJ306" s="17" t="s">
        <v>89</v>
      </c>
      <c r="BK306" s="159">
        <f>ROUND(I306*H306,2)</f>
        <v>0</v>
      </c>
      <c r="BL306" s="17" t="s">
        <v>587</v>
      </c>
      <c r="BM306" s="158" t="s">
        <v>2263</v>
      </c>
    </row>
    <row r="307" spans="2:65" s="1" customFormat="1" ht="16.5" customHeight="1">
      <c r="B307" s="145"/>
      <c r="C307" s="188" t="s">
        <v>1549</v>
      </c>
      <c r="D307" s="188" t="s">
        <v>507</v>
      </c>
      <c r="E307" s="189" t="s">
        <v>3826</v>
      </c>
      <c r="F307" s="190" t="s">
        <v>3827</v>
      </c>
      <c r="G307" s="191" t="s">
        <v>693</v>
      </c>
      <c r="H307" s="192">
        <v>2</v>
      </c>
      <c r="I307" s="193"/>
      <c r="J307" s="194">
        <f>ROUND(I307*H307,2)</f>
        <v>0</v>
      </c>
      <c r="K307" s="195"/>
      <c r="L307" s="196"/>
      <c r="M307" s="197" t="s">
        <v>1</v>
      </c>
      <c r="N307" s="198" t="s">
        <v>42</v>
      </c>
      <c r="P307" s="156">
        <f>O307*H307</f>
        <v>0</v>
      </c>
      <c r="Q307" s="156">
        <v>0</v>
      </c>
      <c r="R307" s="156">
        <f>Q307*H307</f>
        <v>0</v>
      </c>
      <c r="S307" s="156">
        <v>0</v>
      </c>
      <c r="T307" s="157">
        <f>S307*H307</f>
        <v>0</v>
      </c>
      <c r="AR307" s="158" t="s">
        <v>732</v>
      </c>
      <c r="AT307" s="158" t="s">
        <v>507</v>
      </c>
      <c r="AU307" s="158" t="s">
        <v>89</v>
      </c>
      <c r="AY307" s="17" t="s">
        <v>307</v>
      </c>
      <c r="BE307" s="159">
        <f>IF(N307="základná",J307,0)</f>
        <v>0</v>
      </c>
      <c r="BF307" s="159">
        <f>IF(N307="znížená",J307,0)</f>
        <v>0</v>
      </c>
      <c r="BG307" s="159">
        <f>IF(N307="zákl. prenesená",J307,0)</f>
        <v>0</v>
      </c>
      <c r="BH307" s="159">
        <f>IF(N307="zníž. prenesená",J307,0)</f>
        <v>0</v>
      </c>
      <c r="BI307" s="159">
        <f>IF(N307="nulová",J307,0)</f>
        <v>0</v>
      </c>
      <c r="BJ307" s="17" t="s">
        <v>89</v>
      </c>
      <c r="BK307" s="159">
        <f>ROUND(I307*H307,2)</f>
        <v>0</v>
      </c>
      <c r="BL307" s="17" t="s">
        <v>587</v>
      </c>
      <c r="BM307" s="158" t="s">
        <v>2273</v>
      </c>
    </row>
    <row r="308" spans="2:65" s="1" customFormat="1" ht="97.5">
      <c r="B308" s="32"/>
      <c r="D308" s="161" t="s">
        <v>3247</v>
      </c>
      <c r="F308" s="205" t="s">
        <v>3819</v>
      </c>
      <c r="I308" s="206"/>
      <c r="L308" s="32"/>
      <c r="M308" s="207"/>
      <c r="T308" s="59"/>
      <c r="AT308" s="17" t="s">
        <v>3247</v>
      </c>
      <c r="AU308" s="17" t="s">
        <v>89</v>
      </c>
    </row>
    <row r="309" spans="2:65" s="1" customFormat="1" ht="21.75" customHeight="1">
      <c r="B309" s="145"/>
      <c r="C309" s="146" t="s">
        <v>1553</v>
      </c>
      <c r="D309" s="146" t="s">
        <v>309</v>
      </c>
      <c r="E309" s="147" t="s">
        <v>3828</v>
      </c>
      <c r="F309" s="148" t="s">
        <v>3829</v>
      </c>
      <c r="G309" s="149" t="s">
        <v>693</v>
      </c>
      <c r="H309" s="150">
        <v>5</v>
      </c>
      <c r="I309" s="151"/>
      <c r="J309" s="152">
        <f>ROUND(I309*H309,2)</f>
        <v>0</v>
      </c>
      <c r="K309" s="153"/>
      <c r="L309" s="32"/>
      <c r="M309" s="154" t="s">
        <v>1</v>
      </c>
      <c r="N309" s="155" t="s">
        <v>42</v>
      </c>
      <c r="P309" s="156">
        <f>O309*H309</f>
        <v>0</v>
      </c>
      <c r="Q309" s="156">
        <v>0</v>
      </c>
      <c r="R309" s="156">
        <f>Q309*H309</f>
        <v>0</v>
      </c>
      <c r="S309" s="156">
        <v>0</v>
      </c>
      <c r="T309" s="157">
        <f>S309*H309</f>
        <v>0</v>
      </c>
      <c r="AR309" s="158" t="s">
        <v>587</v>
      </c>
      <c r="AT309" s="158" t="s">
        <v>309</v>
      </c>
      <c r="AU309" s="158" t="s">
        <v>89</v>
      </c>
      <c r="AY309" s="17" t="s">
        <v>307</v>
      </c>
      <c r="BE309" s="159">
        <f>IF(N309="základná",J309,0)</f>
        <v>0</v>
      </c>
      <c r="BF309" s="159">
        <f>IF(N309="znížená",J309,0)</f>
        <v>0</v>
      </c>
      <c r="BG309" s="159">
        <f>IF(N309="zákl. prenesená",J309,0)</f>
        <v>0</v>
      </c>
      <c r="BH309" s="159">
        <f>IF(N309="zníž. prenesená",J309,0)</f>
        <v>0</v>
      </c>
      <c r="BI309" s="159">
        <f>IF(N309="nulová",J309,0)</f>
        <v>0</v>
      </c>
      <c r="BJ309" s="17" t="s">
        <v>89</v>
      </c>
      <c r="BK309" s="159">
        <f>ROUND(I309*H309,2)</f>
        <v>0</v>
      </c>
      <c r="BL309" s="17" t="s">
        <v>587</v>
      </c>
      <c r="BM309" s="158" t="s">
        <v>2283</v>
      </c>
    </row>
    <row r="310" spans="2:65" s="1" customFormat="1" ht="16.5" customHeight="1">
      <c r="B310" s="145"/>
      <c r="C310" s="188" t="s">
        <v>1557</v>
      </c>
      <c r="D310" s="188" t="s">
        <v>507</v>
      </c>
      <c r="E310" s="189" t="s">
        <v>3830</v>
      </c>
      <c r="F310" s="190" t="s">
        <v>3831</v>
      </c>
      <c r="G310" s="191" t="s">
        <v>693</v>
      </c>
      <c r="H310" s="192">
        <v>1</v>
      </c>
      <c r="I310" s="193"/>
      <c r="J310" s="194">
        <f>ROUND(I310*H310,2)</f>
        <v>0</v>
      </c>
      <c r="K310" s="195"/>
      <c r="L310" s="196"/>
      <c r="M310" s="197" t="s">
        <v>1</v>
      </c>
      <c r="N310" s="198" t="s">
        <v>42</v>
      </c>
      <c r="P310" s="156">
        <f>O310*H310</f>
        <v>0</v>
      </c>
      <c r="Q310" s="156">
        <v>0</v>
      </c>
      <c r="R310" s="156">
        <f>Q310*H310</f>
        <v>0</v>
      </c>
      <c r="S310" s="156">
        <v>0</v>
      </c>
      <c r="T310" s="157">
        <f>S310*H310</f>
        <v>0</v>
      </c>
      <c r="AR310" s="158" t="s">
        <v>732</v>
      </c>
      <c r="AT310" s="158" t="s">
        <v>507</v>
      </c>
      <c r="AU310" s="158" t="s">
        <v>89</v>
      </c>
      <c r="AY310" s="17" t="s">
        <v>307</v>
      </c>
      <c r="BE310" s="159">
        <f>IF(N310="základná",J310,0)</f>
        <v>0</v>
      </c>
      <c r="BF310" s="159">
        <f>IF(N310="znížená",J310,0)</f>
        <v>0</v>
      </c>
      <c r="BG310" s="159">
        <f>IF(N310="zákl. prenesená",J310,0)</f>
        <v>0</v>
      </c>
      <c r="BH310" s="159">
        <f>IF(N310="zníž. prenesená",J310,0)</f>
        <v>0</v>
      </c>
      <c r="BI310" s="159">
        <f>IF(N310="nulová",J310,0)</f>
        <v>0</v>
      </c>
      <c r="BJ310" s="17" t="s">
        <v>89</v>
      </c>
      <c r="BK310" s="159">
        <f>ROUND(I310*H310,2)</f>
        <v>0</v>
      </c>
      <c r="BL310" s="17" t="s">
        <v>587</v>
      </c>
      <c r="BM310" s="158" t="s">
        <v>2291</v>
      </c>
    </row>
    <row r="311" spans="2:65" s="1" customFormat="1" ht="48.75">
      <c r="B311" s="32"/>
      <c r="D311" s="161" t="s">
        <v>3247</v>
      </c>
      <c r="F311" s="205" t="s">
        <v>3832</v>
      </c>
      <c r="I311" s="206"/>
      <c r="L311" s="32"/>
      <c r="M311" s="207"/>
      <c r="T311" s="59"/>
      <c r="AT311" s="17" t="s">
        <v>3247</v>
      </c>
      <c r="AU311" s="17" t="s">
        <v>89</v>
      </c>
    </row>
    <row r="312" spans="2:65" s="1" customFormat="1" ht="16.5" customHeight="1">
      <c r="B312" s="145"/>
      <c r="C312" s="188" t="s">
        <v>1564</v>
      </c>
      <c r="D312" s="188" t="s">
        <v>507</v>
      </c>
      <c r="E312" s="189" t="s">
        <v>3833</v>
      </c>
      <c r="F312" s="190" t="s">
        <v>3834</v>
      </c>
      <c r="G312" s="191" t="s">
        <v>693</v>
      </c>
      <c r="H312" s="192">
        <v>4</v>
      </c>
      <c r="I312" s="193"/>
      <c r="J312" s="194">
        <f>ROUND(I312*H312,2)</f>
        <v>0</v>
      </c>
      <c r="K312" s="195"/>
      <c r="L312" s="196"/>
      <c r="M312" s="197" t="s">
        <v>1</v>
      </c>
      <c r="N312" s="198" t="s">
        <v>42</v>
      </c>
      <c r="P312" s="156">
        <f>O312*H312</f>
        <v>0</v>
      </c>
      <c r="Q312" s="156">
        <v>0</v>
      </c>
      <c r="R312" s="156">
        <f>Q312*H312</f>
        <v>0</v>
      </c>
      <c r="S312" s="156">
        <v>0</v>
      </c>
      <c r="T312" s="157">
        <f>S312*H312</f>
        <v>0</v>
      </c>
      <c r="AR312" s="158" t="s">
        <v>732</v>
      </c>
      <c r="AT312" s="158" t="s">
        <v>507</v>
      </c>
      <c r="AU312" s="158" t="s">
        <v>89</v>
      </c>
      <c r="AY312" s="17" t="s">
        <v>307</v>
      </c>
      <c r="BE312" s="159">
        <f>IF(N312="základná",J312,0)</f>
        <v>0</v>
      </c>
      <c r="BF312" s="159">
        <f>IF(N312="znížená",J312,0)</f>
        <v>0</v>
      </c>
      <c r="BG312" s="159">
        <f>IF(N312="zákl. prenesená",J312,0)</f>
        <v>0</v>
      </c>
      <c r="BH312" s="159">
        <f>IF(N312="zníž. prenesená",J312,0)</f>
        <v>0</v>
      </c>
      <c r="BI312" s="159">
        <f>IF(N312="nulová",J312,0)</f>
        <v>0</v>
      </c>
      <c r="BJ312" s="17" t="s">
        <v>89</v>
      </c>
      <c r="BK312" s="159">
        <f>ROUND(I312*H312,2)</f>
        <v>0</v>
      </c>
      <c r="BL312" s="17" t="s">
        <v>587</v>
      </c>
      <c r="BM312" s="158" t="s">
        <v>2299</v>
      </c>
    </row>
    <row r="313" spans="2:65" s="1" customFormat="1" ht="48.75">
      <c r="B313" s="32"/>
      <c r="D313" s="161" t="s">
        <v>3247</v>
      </c>
      <c r="F313" s="205" t="s">
        <v>3832</v>
      </c>
      <c r="I313" s="206"/>
      <c r="L313" s="32"/>
      <c r="M313" s="207"/>
      <c r="T313" s="59"/>
      <c r="AT313" s="17" t="s">
        <v>3247</v>
      </c>
      <c r="AU313" s="17" t="s">
        <v>89</v>
      </c>
    </row>
    <row r="314" spans="2:65" s="1" customFormat="1" ht="24.2" customHeight="1">
      <c r="B314" s="145"/>
      <c r="C314" s="146" t="s">
        <v>1568</v>
      </c>
      <c r="D314" s="146" t="s">
        <v>309</v>
      </c>
      <c r="E314" s="147" t="s">
        <v>3835</v>
      </c>
      <c r="F314" s="148" t="s">
        <v>3836</v>
      </c>
      <c r="G314" s="149" t="s">
        <v>1849</v>
      </c>
      <c r="H314" s="199"/>
      <c r="I314" s="151"/>
      <c r="J314" s="152">
        <f>ROUND(I314*H314,2)</f>
        <v>0</v>
      </c>
      <c r="K314" s="153"/>
      <c r="L314" s="32"/>
      <c r="M314" s="154" t="s">
        <v>1</v>
      </c>
      <c r="N314" s="155" t="s">
        <v>42</v>
      </c>
      <c r="P314" s="156">
        <f>O314*H314</f>
        <v>0</v>
      </c>
      <c r="Q314" s="156">
        <v>0</v>
      </c>
      <c r="R314" s="156">
        <f>Q314*H314</f>
        <v>0</v>
      </c>
      <c r="S314" s="156">
        <v>0</v>
      </c>
      <c r="T314" s="157">
        <f>S314*H314</f>
        <v>0</v>
      </c>
      <c r="AR314" s="158" t="s">
        <v>587</v>
      </c>
      <c r="AT314" s="158" t="s">
        <v>309</v>
      </c>
      <c r="AU314" s="158" t="s">
        <v>89</v>
      </c>
      <c r="AY314" s="17" t="s">
        <v>307</v>
      </c>
      <c r="BE314" s="159">
        <f>IF(N314="základná",J314,0)</f>
        <v>0</v>
      </c>
      <c r="BF314" s="159">
        <f>IF(N314="znížená",J314,0)</f>
        <v>0</v>
      </c>
      <c r="BG314" s="159">
        <f>IF(N314="zákl. prenesená",J314,0)</f>
        <v>0</v>
      </c>
      <c r="BH314" s="159">
        <f>IF(N314="zníž. prenesená",J314,0)</f>
        <v>0</v>
      </c>
      <c r="BI314" s="159">
        <f>IF(N314="nulová",J314,0)</f>
        <v>0</v>
      </c>
      <c r="BJ314" s="17" t="s">
        <v>89</v>
      </c>
      <c r="BK314" s="159">
        <f>ROUND(I314*H314,2)</f>
        <v>0</v>
      </c>
      <c r="BL314" s="17" t="s">
        <v>587</v>
      </c>
      <c r="BM314" s="158" t="s">
        <v>2307</v>
      </c>
    </row>
    <row r="315" spans="2:65" s="11" customFormat="1" ht="22.9" customHeight="1">
      <c r="B315" s="133"/>
      <c r="D315" s="134" t="s">
        <v>75</v>
      </c>
      <c r="E315" s="143" t="s">
        <v>2440</v>
      </c>
      <c r="F315" s="143" t="s">
        <v>3837</v>
      </c>
      <c r="I315" s="136"/>
      <c r="J315" s="144">
        <f>BK315</f>
        <v>0</v>
      </c>
      <c r="L315" s="133"/>
      <c r="M315" s="138"/>
      <c r="P315" s="139">
        <f>SUM(P316:P317)</f>
        <v>0</v>
      </c>
      <c r="R315" s="139">
        <f>SUM(R316:R317)</f>
        <v>1.49E-2</v>
      </c>
      <c r="T315" s="140">
        <f>SUM(T316:T317)</f>
        <v>0</v>
      </c>
      <c r="AR315" s="134" t="s">
        <v>89</v>
      </c>
      <c r="AT315" s="141" t="s">
        <v>75</v>
      </c>
      <c r="AU315" s="141" t="s">
        <v>83</v>
      </c>
      <c r="AY315" s="134" t="s">
        <v>307</v>
      </c>
      <c r="BK315" s="142">
        <f>SUM(BK316:BK317)</f>
        <v>0</v>
      </c>
    </row>
    <row r="316" spans="2:65" s="1" customFormat="1" ht="16.5" customHeight="1">
      <c r="B316" s="145"/>
      <c r="C316" s="188" t="s">
        <v>1572</v>
      </c>
      <c r="D316" s="188" t="s">
        <v>507</v>
      </c>
      <c r="E316" s="189" t="s">
        <v>3838</v>
      </c>
      <c r="F316" s="190" t="s">
        <v>3839</v>
      </c>
      <c r="G316" s="191" t="s">
        <v>693</v>
      </c>
      <c r="H316" s="192">
        <v>80</v>
      </c>
      <c r="I316" s="193"/>
      <c r="J316" s="194">
        <f>ROUND(I316*H316,2)</f>
        <v>0</v>
      </c>
      <c r="K316" s="195"/>
      <c r="L316" s="196"/>
      <c r="M316" s="197" t="s">
        <v>1</v>
      </c>
      <c r="N316" s="198" t="s">
        <v>42</v>
      </c>
      <c r="P316" s="156">
        <f>O316*H316</f>
        <v>0</v>
      </c>
      <c r="Q316" s="156">
        <v>1.2999999999999999E-4</v>
      </c>
      <c r="R316" s="156">
        <f>Q316*H316</f>
        <v>1.04E-2</v>
      </c>
      <c r="S316" s="156">
        <v>0</v>
      </c>
      <c r="T316" s="157">
        <f>S316*H316</f>
        <v>0</v>
      </c>
      <c r="AR316" s="158" t="s">
        <v>732</v>
      </c>
      <c r="AT316" s="158" t="s">
        <v>507</v>
      </c>
      <c r="AU316" s="158" t="s">
        <v>89</v>
      </c>
      <c r="AY316" s="17" t="s">
        <v>307</v>
      </c>
      <c r="BE316" s="159">
        <f>IF(N316="základná",J316,0)</f>
        <v>0</v>
      </c>
      <c r="BF316" s="159">
        <f>IF(N316="znížená",J316,0)</f>
        <v>0</v>
      </c>
      <c r="BG316" s="159">
        <f>IF(N316="zákl. prenesená",J316,0)</f>
        <v>0</v>
      </c>
      <c r="BH316" s="159">
        <f>IF(N316="zníž. prenesená",J316,0)</f>
        <v>0</v>
      </c>
      <c r="BI316" s="159">
        <f>IF(N316="nulová",J316,0)</f>
        <v>0</v>
      </c>
      <c r="BJ316" s="17" t="s">
        <v>89</v>
      </c>
      <c r="BK316" s="159">
        <f>ROUND(I316*H316,2)</f>
        <v>0</v>
      </c>
      <c r="BL316" s="17" t="s">
        <v>587</v>
      </c>
      <c r="BM316" s="158" t="s">
        <v>2315</v>
      </c>
    </row>
    <row r="317" spans="2:65" s="1" customFormat="1" ht="24.2" customHeight="1">
      <c r="B317" s="145"/>
      <c r="C317" s="146" t="s">
        <v>1577</v>
      </c>
      <c r="D317" s="146" t="s">
        <v>309</v>
      </c>
      <c r="E317" s="147" t="s">
        <v>3840</v>
      </c>
      <c r="F317" s="148" t="s">
        <v>3841</v>
      </c>
      <c r="G317" s="149" t="s">
        <v>1513</v>
      </c>
      <c r="H317" s="150">
        <v>50</v>
      </c>
      <c r="I317" s="151"/>
      <c r="J317" s="152">
        <f>ROUND(I317*H317,2)</f>
        <v>0</v>
      </c>
      <c r="K317" s="153"/>
      <c r="L317" s="32"/>
      <c r="M317" s="154" t="s">
        <v>1</v>
      </c>
      <c r="N317" s="155" t="s">
        <v>42</v>
      </c>
      <c r="P317" s="156">
        <f>O317*H317</f>
        <v>0</v>
      </c>
      <c r="Q317" s="156">
        <v>9.0000000000000006E-5</v>
      </c>
      <c r="R317" s="156">
        <f>Q317*H317</f>
        <v>4.5000000000000005E-3</v>
      </c>
      <c r="S317" s="156">
        <v>0</v>
      </c>
      <c r="T317" s="157">
        <f>S317*H317</f>
        <v>0</v>
      </c>
      <c r="AR317" s="158" t="s">
        <v>587</v>
      </c>
      <c r="AT317" s="158" t="s">
        <v>309</v>
      </c>
      <c r="AU317" s="158" t="s">
        <v>89</v>
      </c>
      <c r="AY317" s="17" t="s">
        <v>307</v>
      </c>
      <c r="BE317" s="159">
        <f>IF(N317="základná",J317,0)</f>
        <v>0</v>
      </c>
      <c r="BF317" s="159">
        <f>IF(N317="znížená",J317,0)</f>
        <v>0</v>
      </c>
      <c r="BG317" s="159">
        <f>IF(N317="zákl. prenesená",J317,0)</f>
        <v>0</v>
      </c>
      <c r="BH317" s="159">
        <f>IF(N317="zníž. prenesená",J317,0)</f>
        <v>0</v>
      </c>
      <c r="BI317" s="159">
        <f>IF(N317="nulová",J317,0)</f>
        <v>0</v>
      </c>
      <c r="BJ317" s="17" t="s">
        <v>89</v>
      </c>
      <c r="BK317" s="159">
        <f>ROUND(I317*H317,2)</f>
        <v>0</v>
      </c>
      <c r="BL317" s="17" t="s">
        <v>587</v>
      </c>
      <c r="BM317" s="158" t="s">
        <v>2323</v>
      </c>
    </row>
    <row r="318" spans="2:65" s="11" customFormat="1" ht="25.9" customHeight="1">
      <c r="B318" s="133"/>
      <c r="D318" s="134" t="s">
        <v>75</v>
      </c>
      <c r="E318" s="135" t="s">
        <v>3080</v>
      </c>
      <c r="F318" s="135" t="s">
        <v>3144</v>
      </c>
      <c r="I318" s="136"/>
      <c r="J318" s="137">
        <f>BK318</f>
        <v>0</v>
      </c>
      <c r="L318" s="133"/>
      <c r="M318" s="138"/>
      <c r="P318" s="139">
        <f>P319</f>
        <v>0</v>
      </c>
      <c r="R318" s="139">
        <f>R319</f>
        <v>0</v>
      </c>
      <c r="T318" s="140">
        <f>T319</f>
        <v>0</v>
      </c>
      <c r="AR318" s="134" t="s">
        <v>313</v>
      </c>
      <c r="AT318" s="141" t="s">
        <v>75</v>
      </c>
      <c r="AU318" s="141" t="s">
        <v>76</v>
      </c>
      <c r="AY318" s="134" t="s">
        <v>307</v>
      </c>
      <c r="BK318" s="142">
        <f>BK319</f>
        <v>0</v>
      </c>
    </row>
    <row r="319" spans="2:65" s="1" customFormat="1" ht="37.9" customHeight="1">
      <c r="B319" s="145"/>
      <c r="C319" s="146" t="s">
        <v>1584</v>
      </c>
      <c r="D319" s="146" t="s">
        <v>309</v>
      </c>
      <c r="E319" s="147" t="s">
        <v>3842</v>
      </c>
      <c r="F319" s="148" t="s">
        <v>3843</v>
      </c>
      <c r="G319" s="149" t="s">
        <v>3085</v>
      </c>
      <c r="H319" s="150">
        <v>24</v>
      </c>
      <c r="I319" s="151"/>
      <c r="J319" s="152">
        <f>ROUND(I319*H319,2)</f>
        <v>0</v>
      </c>
      <c r="K319" s="153"/>
      <c r="L319" s="32"/>
      <c r="M319" s="154" t="s">
        <v>1</v>
      </c>
      <c r="N319" s="155" t="s">
        <v>42</v>
      </c>
      <c r="P319" s="156">
        <f>O319*H319</f>
        <v>0</v>
      </c>
      <c r="Q319" s="156">
        <v>0</v>
      </c>
      <c r="R319" s="156">
        <f>Q319*H319</f>
        <v>0</v>
      </c>
      <c r="S319" s="156">
        <v>0</v>
      </c>
      <c r="T319" s="157">
        <f>S319*H319</f>
        <v>0</v>
      </c>
      <c r="AR319" s="158" t="s">
        <v>3147</v>
      </c>
      <c r="AT319" s="158" t="s">
        <v>309</v>
      </c>
      <c r="AU319" s="158" t="s">
        <v>83</v>
      </c>
      <c r="AY319" s="17" t="s">
        <v>307</v>
      </c>
      <c r="BE319" s="159">
        <f>IF(N319="základná",J319,0)</f>
        <v>0</v>
      </c>
      <c r="BF319" s="159">
        <f>IF(N319="znížená",J319,0)</f>
        <v>0</v>
      </c>
      <c r="BG319" s="159">
        <f>IF(N319="zákl. prenesená",J319,0)</f>
        <v>0</v>
      </c>
      <c r="BH319" s="159">
        <f>IF(N319="zníž. prenesená",J319,0)</f>
        <v>0</v>
      </c>
      <c r="BI319" s="159">
        <f>IF(N319="nulová",J319,0)</f>
        <v>0</v>
      </c>
      <c r="BJ319" s="17" t="s">
        <v>89</v>
      </c>
      <c r="BK319" s="159">
        <f>ROUND(I319*H319,2)</f>
        <v>0</v>
      </c>
      <c r="BL319" s="17" t="s">
        <v>3147</v>
      </c>
      <c r="BM319" s="158" t="s">
        <v>2331</v>
      </c>
    </row>
    <row r="320" spans="2:65" s="11" customFormat="1" ht="25.9" customHeight="1">
      <c r="B320" s="133"/>
      <c r="D320" s="134" t="s">
        <v>75</v>
      </c>
      <c r="E320" s="135" t="s">
        <v>3844</v>
      </c>
      <c r="F320" s="135" t="s">
        <v>3845</v>
      </c>
      <c r="I320" s="136"/>
      <c r="J320" s="137">
        <f>BK320</f>
        <v>0</v>
      </c>
      <c r="L320" s="133"/>
      <c r="M320" s="138"/>
      <c r="P320" s="139">
        <f>SUM(P321:P322)</f>
        <v>0</v>
      </c>
      <c r="R320" s="139">
        <f>SUM(R321:R322)</f>
        <v>0</v>
      </c>
      <c r="T320" s="140">
        <f>SUM(T321:T322)</f>
        <v>0</v>
      </c>
      <c r="AR320" s="134" t="s">
        <v>313</v>
      </c>
      <c r="AT320" s="141" t="s">
        <v>75</v>
      </c>
      <c r="AU320" s="141" t="s">
        <v>76</v>
      </c>
      <c r="AY320" s="134" t="s">
        <v>307</v>
      </c>
      <c r="BK320" s="142">
        <f>SUM(BK321:BK322)</f>
        <v>0</v>
      </c>
    </row>
    <row r="321" spans="2:65" s="1" customFormat="1" ht="33" customHeight="1">
      <c r="B321" s="145"/>
      <c r="C321" s="146" t="s">
        <v>1589</v>
      </c>
      <c r="D321" s="146" t="s">
        <v>309</v>
      </c>
      <c r="E321" s="147" t="s">
        <v>3846</v>
      </c>
      <c r="F321" s="148" t="s">
        <v>3847</v>
      </c>
      <c r="G321" s="149" t="s">
        <v>3085</v>
      </c>
      <c r="H321" s="150">
        <v>48</v>
      </c>
      <c r="I321" s="151"/>
      <c r="J321" s="152">
        <f>ROUND(I321*H321,2)</f>
        <v>0</v>
      </c>
      <c r="K321" s="153"/>
      <c r="L321" s="32"/>
      <c r="M321" s="154" t="s">
        <v>1</v>
      </c>
      <c r="N321" s="155" t="s">
        <v>42</v>
      </c>
      <c r="P321" s="156">
        <f>O321*H321</f>
        <v>0</v>
      </c>
      <c r="Q321" s="156">
        <v>0</v>
      </c>
      <c r="R321" s="156">
        <f>Q321*H321</f>
        <v>0</v>
      </c>
      <c r="S321" s="156">
        <v>0</v>
      </c>
      <c r="T321" s="157">
        <f>S321*H321</f>
        <v>0</v>
      </c>
      <c r="AR321" s="158" t="s">
        <v>3147</v>
      </c>
      <c r="AT321" s="158" t="s">
        <v>309</v>
      </c>
      <c r="AU321" s="158" t="s">
        <v>83</v>
      </c>
      <c r="AY321" s="17" t="s">
        <v>307</v>
      </c>
      <c r="BE321" s="159">
        <f>IF(N321="základná",J321,0)</f>
        <v>0</v>
      </c>
      <c r="BF321" s="159">
        <f>IF(N321="znížená",J321,0)</f>
        <v>0</v>
      </c>
      <c r="BG321" s="159">
        <f>IF(N321="zákl. prenesená",J321,0)</f>
        <v>0</v>
      </c>
      <c r="BH321" s="159">
        <f>IF(N321="zníž. prenesená",J321,0)</f>
        <v>0</v>
      </c>
      <c r="BI321" s="159">
        <f>IF(N321="nulová",J321,0)</f>
        <v>0</v>
      </c>
      <c r="BJ321" s="17" t="s">
        <v>89</v>
      </c>
      <c r="BK321" s="159">
        <f>ROUND(I321*H321,2)</f>
        <v>0</v>
      </c>
      <c r="BL321" s="17" t="s">
        <v>3147</v>
      </c>
      <c r="BM321" s="158" t="s">
        <v>2339</v>
      </c>
    </row>
    <row r="322" spans="2:65" s="1" customFormat="1" ht="37.9" customHeight="1">
      <c r="B322" s="145"/>
      <c r="C322" s="146" t="s">
        <v>1594</v>
      </c>
      <c r="D322" s="146" t="s">
        <v>309</v>
      </c>
      <c r="E322" s="147" t="s">
        <v>3848</v>
      </c>
      <c r="F322" s="148" t="s">
        <v>3849</v>
      </c>
      <c r="G322" s="149" t="s">
        <v>3085</v>
      </c>
      <c r="H322" s="150">
        <v>3</v>
      </c>
      <c r="I322" s="151"/>
      <c r="J322" s="152">
        <f>ROUND(I322*H322,2)</f>
        <v>0</v>
      </c>
      <c r="K322" s="153"/>
      <c r="L322" s="32"/>
      <c r="M322" s="154" t="s">
        <v>1</v>
      </c>
      <c r="N322" s="155" t="s">
        <v>42</v>
      </c>
      <c r="P322" s="156">
        <f>O322*H322</f>
        <v>0</v>
      </c>
      <c r="Q322" s="156">
        <v>0</v>
      </c>
      <c r="R322" s="156">
        <f>Q322*H322</f>
        <v>0</v>
      </c>
      <c r="S322" s="156">
        <v>0</v>
      </c>
      <c r="T322" s="157">
        <f>S322*H322</f>
        <v>0</v>
      </c>
      <c r="AR322" s="158" t="s">
        <v>3147</v>
      </c>
      <c r="AT322" s="158" t="s">
        <v>309</v>
      </c>
      <c r="AU322" s="158" t="s">
        <v>83</v>
      </c>
      <c r="AY322" s="17" t="s">
        <v>307</v>
      </c>
      <c r="BE322" s="159">
        <f>IF(N322="základná",J322,0)</f>
        <v>0</v>
      </c>
      <c r="BF322" s="159">
        <f>IF(N322="znížená",J322,0)</f>
        <v>0</v>
      </c>
      <c r="BG322" s="159">
        <f>IF(N322="zákl. prenesená",J322,0)</f>
        <v>0</v>
      </c>
      <c r="BH322" s="159">
        <f>IF(N322="zníž. prenesená",J322,0)</f>
        <v>0</v>
      </c>
      <c r="BI322" s="159">
        <f>IF(N322="nulová",J322,0)</f>
        <v>0</v>
      </c>
      <c r="BJ322" s="17" t="s">
        <v>89</v>
      </c>
      <c r="BK322" s="159">
        <f>ROUND(I322*H322,2)</f>
        <v>0</v>
      </c>
      <c r="BL322" s="17" t="s">
        <v>3147</v>
      </c>
      <c r="BM322" s="158" t="s">
        <v>2347</v>
      </c>
    </row>
    <row r="323" spans="2:65" s="11" customFormat="1" ht="25.9" customHeight="1">
      <c r="B323" s="133"/>
      <c r="D323" s="134" t="s">
        <v>75</v>
      </c>
      <c r="E323" s="135" t="s">
        <v>3090</v>
      </c>
      <c r="F323" s="135" t="s">
        <v>3850</v>
      </c>
      <c r="I323" s="136"/>
      <c r="J323" s="137">
        <f>BK323</f>
        <v>0</v>
      </c>
      <c r="L323" s="133"/>
      <c r="M323" s="138"/>
      <c r="P323" s="139">
        <f>P324</f>
        <v>0</v>
      </c>
      <c r="R323" s="139">
        <f>R324</f>
        <v>0</v>
      </c>
      <c r="T323" s="140">
        <f>T324</f>
        <v>0</v>
      </c>
      <c r="AR323" s="134" t="s">
        <v>433</v>
      </c>
      <c r="AT323" s="141" t="s">
        <v>75</v>
      </c>
      <c r="AU323" s="141" t="s">
        <v>76</v>
      </c>
      <c r="AY323" s="134" t="s">
        <v>307</v>
      </c>
      <c r="BK323" s="142">
        <f>BK324</f>
        <v>0</v>
      </c>
    </row>
    <row r="324" spans="2:65" s="1" customFormat="1" ht="24.2" customHeight="1">
      <c r="B324" s="145"/>
      <c r="C324" s="146" t="s">
        <v>1599</v>
      </c>
      <c r="D324" s="146" t="s">
        <v>309</v>
      </c>
      <c r="E324" s="147" t="s">
        <v>3851</v>
      </c>
      <c r="F324" s="148" t="s">
        <v>3852</v>
      </c>
      <c r="G324" s="149" t="s">
        <v>3095</v>
      </c>
      <c r="H324" s="150">
        <v>6</v>
      </c>
      <c r="I324" s="151"/>
      <c r="J324" s="152">
        <f>ROUND(I324*H324,2)</f>
        <v>0</v>
      </c>
      <c r="K324" s="153"/>
      <c r="L324" s="32"/>
      <c r="M324" s="200" t="s">
        <v>1</v>
      </c>
      <c r="N324" s="201" t="s">
        <v>42</v>
      </c>
      <c r="O324" s="202"/>
      <c r="P324" s="203">
        <f>O324*H324</f>
        <v>0</v>
      </c>
      <c r="Q324" s="203">
        <v>0</v>
      </c>
      <c r="R324" s="203">
        <f>Q324*H324</f>
        <v>0</v>
      </c>
      <c r="S324" s="203">
        <v>0</v>
      </c>
      <c r="T324" s="204">
        <f>S324*H324</f>
        <v>0</v>
      </c>
      <c r="AR324" s="158" t="s">
        <v>313</v>
      </c>
      <c r="AT324" s="158" t="s">
        <v>309</v>
      </c>
      <c r="AU324" s="158" t="s">
        <v>83</v>
      </c>
      <c r="AY324" s="17" t="s">
        <v>307</v>
      </c>
      <c r="BE324" s="159">
        <f>IF(N324="základná",J324,0)</f>
        <v>0</v>
      </c>
      <c r="BF324" s="159">
        <f>IF(N324="znížená",J324,0)</f>
        <v>0</v>
      </c>
      <c r="BG324" s="159">
        <f>IF(N324="zákl. prenesená",J324,0)</f>
        <v>0</v>
      </c>
      <c r="BH324" s="159">
        <f>IF(N324="zníž. prenesená",J324,0)</f>
        <v>0</v>
      </c>
      <c r="BI324" s="159">
        <f>IF(N324="nulová",J324,0)</f>
        <v>0</v>
      </c>
      <c r="BJ324" s="17" t="s">
        <v>89</v>
      </c>
      <c r="BK324" s="159">
        <f>ROUND(I324*H324,2)</f>
        <v>0</v>
      </c>
      <c r="BL324" s="17" t="s">
        <v>313</v>
      </c>
      <c r="BM324" s="158" t="s">
        <v>2357</v>
      </c>
    </row>
    <row r="325" spans="2:65" s="1" customFormat="1" ht="6.95" customHeight="1">
      <c r="B325" s="47"/>
      <c r="C325" s="48"/>
      <c r="D325" s="48"/>
      <c r="E325" s="48"/>
      <c r="F325" s="48"/>
      <c r="G325" s="48"/>
      <c r="H325" s="48"/>
      <c r="I325" s="48"/>
      <c r="J325" s="48"/>
      <c r="K325" s="48"/>
      <c r="L325" s="32"/>
    </row>
  </sheetData>
  <autoFilter ref="C131:K324" xr:uid="{00000000-0009-0000-0000-000004000000}"/>
  <mergeCells count="12">
    <mergeCell ref="E124:H124"/>
    <mergeCell ref="L2:V2"/>
    <mergeCell ref="E85:H85"/>
    <mergeCell ref="E87:H87"/>
    <mergeCell ref="E89:H89"/>
    <mergeCell ref="E120:H120"/>
    <mergeCell ref="E122:H122"/>
    <mergeCell ref="E7:H7"/>
    <mergeCell ref="E9:H9"/>
    <mergeCell ref="E11:H11"/>
    <mergeCell ref="E20:H20"/>
    <mergeCell ref="E29:H29"/>
  </mergeCells>
  <pageMargins left="0.39374999999999999" right="0.39374999999999999" top="0.39374999999999999" bottom="0.39374999999999999" header="0" footer="0"/>
  <pageSetup paperSize="9" scale="88" fitToHeight="100" orientation="portrait" blackAndWhite="1" r:id="rId1"/>
  <headerFooter>
    <oddFooter>&amp;CStrana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BM289"/>
  <sheetViews>
    <sheetView showGridLines="0" workbookViewId="0">
      <selection activeCell="E35" sqref="E35:J36"/>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22" t="s">
        <v>5</v>
      </c>
      <c r="M2" s="266"/>
      <c r="N2" s="266"/>
      <c r="O2" s="266"/>
      <c r="P2" s="266"/>
      <c r="Q2" s="266"/>
      <c r="R2" s="266"/>
      <c r="S2" s="266"/>
      <c r="T2" s="266"/>
      <c r="U2" s="266"/>
      <c r="V2" s="266"/>
      <c r="AT2" s="17" t="s">
        <v>101</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63" t="str">
        <f>'Rekapitulácia stavby'!K6</f>
        <v>DD a DSS Terany - novostavba ubytovacieho bloku - CÚ 2025/II</v>
      </c>
      <c r="F7" s="264"/>
      <c r="G7" s="264"/>
      <c r="H7" s="264"/>
      <c r="L7" s="20"/>
    </row>
    <row r="8" spans="2:46" ht="12" customHeight="1">
      <c r="B8" s="20"/>
      <c r="D8" s="27" t="s">
        <v>163</v>
      </c>
      <c r="L8" s="20"/>
    </row>
    <row r="9" spans="2:46" s="1" customFormat="1" ht="16.5" customHeight="1">
      <c r="B9" s="32"/>
      <c r="E9" s="263" t="s">
        <v>166</v>
      </c>
      <c r="F9" s="262"/>
      <c r="G9" s="262"/>
      <c r="H9" s="262"/>
      <c r="L9" s="32"/>
    </row>
    <row r="10" spans="2:46" s="1" customFormat="1" ht="12" customHeight="1">
      <c r="B10" s="32"/>
      <c r="D10" s="27" t="s">
        <v>169</v>
      </c>
      <c r="L10" s="32"/>
    </row>
    <row r="11" spans="2:46" s="1" customFormat="1" ht="16.5" customHeight="1">
      <c r="B11" s="32"/>
      <c r="E11" s="234" t="s">
        <v>3853</v>
      </c>
      <c r="F11" s="262"/>
      <c r="G11" s="262"/>
      <c r="H11" s="262"/>
      <c r="L11" s="32"/>
    </row>
    <row r="12" spans="2:46" s="1" customFormat="1">
      <c r="B12" s="32"/>
      <c r="L12" s="32"/>
    </row>
    <row r="13" spans="2:46" s="1" customFormat="1" ht="12" customHeight="1">
      <c r="B13" s="32"/>
      <c r="D13" s="27" t="s">
        <v>17</v>
      </c>
      <c r="F13" s="25" t="s">
        <v>1</v>
      </c>
      <c r="I13" s="27" t="s">
        <v>18</v>
      </c>
      <c r="J13" s="25" t="s">
        <v>1</v>
      </c>
      <c r="L13" s="32"/>
    </row>
    <row r="14" spans="2:46" s="1" customFormat="1" ht="12" customHeight="1">
      <c r="B14" s="32"/>
      <c r="D14" s="27" t="s">
        <v>19</v>
      </c>
      <c r="F14" s="25" t="s">
        <v>20</v>
      </c>
      <c r="I14" s="27" t="s">
        <v>21</v>
      </c>
      <c r="J14" s="55" t="str">
        <f>'Rekapitulácia stavby'!AN8</f>
        <v>5. 12. 2025</v>
      </c>
      <c r="L14" s="32"/>
    </row>
    <row r="15" spans="2:46" s="1" customFormat="1" ht="10.9" customHeight="1">
      <c r="B15" s="32"/>
      <c r="L15" s="32"/>
    </row>
    <row r="16" spans="2:46" s="1" customFormat="1" ht="12" customHeight="1">
      <c r="B16" s="32"/>
      <c r="D16" s="27" t="s">
        <v>23</v>
      </c>
      <c r="I16" s="27" t="s">
        <v>24</v>
      </c>
      <c r="J16" s="25" t="s">
        <v>1</v>
      </c>
      <c r="L16" s="32"/>
    </row>
    <row r="17" spans="2:12" s="1" customFormat="1" ht="18" customHeight="1">
      <c r="B17" s="32"/>
      <c r="E17" s="25" t="s">
        <v>25</v>
      </c>
      <c r="I17" s="27" t="s">
        <v>26</v>
      </c>
      <c r="J17" s="25" t="s">
        <v>1</v>
      </c>
      <c r="L17" s="32"/>
    </row>
    <row r="18" spans="2:12" s="1" customFormat="1" ht="6.95" customHeight="1">
      <c r="B18" s="32"/>
      <c r="L18" s="32"/>
    </row>
    <row r="19" spans="2:12" s="1" customFormat="1" ht="12" customHeight="1">
      <c r="B19" s="32"/>
      <c r="D19" s="27" t="s">
        <v>27</v>
      </c>
      <c r="I19" s="27" t="s">
        <v>24</v>
      </c>
      <c r="J19" s="28" t="str">
        <f>'Rekapitulácia stavby'!AN13</f>
        <v>Vyplň údaj</v>
      </c>
      <c r="L19" s="32"/>
    </row>
    <row r="20" spans="2:12" s="1" customFormat="1" ht="18" customHeight="1">
      <c r="B20" s="32"/>
      <c r="E20" s="265" t="str">
        <f>'Rekapitulácia stavby'!E14</f>
        <v>Vyplň údaj</v>
      </c>
      <c r="F20" s="250"/>
      <c r="G20" s="250"/>
      <c r="H20" s="250"/>
      <c r="I20" s="27" t="s">
        <v>26</v>
      </c>
      <c r="J20" s="28" t="str">
        <f>'Rekapitulácia stavby'!AN14</f>
        <v>Vyplň údaj</v>
      </c>
      <c r="L20" s="32"/>
    </row>
    <row r="21" spans="2:12" s="1" customFormat="1" ht="6.95" customHeight="1">
      <c r="B21" s="32"/>
      <c r="L21" s="32"/>
    </row>
    <row r="22" spans="2:12" s="1" customFormat="1" ht="12" customHeight="1">
      <c r="B22" s="32"/>
      <c r="D22" s="27" t="s">
        <v>29</v>
      </c>
      <c r="I22" s="27" t="s">
        <v>24</v>
      </c>
      <c r="J22" s="25" t="s">
        <v>1</v>
      </c>
      <c r="L22" s="32"/>
    </row>
    <row r="23" spans="2:12" s="1" customFormat="1" ht="18" customHeight="1">
      <c r="B23" s="32"/>
      <c r="E23" s="25" t="s">
        <v>30</v>
      </c>
      <c r="I23" s="27" t="s">
        <v>26</v>
      </c>
      <c r="J23" s="25" t="s">
        <v>1</v>
      </c>
      <c r="L23" s="32"/>
    </row>
    <row r="24" spans="2:12" s="1" customFormat="1" ht="6.95" customHeight="1">
      <c r="B24" s="32"/>
      <c r="L24" s="32"/>
    </row>
    <row r="25" spans="2:12" s="1" customFormat="1" ht="12" customHeight="1">
      <c r="B25" s="32"/>
      <c r="D25" s="27" t="s">
        <v>32</v>
      </c>
      <c r="I25" s="27" t="s">
        <v>24</v>
      </c>
      <c r="J25" s="25" t="s">
        <v>1</v>
      </c>
      <c r="L25" s="32"/>
    </row>
    <row r="26" spans="2:12" s="1" customFormat="1" ht="18" customHeight="1">
      <c r="B26" s="32"/>
      <c r="E26" s="25" t="s">
        <v>3519</v>
      </c>
      <c r="I26" s="27" t="s">
        <v>26</v>
      </c>
      <c r="J26" s="25" t="s">
        <v>1</v>
      </c>
      <c r="L26" s="32"/>
    </row>
    <row r="27" spans="2:12" s="1" customFormat="1" ht="6.95" customHeight="1">
      <c r="B27" s="32"/>
      <c r="L27" s="32"/>
    </row>
    <row r="28" spans="2:12" s="1" customFormat="1" ht="12" customHeight="1">
      <c r="B28" s="32"/>
      <c r="D28" s="27" t="s">
        <v>34</v>
      </c>
      <c r="L28" s="32"/>
    </row>
    <row r="29" spans="2:12" s="7" customFormat="1" ht="16.5" customHeight="1">
      <c r="B29" s="98"/>
      <c r="E29" s="254" t="s">
        <v>1</v>
      </c>
      <c r="F29" s="254"/>
      <c r="G29" s="254"/>
      <c r="H29" s="254"/>
      <c r="L29" s="98"/>
    </row>
    <row r="30" spans="2:12" s="1" customFormat="1" ht="6.95" customHeight="1">
      <c r="B30" s="32"/>
      <c r="L30" s="32"/>
    </row>
    <row r="31" spans="2:12" s="1" customFormat="1" ht="6.95" customHeight="1">
      <c r="B31" s="32"/>
      <c r="D31" s="56"/>
      <c r="E31" s="56"/>
      <c r="F31" s="56"/>
      <c r="G31" s="56"/>
      <c r="H31" s="56"/>
      <c r="I31" s="56"/>
      <c r="J31" s="56"/>
      <c r="K31" s="56"/>
      <c r="L31" s="32"/>
    </row>
    <row r="32" spans="2:12" s="1" customFormat="1" ht="25.35" customHeight="1">
      <c r="B32" s="32"/>
      <c r="D32" s="100" t="s">
        <v>36</v>
      </c>
      <c r="J32" s="69">
        <f>ROUND(J127, 2)</f>
        <v>0</v>
      </c>
      <c r="L32" s="32"/>
    </row>
    <row r="33" spans="2:12" s="1" customFormat="1" ht="6.95" customHeight="1">
      <c r="B33" s="32"/>
      <c r="D33" s="56"/>
      <c r="E33" s="56"/>
      <c r="F33" s="56"/>
      <c r="G33" s="56"/>
      <c r="H33" s="56"/>
      <c r="I33" s="56"/>
      <c r="J33" s="56"/>
      <c r="K33" s="56"/>
      <c r="L33" s="32"/>
    </row>
    <row r="34" spans="2:12" s="1" customFormat="1" ht="14.45" customHeight="1">
      <c r="B34" s="32"/>
      <c r="F34" s="35" t="s">
        <v>38</v>
      </c>
      <c r="I34" s="35" t="s">
        <v>37</v>
      </c>
      <c r="J34" s="35" t="s">
        <v>39</v>
      </c>
      <c r="L34" s="32"/>
    </row>
    <row r="35" spans="2:12" s="1" customFormat="1" ht="14.45" customHeight="1">
      <c r="B35" s="32"/>
      <c r="D35" s="58" t="s">
        <v>40</v>
      </c>
      <c r="E35" s="25" t="s">
        <v>41</v>
      </c>
      <c r="F35" s="211">
        <f>ROUND((SUM(BE127:BE288)),  2)</f>
        <v>0</v>
      </c>
      <c r="G35" s="212"/>
      <c r="H35" s="212"/>
      <c r="I35" s="213">
        <v>0.23</v>
      </c>
      <c r="J35" s="211">
        <f>ROUND(((SUM(BE127:BE288))*I35),  2)</f>
        <v>0</v>
      </c>
      <c r="L35" s="32"/>
    </row>
    <row r="36" spans="2:12" s="1" customFormat="1" ht="14.45" customHeight="1">
      <c r="B36" s="32"/>
      <c r="E36" s="25" t="s">
        <v>42</v>
      </c>
      <c r="F36" s="211">
        <f>ROUND((SUM(BF127:BF288)),  2)</f>
        <v>0</v>
      </c>
      <c r="G36" s="212"/>
      <c r="H36" s="212"/>
      <c r="I36" s="213">
        <v>0.23</v>
      </c>
      <c r="J36" s="211">
        <f>ROUND(((SUM(BF127:BF288))*I36),  2)</f>
        <v>0</v>
      </c>
      <c r="L36" s="32"/>
    </row>
    <row r="37" spans="2:12" s="1" customFormat="1" ht="14.45" hidden="1" customHeight="1">
      <c r="B37" s="32"/>
      <c r="E37" s="27" t="s">
        <v>43</v>
      </c>
      <c r="F37" s="89">
        <f>ROUND((SUM(BG127:BG288)),  2)</f>
        <v>0</v>
      </c>
      <c r="I37" s="104">
        <v>0.23</v>
      </c>
      <c r="J37" s="89">
        <f>0</f>
        <v>0</v>
      </c>
      <c r="L37" s="32"/>
    </row>
    <row r="38" spans="2:12" s="1" customFormat="1" ht="14.45" hidden="1" customHeight="1">
      <c r="B38" s="32"/>
      <c r="E38" s="27" t="s">
        <v>44</v>
      </c>
      <c r="F38" s="89">
        <f>ROUND((SUM(BH127:BH288)),  2)</f>
        <v>0</v>
      </c>
      <c r="I38" s="104">
        <v>0.23</v>
      </c>
      <c r="J38" s="89">
        <f>0</f>
        <v>0</v>
      </c>
      <c r="L38" s="32"/>
    </row>
    <row r="39" spans="2:12" s="1" customFormat="1" ht="14.45" hidden="1" customHeight="1">
      <c r="B39" s="32"/>
      <c r="E39" s="37" t="s">
        <v>45</v>
      </c>
      <c r="F39" s="101">
        <f>ROUND((SUM(BI127:BI288)),  2)</f>
        <v>0</v>
      </c>
      <c r="G39" s="102"/>
      <c r="H39" s="102"/>
      <c r="I39" s="103">
        <v>0</v>
      </c>
      <c r="J39" s="101">
        <f>0</f>
        <v>0</v>
      </c>
      <c r="L39" s="32"/>
    </row>
    <row r="40" spans="2:12" s="1" customFormat="1" ht="6.95" customHeight="1">
      <c r="B40" s="32"/>
      <c r="L40" s="32"/>
    </row>
    <row r="41" spans="2:12" s="1" customFormat="1" ht="25.35" customHeight="1">
      <c r="B41" s="32"/>
      <c r="C41" s="105"/>
      <c r="D41" s="106" t="s">
        <v>46</v>
      </c>
      <c r="E41" s="60"/>
      <c r="F41" s="60"/>
      <c r="G41" s="107" t="s">
        <v>47</v>
      </c>
      <c r="H41" s="108" t="s">
        <v>48</v>
      </c>
      <c r="I41" s="60"/>
      <c r="J41" s="109">
        <f>SUM(J32:J39)</f>
        <v>0</v>
      </c>
      <c r="K41" s="110"/>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12" s="1" customFormat="1" ht="6.95" customHeight="1">
      <c r="B81" s="49"/>
      <c r="C81" s="50"/>
      <c r="D81" s="50"/>
      <c r="E81" s="50"/>
      <c r="F81" s="50"/>
      <c r="G81" s="50"/>
      <c r="H81" s="50"/>
      <c r="I81" s="50"/>
      <c r="J81" s="50"/>
      <c r="K81" s="50"/>
      <c r="L81" s="32"/>
    </row>
    <row r="82" spans="2:12" s="1" customFormat="1" ht="24.95" customHeight="1">
      <c r="B82" s="32"/>
      <c r="C82" s="21" t="s">
        <v>257</v>
      </c>
      <c r="L82" s="32"/>
    </row>
    <row r="83" spans="2:12" s="1" customFormat="1" ht="6.95" customHeight="1">
      <c r="B83" s="32"/>
      <c r="L83" s="32"/>
    </row>
    <row r="84" spans="2:12" s="1" customFormat="1" ht="12" customHeight="1">
      <c r="B84" s="32"/>
      <c r="C84" s="27" t="s">
        <v>15</v>
      </c>
      <c r="L84" s="32"/>
    </row>
    <row r="85" spans="2:12" s="1" customFormat="1" ht="16.5" customHeight="1">
      <c r="B85" s="32"/>
      <c r="E85" s="263" t="str">
        <f>E7</f>
        <v>DD a DSS Terany - novostavba ubytovacieho bloku - CÚ 2025/II</v>
      </c>
      <c r="F85" s="264"/>
      <c r="G85" s="264"/>
      <c r="H85" s="264"/>
      <c r="L85" s="32"/>
    </row>
    <row r="86" spans="2:12" ht="12" customHeight="1">
      <c r="B86" s="20"/>
      <c r="C86" s="27" t="s">
        <v>163</v>
      </c>
      <c r="L86" s="20"/>
    </row>
    <row r="87" spans="2:12" s="1" customFormat="1" ht="16.5" customHeight="1">
      <c r="B87" s="32"/>
      <c r="E87" s="263" t="s">
        <v>166</v>
      </c>
      <c r="F87" s="262"/>
      <c r="G87" s="262"/>
      <c r="H87" s="262"/>
      <c r="L87" s="32"/>
    </row>
    <row r="88" spans="2:12" s="1" customFormat="1" ht="12" customHeight="1">
      <c r="B88" s="32"/>
      <c r="C88" s="27" t="s">
        <v>169</v>
      </c>
      <c r="L88" s="32"/>
    </row>
    <row r="89" spans="2:12" s="1" customFormat="1" ht="16.5" customHeight="1">
      <c r="B89" s="32"/>
      <c r="E89" s="234" t="str">
        <f>E11</f>
        <v>E - Vzduchotechnika</v>
      </c>
      <c r="F89" s="262"/>
      <c r="G89" s="262"/>
      <c r="H89" s="262"/>
      <c r="L89" s="32"/>
    </row>
    <row r="90" spans="2:12" s="1" customFormat="1" ht="6.95" customHeight="1">
      <c r="B90" s="32"/>
      <c r="L90" s="32"/>
    </row>
    <row r="91" spans="2:12" s="1" customFormat="1" ht="12" customHeight="1">
      <c r="B91" s="32"/>
      <c r="C91" s="27" t="s">
        <v>19</v>
      </c>
      <c r="F91" s="25" t="str">
        <f>F14</f>
        <v>Terany</v>
      </c>
      <c r="I91" s="27" t="s">
        <v>21</v>
      </c>
      <c r="J91" s="55" t="str">
        <f>IF(J14="","",J14)</f>
        <v>5. 12. 2025</v>
      </c>
      <c r="L91" s="32"/>
    </row>
    <row r="92" spans="2:12" s="1" customFormat="1" ht="6.95" customHeight="1">
      <c r="B92" s="32"/>
      <c r="L92" s="32"/>
    </row>
    <row r="93" spans="2:12" s="1" customFormat="1" ht="15.2" customHeight="1">
      <c r="B93" s="32"/>
      <c r="C93" s="27" t="s">
        <v>23</v>
      </c>
      <c r="F93" s="25" t="str">
        <f>E17</f>
        <v>DD DSS Terany 1, Hontianske Tesáre</v>
      </c>
      <c r="I93" s="27" t="s">
        <v>29</v>
      </c>
      <c r="J93" s="30" t="str">
        <f>E23</f>
        <v>Ing.Attila Farkaš</v>
      </c>
      <c r="L93" s="32"/>
    </row>
    <row r="94" spans="2:12" s="1" customFormat="1" ht="15.2" customHeight="1">
      <c r="B94" s="32"/>
      <c r="C94" s="27" t="s">
        <v>27</v>
      </c>
      <c r="F94" s="25" t="str">
        <f>IF(E20="","",E20)</f>
        <v>Vyplň údaj</v>
      </c>
      <c r="I94" s="27" t="s">
        <v>32</v>
      </c>
      <c r="J94" s="30" t="str">
        <f>E26</f>
        <v>Ing.Roman Čupka</v>
      </c>
      <c r="L94" s="32"/>
    </row>
    <row r="95" spans="2:12" s="1" customFormat="1" ht="10.35" customHeight="1">
      <c r="B95" s="32"/>
      <c r="L95" s="32"/>
    </row>
    <row r="96" spans="2:12" s="1" customFormat="1" ht="29.25" customHeight="1">
      <c r="B96" s="32"/>
      <c r="C96" s="113" t="s">
        <v>258</v>
      </c>
      <c r="D96" s="105"/>
      <c r="E96" s="105"/>
      <c r="F96" s="105"/>
      <c r="G96" s="105"/>
      <c r="H96" s="105"/>
      <c r="I96" s="105"/>
      <c r="J96" s="114" t="s">
        <v>259</v>
      </c>
      <c r="K96" s="105"/>
      <c r="L96" s="32"/>
    </row>
    <row r="97" spans="2:47" s="1" customFormat="1" ht="10.35" customHeight="1">
      <c r="B97" s="32"/>
      <c r="L97" s="32"/>
    </row>
    <row r="98" spans="2:47" s="1" customFormat="1" ht="22.9" customHeight="1">
      <c r="B98" s="32"/>
      <c r="C98" s="115" t="s">
        <v>260</v>
      </c>
      <c r="J98" s="69">
        <f>J127</f>
        <v>0</v>
      </c>
      <c r="L98" s="32"/>
      <c r="AU98" s="17" t="s">
        <v>261</v>
      </c>
    </row>
    <row r="99" spans="2:47" s="8" customFormat="1" ht="24.95" customHeight="1">
      <c r="B99" s="116"/>
      <c r="D99" s="117" t="s">
        <v>3116</v>
      </c>
      <c r="E99" s="118"/>
      <c r="F99" s="118"/>
      <c r="G99" s="118"/>
      <c r="H99" s="118"/>
      <c r="I99" s="118"/>
      <c r="J99" s="119">
        <f>J128</f>
        <v>0</v>
      </c>
      <c r="L99" s="116"/>
    </row>
    <row r="100" spans="2:47" s="9" customFormat="1" ht="19.899999999999999" customHeight="1">
      <c r="B100" s="120"/>
      <c r="D100" s="121" t="s">
        <v>3153</v>
      </c>
      <c r="E100" s="122"/>
      <c r="F100" s="122"/>
      <c r="G100" s="122"/>
      <c r="H100" s="122"/>
      <c r="I100" s="122"/>
      <c r="J100" s="123">
        <f>J129</f>
        <v>0</v>
      </c>
      <c r="L100" s="120"/>
    </row>
    <row r="101" spans="2:47" s="9" customFormat="1" ht="19.899999999999999" customHeight="1">
      <c r="B101" s="120"/>
      <c r="D101" s="121" t="s">
        <v>3526</v>
      </c>
      <c r="E101" s="122"/>
      <c r="F101" s="122"/>
      <c r="G101" s="122"/>
      <c r="H101" s="122"/>
      <c r="I101" s="122"/>
      <c r="J101" s="123">
        <f>J144</f>
        <v>0</v>
      </c>
      <c r="L101" s="120"/>
    </row>
    <row r="102" spans="2:47" s="9" customFormat="1" ht="19.899999999999999" customHeight="1">
      <c r="B102" s="120"/>
      <c r="D102" s="121" t="s">
        <v>3854</v>
      </c>
      <c r="E102" s="122"/>
      <c r="F102" s="122"/>
      <c r="G102" s="122"/>
      <c r="H102" s="122"/>
      <c r="I102" s="122"/>
      <c r="J102" s="123">
        <f>J146</f>
        <v>0</v>
      </c>
      <c r="L102" s="120"/>
    </row>
    <row r="103" spans="2:47" s="8" customFormat="1" ht="24.95" customHeight="1">
      <c r="B103" s="116"/>
      <c r="D103" s="117" t="s">
        <v>3118</v>
      </c>
      <c r="E103" s="118"/>
      <c r="F103" s="118"/>
      <c r="G103" s="118"/>
      <c r="H103" s="118"/>
      <c r="I103" s="118"/>
      <c r="J103" s="119">
        <f>J282</f>
        <v>0</v>
      </c>
      <c r="L103" s="116"/>
    </row>
    <row r="104" spans="2:47" s="8" customFormat="1" ht="24.95" customHeight="1">
      <c r="B104" s="116"/>
      <c r="D104" s="117" t="s">
        <v>3527</v>
      </c>
      <c r="E104" s="118"/>
      <c r="F104" s="118"/>
      <c r="G104" s="118"/>
      <c r="H104" s="118"/>
      <c r="I104" s="118"/>
      <c r="J104" s="119">
        <f>J285</f>
        <v>0</v>
      </c>
      <c r="L104" s="116"/>
    </row>
    <row r="105" spans="2:47" s="8" customFormat="1" ht="24.95" customHeight="1">
      <c r="B105" s="116"/>
      <c r="D105" s="117" t="s">
        <v>3528</v>
      </c>
      <c r="E105" s="118"/>
      <c r="F105" s="118"/>
      <c r="G105" s="118"/>
      <c r="H105" s="118"/>
      <c r="I105" s="118"/>
      <c r="J105" s="119">
        <f>J287</f>
        <v>0</v>
      </c>
      <c r="L105" s="116"/>
    </row>
    <row r="106" spans="2:47" s="1" customFormat="1" ht="21.75" customHeight="1">
      <c r="B106" s="32"/>
      <c r="L106" s="32"/>
    </row>
    <row r="107" spans="2:47" s="1" customFormat="1" ht="6.95" customHeight="1">
      <c r="B107" s="47"/>
      <c r="C107" s="48"/>
      <c r="D107" s="48"/>
      <c r="E107" s="48"/>
      <c r="F107" s="48"/>
      <c r="G107" s="48"/>
      <c r="H107" s="48"/>
      <c r="I107" s="48"/>
      <c r="J107" s="48"/>
      <c r="K107" s="48"/>
      <c r="L107" s="32"/>
    </row>
    <row r="111" spans="2:47" s="1" customFormat="1" ht="6.95" customHeight="1">
      <c r="B111" s="49"/>
      <c r="C111" s="50"/>
      <c r="D111" s="50"/>
      <c r="E111" s="50"/>
      <c r="F111" s="50"/>
      <c r="G111" s="50"/>
      <c r="H111" s="50"/>
      <c r="I111" s="50"/>
      <c r="J111" s="50"/>
      <c r="K111" s="50"/>
      <c r="L111" s="32"/>
    </row>
    <row r="112" spans="2:47" s="1" customFormat="1" ht="24.95" customHeight="1">
      <c r="B112" s="32"/>
      <c r="C112" s="21" t="s">
        <v>293</v>
      </c>
      <c r="L112" s="32"/>
    </row>
    <row r="113" spans="2:63" s="1" customFormat="1" ht="6.95" customHeight="1">
      <c r="B113" s="32"/>
      <c r="L113" s="32"/>
    </row>
    <row r="114" spans="2:63" s="1" customFormat="1" ht="12" customHeight="1">
      <c r="B114" s="32"/>
      <c r="C114" s="27" t="s">
        <v>15</v>
      </c>
      <c r="L114" s="32"/>
    </row>
    <row r="115" spans="2:63" s="1" customFormat="1" ht="16.5" customHeight="1">
      <c r="B115" s="32"/>
      <c r="E115" s="263" t="str">
        <f>E7</f>
        <v>DD a DSS Terany - novostavba ubytovacieho bloku - CÚ 2025/II</v>
      </c>
      <c r="F115" s="264"/>
      <c r="G115" s="264"/>
      <c r="H115" s="264"/>
      <c r="L115" s="32"/>
    </row>
    <row r="116" spans="2:63" ht="12" customHeight="1">
      <c r="B116" s="20"/>
      <c r="C116" s="27" t="s">
        <v>163</v>
      </c>
      <c r="L116" s="20"/>
    </row>
    <row r="117" spans="2:63" s="1" customFormat="1" ht="16.5" customHeight="1">
      <c r="B117" s="32"/>
      <c r="E117" s="263" t="s">
        <v>166</v>
      </c>
      <c r="F117" s="262"/>
      <c r="G117" s="262"/>
      <c r="H117" s="262"/>
      <c r="L117" s="32"/>
    </row>
    <row r="118" spans="2:63" s="1" customFormat="1" ht="12" customHeight="1">
      <c r="B118" s="32"/>
      <c r="C118" s="27" t="s">
        <v>169</v>
      </c>
      <c r="L118" s="32"/>
    </row>
    <row r="119" spans="2:63" s="1" customFormat="1" ht="16.5" customHeight="1">
      <c r="B119" s="32"/>
      <c r="E119" s="234" t="str">
        <f>E11</f>
        <v>E - Vzduchotechnika</v>
      </c>
      <c r="F119" s="262"/>
      <c r="G119" s="262"/>
      <c r="H119" s="262"/>
      <c r="L119" s="32"/>
    </row>
    <row r="120" spans="2:63" s="1" customFormat="1" ht="6.95" customHeight="1">
      <c r="B120" s="32"/>
      <c r="L120" s="32"/>
    </row>
    <row r="121" spans="2:63" s="1" customFormat="1" ht="12" customHeight="1">
      <c r="B121" s="32"/>
      <c r="C121" s="27" t="s">
        <v>19</v>
      </c>
      <c r="F121" s="25" t="str">
        <f>F14</f>
        <v>Terany</v>
      </c>
      <c r="I121" s="27" t="s">
        <v>21</v>
      </c>
      <c r="J121" s="55" t="str">
        <f>IF(J14="","",J14)</f>
        <v>5. 12. 2025</v>
      </c>
      <c r="L121" s="32"/>
    </row>
    <row r="122" spans="2:63" s="1" customFormat="1" ht="6.95" customHeight="1">
      <c r="B122" s="32"/>
      <c r="L122" s="32"/>
    </row>
    <row r="123" spans="2:63" s="1" customFormat="1" ht="15.2" customHeight="1">
      <c r="B123" s="32"/>
      <c r="C123" s="27" t="s">
        <v>23</v>
      </c>
      <c r="F123" s="25" t="str">
        <f>E17</f>
        <v>DD DSS Terany 1, Hontianske Tesáre</v>
      </c>
      <c r="I123" s="27" t="s">
        <v>29</v>
      </c>
      <c r="J123" s="30" t="str">
        <f>E23</f>
        <v>Ing.Attila Farkaš</v>
      </c>
      <c r="L123" s="32"/>
    </row>
    <row r="124" spans="2:63" s="1" customFormat="1" ht="15.2" customHeight="1">
      <c r="B124" s="32"/>
      <c r="C124" s="27" t="s">
        <v>27</v>
      </c>
      <c r="F124" s="25" t="str">
        <f>IF(E20="","",E20)</f>
        <v>Vyplň údaj</v>
      </c>
      <c r="I124" s="27" t="s">
        <v>32</v>
      </c>
      <c r="J124" s="30" t="str">
        <f>E26</f>
        <v>Ing.Roman Čupka</v>
      </c>
      <c r="L124" s="32"/>
    </row>
    <row r="125" spans="2:63" s="1" customFormat="1" ht="10.35" customHeight="1">
      <c r="B125" s="32"/>
      <c r="L125" s="32"/>
    </row>
    <row r="126" spans="2:63" s="10" customFormat="1" ht="29.25" customHeight="1">
      <c r="B126" s="124"/>
      <c r="C126" s="125" t="s">
        <v>294</v>
      </c>
      <c r="D126" s="126" t="s">
        <v>61</v>
      </c>
      <c r="E126" s="126" t="s">
        <v>57</v>
      </c>
      <c r="F126" s="126" t="s">
        <v>58</v>
      </c>
      <c r="G126" s="126" t="s">
        <v>295</v>
      </c>
      <c r="H126" s="126" t="s">
        <v>296</v>
      </c>
      <c r="I126" s="126" t="s">
        <v>297</v>
      </c>
      <c r="J126" s="127" t="s">
        <v>259</v>
      </c>
      <c r="K126" s="128" t="s">
        <v>298</v>
      </c>
      <c r="L126" s="124"/>
      <c r="M126" s="62" t="s">
        <v>1</v>
      </c>
      <c r="N126" s="63" t="s">
        <v>40</v>
      </c>
      <c r="O126" s="63" t="s">
        <v>299</v>
      </c>
      <c r="P126" s="63" t="s">
        <v>300</v>
      </c>
      <c r="Q126" s="63" t="s">
        <v>301</v>
      </c>
      <c r="R126" s="63" t="s">
        <v>302</v>
      </c>
      <c r="S126" s="63" t="s">
        <v>303</v>
      </c>
      <c r="T126" s="64" t="s">
        <v>304</v>
      </c>
    </row>
    <row r="127" spans="2:63" s="1" customFormat="1" ht="22.9" customHeight="1">
      <c r="B127" s="32"/>
      <c r="C127" s="67" t="s">
        <v>260</v>
      </c>
      <c r="J127" s="129">
        <f>BK127</f>
        <v>0</v>
      </c>
      <c r="L127" s="32"/>
      <c r="M127" s="65"/>
      <c r="N127" s="56"/>
      <c r="O127" s="56"/>
      <c r="P127" s="130">
        <f>P128+P282+P285+P287</f>
        <v>0</v>
      </c>
      <c r="Q127" s="56"/>
      <c r="R127" s="130">
        <f>R128+R282+R285+R287</f>
        <v>3.5580099999999981</v>
      </c>
      <c r="S127" s="56"/>
      <c r="T127" s="131">
        <f>T128+T282+T285+T287</f>
        <v>0</v>
      </c>
      <c r="AT127" s="17" t="s">
        <v>75</v>
      </c>
      <c r="AU127" s="17" t="s">
        <v>261</v>
      </c>
      <c r="BK127" s="132">
        <f>BK128+BK282+BK285+BK287</f>
        <v>0</v>
      </c>
    </row>
    <row r="128" spans="2:63" s="11" customFormat="1" ht="25.9" customHeight="1">
      <c r="B128" s="133"/>
      <c r="D128" s="134" t="s">
        <v>75</v>
      </c>
      <c r="E128" s="135" t="s">
        <v>1757</v>
      </c>
      <c r="F128" s="135" t="s">
        <v>3123</v>
      </c>
      <c r="I128" s="136"/>
      <c r="J128" s="137">
        <f>BK128</f>
        <v>0</v>
      </c>
      <c r="L128" s="133"/>
      <c r="M128" s="138"/>
      <c r="P128" s="139">
        <f>P129+P144+P146</f>
        <v>0</v>
      </c>
      <c r="R128" s="139">
        <f>R129+R144+R146</f>
        <v>3.5580099999999981</v>
      </c>
      <c r="T128" s="140">
        <f>T129+T144+T146</f>
        <v>0</v>
      </c>
      <c r="AR128" s="134" t="s">
        <v>89</v>
      </c>
      <c r="AT128" s="141" t="s">
        <v>75</v>
      </c>
      <c r="AU128" s="141" t="s">
        <v>76</v>
      </c>
      <c r="AY128" s="134" t="s">
        <v>307</v>
      </c>
      <c r="BK128" s="142">
        <f>BK129+BK144+BK146</f>
        <v>0</v>
      </c>
    </row>
    <row r="129" spans="2:65" s="11" customFormat="1" ht="22.9" customHeight="1">
      <c r="B129" s="133"/>
      <c r="D129" s="134" t="s">
        <v>75</v>
      </c>
      <c r="E129" s="143" t="s">
        <v>1851</v>
      </c>
      <c r="F129" s="143" t="s">
        <v>3207</v>
      </c>
      <c r="I129" s="136"/>
      <c r="J129" s="144">
        <f>BK129</f>
        <v>0</v>
      </c>
      <c r="L129" s="133"/>
      <c r="M129" s="138"/>
      <c r="P129" s="139">
        <f>SUM(P130:P143)</f>
        <v>0</v>
      </c>
      <c r="R129" s="139">
        <f>SUM(R130:R143)</f>
        <v>7.6260000000000008E-2</v>
      </c>
      <c r="T129" s="140">
        <f>SUM(T130:T143)</f>
        <v>0</v>
      </c>
      <c r="AR129" s="134" t="s">
        <v>89</v>
      </c>
      <c r="AT129" s="141" t="s">
        <v>75</v>
      </c>
      <c r="AU129" s="141" t="s">
        <v>83</v>
      </c>
      <c r="AY129" s="134" t="s">
        <v>307</v>
      </c>
      <c r="BK129" s="142">
        <f>SUM(BK130:BK143)</f>
        <v>0</v>
      </c>
    </row>
    <row r="130" spans="2:65" s="1" customFormat="1" ht="24.2" customHeight="1">
      <c r="B130" s="145"/>
      <c r="C130" s="146" t="s">
        <v>83</v>
      </c>
      <c r="D130" s="146" t="s">
        <v>309</v>
      </c>
      <c r="E130" s="147" t="s">
        <v>3855</v>
      </c>
      <c r="F130" s="148" t="s">
        <v>3856</v>
      </c>
      <c r="G130" s="149" t="s">
        <v>517</v>
      </c>
      <c r="H130" s="150">
        <v>120</v>
      </c>
      <c r="I130" s="151"/>
      <c r="J130" s="152">
        <f>ROUND(I130*H130,2)</f>
        <v>0</v>
      </c>
      <c r="K130" s="153"/>
      <c r="L130" s="32"/>
      <c r="M130" s="154" t="s">
        <v>1</v>
      </c>
      <c r="N130" s="155" t="s">
        <v>42</v>
      </c>
      <c r="P130" s="156">
        <f>O130*H130</f>
        <v>0</v>
      </c>
      <c r="Q130" s="156">
        <v>2.0000000000000002E-5</v>
      </c>
      <c r="R130" s="156">
        <f>Q130*H130</f>
        <v>2.4000000000000002E-3</v>
      </c>
      <c r="S130" s="156">
        <v>0</v>
      </c>
      <c r="T130" s="157">
        <f>S130*H130</f>
        <v>0</v>
      </c>
      <c r="AR130" s="158" t="s">
        <v>587</v>
      </c>
      <c r="AT130" s="158" t="s">
        <v>309</v>
      </c>
      <c r="AU130" s="158" t="s">
        <v>89</v>
      </c>
      <c r="AY130" s="17" t="s">
        <v>307</v>
      </c>
      <c r="BE130" s="159">
        <f>IF(N130="základná",J130,0)</f>
        <v>0</v>
      </c>
      <c r="BF130" s="159">
        <f>IF(N130="znížená",J130,0)</f>
        <v>0</v>
      </c>
      <c r="BG130" s="159">
        <f>IF(N130="zákl. prenesená",J130,0)</f>
        <v>0</v>
      </c>
      <c r="BH130" s="159">
        <f>IF(N130="zníž. prenesená",J130,0)</f>
        <v>0</v>
      </c>
      <c r="BI130" s="159">
        <f>IF(N130="nulová",J130,0)</f>
        <v>0</v>
      </c>
      <c r="BJ130" s="17" t="s">
        <v>89</v>
      </c>
      <c r="BK130" s="159">
        <f>ROUND(I130*H130,2)</f>
        <v>0</v>
      </c>
      <c r="BL130" s="17" t="s">
        <v>587</v>
      </c>
      <c r="BM130" s="158" t="s">
        <v>89</v>
      </c>
    </row>
    <row r="131" spans="2:65" s="1" customFormat="1" ht="37.9" customHeight="1">
      <c r="B131" s="145"/>
      <c r="C131" s="188" t="s">
        <v>89</v>
      </c>
      <c r="D131" s="188" t="s">
        <v>507</v>
      </c>
      <c r="E131" s="189" t="s">
        <v>3857</v>
      </c>
      <c r="F131" s="190" t="s">
        <v>3858</v>
      </c>
      <c r="G131" s="191" t="s">
        <v>517</v>
      </c>
      <c r="H131" s="192">
        <v>120</v>
      </c>
      <c r="I131" s="193"/>
      <c r="J131" s="194">
        <f>ROUND(I131*H131,2)</f>
        <v>0</v>
      </c>
      <c r="K131" s="195"/>
      <c r="L131" s="196"/>
      <c r="M131" s="197" t="s">
        <v>1</v>
      </c>
      <c r="N131" s="198" t="s">
        <v>42</v>
      </c>
      <c r="P131" s="156">
        <f>O131*H131</f>
        <v>0</v>
      </c>
      <c r="Q131" s="156">
        <v>0</v>
      </c>
      <c r="R131" s="156">
        <f>Q131*H131</f>
        <v>0</v>
      </c>
      <c r="S131" s="156">
        <v>0</v>
      </c>
      <c r="T131" s="157">
        <f>S131*H131</f>
        <v>0</v>
      </c>
      <c r="AR131" s="158" t="s">
        <v>732</v>
      </c>
      <c r="AT131" s="158" t="s">
        <v>507</v>
      </c>
      <c r="AU131" s="158" t="s">
        <v>89</v>
      </c>
      <c r="AY131" s="17" t="s">
        <v>307</v>
      </c>
      <c r="BE131" s="159">
        <f>IF(N131="základná",J131,0)</f>
        <v>0</v>
      </c>
      <c r="BF131" s="159">
        <f>IF(N131="znížená",J131,0)</f>
        <v>0</v>
      </c>
      <c r="BG131" s="159">
        <f>IF(N131="zákl. prenesená",J131,0)</f>
        <v>0</v>
      </c>
      <c r="BH131" s="159">
        <f>IF(N131="zníž. prenesená",J131,0)</f>
        <v>0</v>
      </c>
      <c r="BI131" s="159">
        <f>IF(N131="nulová",J131,0)</f>
        <v>0</v>
      </c>
      <c r="BJ131" s="17" t="s">
        <v>89</v>
      </c>
      <c r="BK131" s="159">
        <f>ROUND(I131*H131,2)</f>
        <v>0</v>
      </c>
      <c r="BL131" s="17" t="s">
        <v>587</v>
      </c>
      <c r="BM131" s="158" t="s">
        <v>313</v>
      </c>
    </row>
    <row r="132" spans="2:65" s="1" customFormat="1" ht="48.75">
      <c r="B132" s="32"/>
      <c r="D132" s="161" t="s">
        <v>3247</v>
      </c>
      <c r="F132" s="205" t="s">
        <v>3859</v>
      </c>
      <c r="I132" s="206"/>
      <c r="L132" s="32"/>
      <c r="M132" s="207"/>
      <c r="T132" s="59"/>
      <c r="AT132" s="17" t="s">
        <v>3247</v>
      </c>
      <c r="AU132" s="17" t="s">
        <v>89</v>
      </c>
    </row>
    <row r="133" spans="2:65" s="1" customFormat="1" ht="24.2" customHeight="1">
      <c r="B133" s="145"/>
      <c r="C133" s="146" t="s">
        <v>107</v>
      </c>
      <c r="D133" s="146" t="s">
        <v>309</v>
      </c>
      <c r="E133" s="147" t="s">
        <v>3860</v>
      </c>
      <c r="F133" s="148" t="s">
        <v>3861</v>
      </c>
      <c r="G133" s="149" t="s">
        <v>517</v>
      </c>
      <c r="H133" s="150">
        <v>5</v>
      </c>
      <c r="I133" s="151"/>
      <c r="J133" s="152">
        <f>ROUND(I133*H133,2)</f>
        <v>0</v>
      </c>
      <c r="K133" s="153"/>
      <c r="L133" s="32"/>
      <c r="M133" s="154" t="s">
        <v>1</v>
      </c>
      <c r="N133" s="155" t="s">
        <v>42</v>
      </c>
      <c r="P133" s="156">
        <f>O133*H133</f>
        <v>0</v>
      </c>
      <c r="Q133" s="156">
        <v>2.0000000000000002E-5</v>
      </c>
      <c r="R133" s="156">
        <f>Q133*H133</f>
        <v>1E-4</v>
      </c>
      <c r="S133" s="156">
        <v>0</v>
      </c>
      <c r="T133" s="157">
        <f>S133*H133</f>
        <v>0</v>
      </c>
      <c r="AR133" s="158" t="s">
        <v>587</v>
      </c>
      <c r="AT133" s="158" t="s">
        <v>309</v>
      </c>
      <c r="AU133" s="158" t="s">
        <v>89</v>
      </c>
      <c r="AY133" s="17" t="s">
        <v>307</v>
      </c>
      <c r="BE133" s="159">
        <f>IF(N133="základná",J133,0)</f>
        <v>0</v>
      </c>
      <c r="BF133" s="159">
        <f>IF(N133="znížená",J133,0)</f>
        <v>0</v>
      </c>
      <c r="BG133" s="159">
        <f>IF(N133="zákl. prenesená",J133,0)</f>
        <v>0</v>
      </c>
      <c r="BH133" s="159">
        <f>IF(N133="zníž. prenesená",J133,0)</f>
        <v>0</v>
      </c>
      <c r="BI133" s="159">
        <f>IF(N133="nulová",J133,0)</f>
        <v>0</v>
      </c>
      <c r="BJ133" s="17" t="s">
        <v>89</v>
      </c>
      <c r="BK133" s="159">
        <f>ROUND(I133*H133,2)</f>
        <v>0</v>
      </c>
      <c r="BL133" s="17" t="s">
        <v>587</v>
      </c>
      <c r="BM133" s="158" t="s">
        <v>439</v>
      </c>
    </row>
    <row r="134" spans="2:65" s="1" customFormat="1" ht="24.2" customHeight="1">
      <c r="B134" s="145"/>
      <c r="C134" s="188" t="s">
        <v>313</v>
      </c>
      <c r="D134" s="188" t="s">
        <v>507</v>
      </c>
      <c r="E134" s="189" t="s">
        <v>3862</v>
      </c>
      <c r="F134" s="190" t="s">
        <v>3863</v>
      </c>
      <c r="G134" s="191" t="s">
        <v>517</v>
      </c>
      <c r="H134" s="192">
        <v>5.95</v>
      </c>
      <c r="I134" s="193"/>
      <c r="J134" s="194">
        <f>ROUND(I134*H134,2)</f>
        <v>0</v>
      </c>
      <c r="K134" s="195"/>
      <c r="L134" s="196"/>
      <c r="M134" s="197" t="s">
        <v>1</v>
      </c>
      <c r="N134" s="198" t="s">
        <v>42</v>
      </c>
      <c r="P134" s="156">
        <f>O134*H134</f>
        <v>0</v>
      </c>
      <c r="Q134" s="156">
        <v>0</v>
      </c>
      <c r="R134" s="156">
        <f>Q134*H134</f>
        <v>0</v>
      </c>
      <c r="S134" s="156">
        <v>0</v>
      </c>
      <c r="T134" s="157">
        <f>S134*H134</f>
        <v>0</v>
      </c>
      <c r="AR134" s="158" t="s">
        <v>732</v>
      </c>
      <c r="AT134" s="158" t="s">
        <v>507</v>
      </c>
      <c r="AU134" s="158" t="s">
        <v>89</v>
      </c>
      <c r="AY134" s="17" t="s">
        <v>307</v>
      </c>
      <c r="BE134" s="159">
        <f>IF(N134="základná",J134,0)</f>
        <v>0</v>
      </c>
      <c r="BF134" s="159">
        <f>IF(N134="znížená",J134,0)</f>
        <v>0</v>
      </c>
      <c r="BG134" s="159">
        <f>IF(N134="zákl. prenesená",J134,0)</f>
        <v>0</v>
      </c>
      <c r="BH134" s="159">
        <f>IF(N134="zníž. prenesená",J134,0)</f>
        <v>0</v>
      </c>
      <c r="BI134" s="159">
        <f>IF(N134="nulová",J134,0)</f>
        <v>0</v>
      </c>
      <c r="BJ134" s="17" t="s">
        <v>89</v>
      </c>
      <c r="BK134" s="159">
        <f>ROUND(I134*H134,2)</f>
        <v>0</v>
      </c>
      <c r="BL134" s="17" t="s">
        <v>587</v>
      </c>
      <c r="BM134" s="158" t="s">
        <v>449</v>
      </c>
    </row>
    <row r="135" spans="2:65" s="1" customFormat="1" ht="48.75">
      <c r="B135" s="32"/>
      <c r="D135" s="161" t="s">
        <v>3247</v>
      </c>
      <c r="F135" s="205" t="s">
        <v>3864</v>
      </c>
      <c r="I135" s="206"/>
      <c r="L135" s="32"/>
      <c r="M135" s="207"/>
      <c r="T135" s="59"/>
      <c r="AT135" s="17" t="s">
        <v>3247</v>
      </c>
      <c r="AU135" s="17" t="s">
        <v>89</v>
      </c>
    </row>
    <row r="136" spans="2:65" s="1" customFormat="1" ht="24.2" customHeight="1">
      <c r="B136" s="145"/>
      <c r="C136" s="188" t="s">
        <v>433</v>
      </c>
      <c r="D136" s="188" t="s">
        <v>507</v>
      </c>
      <c r="E136" s="189" t="s">
        <v>3865</v>
      </c>
      <c r="F136" s="190" t="s">
        <v>3866</v>
      </c>
      <c r="G136" s="191" t="s">
        <v>693</v>
      </c>
      <c r="H136" s="192">
        <v>1.19</v>
      </c>
      <c r="I136" s="193"/>
      <c r="J136" s="194">
        <f>ROUND(I136*H136,2)</f>
        <v>0</v>
      </c>
      <c r="K136" s="195"/>
      <c r="L136" s="196"/>
      <c r="M136" s="197" t="s">
        <v>1</v>
      </c>
      <c r="N136" s="198" t="s">
        <v>42</v>
      </c>
      <c r="P136" s="156">
        <f>O136*H136</f>
        <v>0</v>
      </c>
      <c r="Q136" s="156">
        <v>0</v>
      </c>
      <c r="R136" s="156">
        <f>Q136*H136</f>
        <v>0</v>
      </c>
      <c r="S136" s="156">
        <v>0</v>
      </c>
      <c r="T136" s="157">
        <f>S136*H136</f>
        <v>0</v>
      </c>
      <c r="AR136" s="158" t="s">
        <v>732</v>
      </c>
      <c r="AT136" s="158" t="s">
        <v>507</v>
      </c>
      <c r="AU136" s="158" t="s">
        <v>89</v>
      </c>
      <c r="AY136" s="17" t="s">
        <v>307</v>
      </c>
      <c r="BE136" s="159">
        <f>IF(N136="základná",J136,0)</f>
        <v>0</v>
      </c>
      <c r="BF136" s="159">
        <f>IF(N136="znížená",J136,0)</f>
        <v>0</v>
      </c>
      <c r="BG136" s="159">
        <f>IF(N136="zákl. prenesená",J136,0)</f>
        <v>0</v>
      </c>
      <c r="BH136" s="159">
        <f>IF(N136="zníž. prenesená",J136,0)</f>
        <v>0</v>
      </c>
      <c r="BI136" s="159">
        <f>IF(N136="nulová",J136,0)</f>
        <v>0</v>
      </c>
      <c r="BJ136" s="17" t="s">
        <v>89</v>
      </c>
      <c r="BK136" s="159">
        <f>ROUND(I136*H136,2)</f>
        <v>0</v>
      </c>
      <c r="BL136" s="17" t="s">
        <v>587</v>
      </c>
      <c r="BM136" s="158" t="s">
        <v>514</v>
      </c>
    </row>
    <row r="137" spans="2:65" s="1" customFormat="1" ht="19.5">
      <c r="B137" s="32"/>
      <c r="D137" s="161" t="s">
        <v>3247</v>
      </c>
      <c r="F137" s="205" t="s">
        <v>3867</v>
      </c>
      <c r="I137" s="206"/>
      <c r="L137" s="32"/>
      <c r="M137" s="207"/>
      <c r="T137" s="59"/>
      <c r="AT137" s="17" t="s">
        <v>3247</v>
      </c>
      <c r="AU137" s="17" t="s">
        <v>89</v>
      </c>
    </row>
    <row r="138" spans="2:65" s="1" customFormat="1" ht="24.2" customHeight="1">
      <c r="B138" s="145"/>
      <c r="C138" s="146" t="s">
        <v>439</v>
      </c>
      <c r="D138" s="146" t="s">
        <v>309</v>
      </c>
      <c r="E138" s="147" t="s">
        <v>3868</v>
      </c>
      <c r="F138" s="148" t="s">
        <v>3869</v>
      </c>
      <c r="G138" s="149" t="s">
        <v>517</v>
      </c>
      <c r="H138" s="150">
        <v>20</v>
      </c>
      <c r="I138" s="151"/>
      <c r="J138" s="152">
        <f>ROUND(I138*H138,2)</f>
        <v>0</v>
      </c>
      <c r="K138" s="153"/>
      <c r="L138" s="32"/>
      <c r="M138" s="154" t="s">
        <v>1</v>
      </c>
      <c r="N138" s="155" t="s">
        <v>42</v>
      </c>
      <c r="P138" s="156">
        <f>O138*H138</f>
        <v>0</v>
      </c>
      <c r="Q138" s="156">
        <v>2.0000000000000002E-5</v>
      </c>
      <c r="R138" s="156">
        <f>Q138*H138</f>
        <v>4.0000000000000002E-4</v>
      </c>
      <c r="S138" s="156">
        <v>0</v>
      </c>
      <c r="T138" s="157">
        <f>S138*H138</f>
        <v>0</v>
      </c>
      <c r="AR138" s="158" t="s">
        <v>587</v>
      </c>
      <c r="AT138" s="158" t="s">
        <v>309</v>
      </c>
      <c r="AU138" s="158" t="s">
        <v>89</v>
      </c>
      <c r="AY138" s="17" t="s">
        <v>307</v>
      </c>
      <c r="BE138" s="159">
        <f>IF(N138="základná",J138,0)</f>
        <v>0</v>
      </c>
      <c r="BF138" s="159">
        <f>IF(N138="znížená",J138,0)</f>
        <v>0</v>
      </c>
      <c r="BG138" s="159">
        <f>IF(N138="zákl. prenesená",J138,0)</f>
        <v>0</v>
      </c>
      <c r="BH138" s="159">
        <f>IF(N138="zníž. prenesená",J138,0)</f>
        <v>0</v>
      </c>
      <c r="BI138" s="159">
        <f>IF(N138="nulová",J138,0)</f>
        <v>0</v>
      </c>
      <c r="BJ138" s="17" t="s">
        <v>89</v>
      </c>
      <c r="BK138" s="159">
        <f>ROUND(I138*H138,2)</f>
        <v>0</v>
      </c>
      <c r="BL138" s="17" t="s">
        <v>587</v>
      </c>
      <c r="BM138" s="158" t="s">
        <v>526</v>
      </c>
    </row>
    <row r="139" spans="2:65" s="1" customFormat="1" ht="37.9" customHeight="1">
      <c r="B139" s="145"/>
      <c r="C139" s="188" t="s">
        <v>444</v>
      </c>
      <c r="D139" s="188" t="s">
        <v>507</v>
      </c>
      <c r="E139" s="189" t="s">
        <v>3870</v>
      </c>
      <c r="F139" s="190" t="s">
        <v>3871</v>
      </c>
      <c r="G139" s="191" t="s">
        <v>517</v>
      </c>
      <c r="H139" s="192">
        <v>20</v>
      </c>
      <c r="I139" s="193"/>
      <c r="J139" s="194">
        <f>ROUND(I139*H139,2)</f>
        <v>0</v>
      </c>
      <c r="K139" s="195"/>
      <c r="L139" s="196"/>
      <c r="M139" s="197" t="s">
        <v>1</v>
      </c>
      <c r="N139" s="198" t="s">
        <v>42</v>
      </c>
      <c r="P139" s="156">
        <f>O139*H139</f>
        <v>0</v>
      </c>
      <c r="Q139" s="156">
        <v>0</v>
      </c>
      <c r="R139" s="156">
        <f>Q139*H139</f>
        <v>0</v>
      </c>
      <c r="S139" s="156">
        <v>0</v>
      </c>
      <c r="T139" s="157">
        <f>S139*H139</f>
        <v>0</v>
      </c>
      <c r="AR139" s="158" t="s">
        <v>732</v>
      </c>
      <c r="AT139" s="158" t="s">
        <v>507</v>
      </c>
      <c r="AU139" s="158" t="s">
        <v>89</v>
      </c>
      <c r="AY139" s="17" t="s">
        <v>307</v>
      </c>
      <c r="BE139" s="159">
        <f>IF(N139="základná",J139,0)</f>
        <v>0</v>
      </c>
      <c r="BF139" s="159">
        <f>IF(N139="znížená",J139,0)</f>
        <v>0</v>
      </c>
      <c r="BG139" s="159">
        <f>IF(N139="zákl. prenesená",J139,0)</f>
        <v>0</v>
      </c>
      <c r="BH139" s="159">
        <f>IF(N139="zníž. prenesená",J139,0)</f>
        <v>0</v>
      </c>
      <c r="BI139" s="159">
        <f>IF(N139="nulová",J139,0)</f>
        <v>0</v>
      </c>
      <c r="BJ139" s="17" t="s">
        <v>89</v>
      </c>
      <c r="BK139" s="159">
        <f>ROUND(I139*H139,2)</f>
        <v>0</v>
      </c>
      <c r="BL139" s="17" t="s">
        <v>587</v>
      </c>
      <c r="BM139" s="158" t="s">
        <v>578</v>
      </c>
    </row>
    <row r="140" spans="2:65" s="1" customFormat="1" ht="48.75">
      <c r="B140" s="32"/>
      <c r="D140" s="161" t="s">
        <v>3247</v>
      </c>
      <c r="F140" s="205" t="s">
        <v>3859</v>
      </c>
      <c r="I140" s="206"/>
      <c r="L140" s="32"/>
      <c r="M140" s="207"/>
      <c r="T140" s="59"/>
      <c r="AT140" s="17" t="s">
        <v>3247</v>
      </c>
      <c r="AU140" s="17" t="s">
        <v>89</v>
      </c>
    </row>
    <row r="141" spans="2:65" s="1" customFormat="1" ht="24.2" customHeight="1">
      <c r="B141" s="145"/>
      <c r="C141" s="146" t="s">
        <v>449</v>
      </c>
      <c r="D141" s="146" t="s">
        <v>309</v>
      </c>
      <c r="E141" s="147" t="s">
        <v>3872</v>
      </c>
      <c r="F141" s="148" t="s">
        <v>3873</v>
      </c>
      <c r="G141" s="149" t="s">
        <v>517</v>
      </c>
      <c r="H141" s="150">
        <v>28</v>
      </c>
      <c r="I141" s="151"/>
      <c r="J141" s="152">
        <f>ROUND(I141*H141,2)</f>
        <v>0</v>
      </c>
      <c r="K141" s="153"/>
      <c r="L141" s="32"/>
      <c r="M141" s="154" t="s">
        <v>1</v>
      </c>
      <c r="N141" s="155" t="s">
        <v>42</v>
      </c>
      <c r="P141" s="156">
        <f>O141*H141</f>
        <v>0</v>
      </c>
      <c r="Q141" s="156">
        <v>2.0000000000000002E-5</v>
      </c>
      <c r="R141" s="156">
        <f>Q141*H141</f>
        <v>5.6000000000000006E-4</v>
      </c>
      <c r="S141" s="156">
        <v>0</v>
      </c>
      <c r="T141" s="157">
        <f>S141*H141</f>
        <v>0</v>
      </c>
      <c r="AR141" s="158" t="s">
        <v>587</v>
      </c>
      <c r="AT141" s="158" t="s">
        <v>309</v>
      </c>
      <c r="AU141" s="158" t="s">
        <v>89</v>
      </c>
      <c r="AY141" s="17" t="s">
        <v>307</v>
      </c>
      <c r="BE141" s="159">
        <f>IF(N141="základná",J141,0)</f>
        <v>0</v>
      </c>
      <c r="BF141" s="159">
        <f>IF(N141="znížená",J141,0)</f>
        <v>0</v>
      </c>
      <c r="BG141" s="159">
        <f>IF(N141="zákl. prenesená",J141,0)</f>
        <v>0</v>
      </c>
      <c r="BH141" s="159">
        <f>IF(N141="zníž. prenesená",J141,0)</f>
        <v>0</v>
      </c>
      <c r="BI141" s="159">
        <f>IF(N141="nulová",J141,0)</f>
        <v>0</v>
      </c>
      <c r="BJ141" s="17" t="s">
        <v>89</v>
      </c>
      <c r="BK141" s="159">
        <f>ROUND(I141*H141,2)</f>
        <v>0</v>
      </c>
      <c r="BL141" s="17" t="s">
        <v>587</v>
      </c>
      <c r="BM141" s="158" t="s">
        <v>587</v>
      </c>
    </row>
    <row r="142" spans="2:65" s="1" customFormat="1" ht="37.9" customHeight="1">
      <c r="B142" s="145"/>
      <c r="C142" s="188" t="s">
        <v>506</v>
      </c>
      <c r="D142" s="188" t="s">
        <v>507</v>
      </c>
      <c r="E142" s="189" t="s">
        <v>3874</v>
      </c>
      <c r="F142" s="190" t="s">
        <v>3875</v>
      </c>
      <c r="G142" s="191" t="s">
        <v>517</v>
      </c>
      <c r="H142" s="192">
        <v>28</v>
      </c>
      <c r="I142" s="193"/>
      <c r="J142" s="194">
        <f>ROUND(I142*H142,2)</f>
        <v>0</v>
      </c>
      <c r="K142" s="195"/>
      <c r="L142" s="196"/>
      <c r="M142" s="197" t="s">
        <v>1</v>
      </c>
      <c r="N142" s="198" t="s">
        <v>42</v>
      </c>
      <c r="P142" s="156">
        <f>O142*H142</f>
        <v>0</v>
      </c>
      <c r="Q142" s="156">
        <v>2.5999999999999999E-3</v>
      </c>
      <c r="R142" s="156">
        <f>Q142*H142</f>
        <v>7.2800000000000004E-2</v>
      </c>
      <c r="S142" s="156">
        <v>0</v>
      </c>
      <c r="T142" s="157">
        <f>S142*H142</f>
        <v>0</v>
      </c>
      <c r="AR142" s="158" t="s">
        <v>732</v>
      </c>
      <c r="AT142" s="158" t="s">
        <v>507</v>
      </c>
      <c r="AU142" s="158" t="s">
        <v>89</v>
      </c>
      <c r="AY142" s="17" t="s">
        <v>307</v>
      </c>
      <c r="BE142" s="159">
        <f>IF(N142="základná",J142,0)</f>
        <v>0</v>
      </c>
      <c r="BF142" s="159">
        <f>IF(N142="znížená",J142,0)</f>
        <v>0</v>
      </c>
      <c r="BG142" s="159">
        <f>IF(N142="zákl. prenesená",J142,0)</f>
        <v>0</v>
      </c>
      <c r="BH142" s="159">
        <f>IF(N142="zníž. prenesená",J142,0)</f>
        <v>0</v>
      </c>
      <c r="BI142" s="159">
        <f>IF(N142="nulová",J142,0)</f>
        <v>0</v>
      </c>
      <c r="BJ142" s="17" t="s">
        <v>89</v>
      </c>
      <c r="BK142" s="159">
        <f>ROUND(I142*H142,2)</f>
        <v>0</v>
      </c>
      <c r="BL142" s="17" t="s">
        <v>587</v>
      </c>
      <c r="BM142" s="158" t="s">
        <v>597</v>
      </c>
    </row>
    <row r="143" spans="2:65" s="1" customFormat="1" ht="24.2" customHeight="1">
      <c r="B143" s="145"/>
      <c r="C143" s="146" t="s">
        <v>514</v>
      </c>
      <c r="D143" s="146" t="s">
        <v>309</v>
      </c>
      <c r="E143" s="147" t="s">
        <v>1920</v>
      </c>
      <c r="F143" s="148" t="s">
        <v>1921</v>
      </c>
      <c r="G143" s="149" t="s">
        <v>1849</v>
      </c>
      <c r="H143" s="199"/>
      <c r="I143" s="151"/>
      <c r="J143" s="152">
        <f>ROUND(I143*H143,2)</f>
        <v>0</v>
      </c>
      <c r="K143" s="153"/>
      <c r="L143" s="32"/>
      <c r="M143" s="154" t="s">
        <v>1</v>
      </c>
      <c r="N143" s="155" t="s">
        <v>42</v>
      </c>
      <c r="P143" s="156">
        <f>O143*H143</f>
        <v>0</v>
      </c>
      <c r="Q143" s="156">
        <v>0</v>
      </c>
      <c r="R143" s="156">
        <f>Q143*H143</f>
        <v>0</v>
      </c>
      <c r="S143" s="156">
        <v>0</v>
      </c>
      <c r="T143" s="157">
        <f>S143*H143</f>
        <v>0</v>
      </c>
      <c r="AR143" s="158" t="s">
        <v>587</v>
      </c>
      <c r="AT143" s="158" t="s">
        <v>309</v>
      </c>
      <c r="AU143" s="158" t="s">
        <v>89</v>
      </c>
      <c r="AY143" s="17" t="s">
        <v>307</v>
      </c>
      <c r="BE143" s="159">
        <f>IF(N143="základná",J143,0)</f>
        <v>0</v>
      </c>
      <c r="BF143" s="159">
        <f>IF(N143="znížená",J143,0)</f>
        <v>0</v>
      </c>
      <c r="BG143" s="159">
        <f>IF(N143="zákl. prenesená",J143,0)</f>
        <v>0</v>
      </c>
      <c r="BH143" s="159">
        <f>IF(N143="zníž. prenesená",J143,0)</f>
        <v>0</v>
      </c>
      <c r="BI143" s="159">
        <f>IF(N143="nulová",J143,0)</f>
        <v>0</v>
      </c>
      <c r="BJ143" s="17" t="s">
        <v>89</v>
      </c>
      <c r="BK143" s="159">
        <f>ROUND(I143*H143,2)</f>
        <v>0</v>
      </c>
      <c r="BL143" s="17" t="s">
        <v>587</v>
      </c>
      <c r="BM143" s="158" t="s">
        <v>637</v>
      </c>
    </row>
    <row r="144" spans="2:65" s="11" customFormat="1" ht="22.9" customHeight="1">
      <c r="B144" s="133"/>
      <c r="D144" s="134" t="s">
        <v>75</v>
      </c>
      <c r="E144" s="143" t="s">
        <v>2440</v>
      </c>
      <c r="F144" s="143" t="s">
        <v>3837</v>
      </c>
      <c r="I144" s="136"/>
      <c r="J144" s="144">
        <f>BK144</f>
        <v>0</v>
      </c>
      <c r="L144" s="133"/>
      <c r="M144" s="138"/>
      <c r="P144" s="139">
        <f>P145</f>
        <v>0</v>
      </c>
      <c r="R144" s="139">
        <f>R145</f>
        <v>5.0000000000000001E-3</v>
      </c>
      <c r="T144" s="140">
        <f>T145</f>
        <v>0</v>
      </c>
      <c r="AR144" s="134" t="s">
        <v>89</v>
      </c>
      <c r="AT144" s="141" t="s">
        <v>75</v>
      </c>
      <c r="AU144" s="141" t="s">
        <v>83</v>
      </c>
      <c r="AY144" s="134" t="s">
        <v>307</v>
      </c>
      <c r="BK144" s="142">
        <f>BK145</f>
        <v>0</v>
      </c>
    </row>
    <row r="145" spans="2:65" s="1" customFormat="1" ht="24.2" customHeight="1">
      <c r="B145" s="145"/>
      <c r="C145" s="146" t="s">
        <v>520</v>
      </c>
      <c r="D145" s="146" t="s">
        <v>309</v>
      </c>
      <c r="E145" s="147" t="s">
        <v>3876</v>
      </c>
      <c r="F145" s="148" t="s">
        <v>3877</v>
      </c>
      <c r="G145" s="149" t="s">
        <v>1513</v>
      </c>
      <c r="H145" s="150">
        <v>100</v>
      </c>
      <c r="I145" s="151"/>
      <c r="J145" s="152">
        <f>ROUND(I145*H145,2)</f>
        <v>0</v>
      </c>
      <c r="K145" s="153"/>
      <c r="L145" s="32"/>
      <c r="M145" s="154" t="s">
        <v>1</v>
      </c>
      <c r="N145" s="155" t="s">
        <v>42</v>
      </c>
      <c r="P145" s="156">
        <f>O145*H145</f>
        <v>0</v>
      </c>
      <c r="Q145" s="156">
        <v>5.0000000000000002E-5</v>
      </c>
      <c r="R145" s="156">
        <f>Q145*H145</f>
        <v>5.0000000000000001E-3</v>
      </c>
      <c r="S145" s="156">
        <v>0</v>
      </c>
      <c r="T145" s="157">
        <f>S145*H145</f>
        <v>0</v>
      </c>
      <c r="AR145" s="158" t="s">
        <v>587</v>
      </c>
      <c r="AT145" s="158" t="s">
        <v>309</v>
      </c>
      <c r="AU145" s="158" t="s">
        <v>89</v>
      </c>
      <c r="AY145" s="17" t="s">
        <v>307</v>
      </c>
      <c r="BE145" s="159">
        <f>IF(N145="základná",J145,0)</f>
        <v>0</v>
      </c>
      <c r="BF145" s="159">
        <f>IF(N145="znížená",J145,0)</f>
        <v>0</v>
      </c>
      <c r="BG145" s="159">
        <f>IF(N145="zákl. prenesená",J145,0)</f>
        <v>0</v>
      </c>
      <c r="BH145" s="159">
        <f>IF(N145="zníž. prenesená",J145,0)</f>
        <v>0</v>
      </c>
      <c r="BI145" s="159">
        <f>IF(N145="nulová",J145,0)</f>
        <v>0</v>
      </c>
      <c r="BJ145" s="17" t="s">
        <v>89</v>
      </c>
      <c r="BK145" s="159">
        <f>ROUND(I145*H145,2)</f>
        <v>0</v>
      </c>
      <c r="BL145" s="17" t="s">
        <v>587</v>
      </c>
      <c r="BM145" s="158" t="s">
        <v>648</v>
      </c>
    </row>
    <row r="146" spans="2:65" s="11" customFormat="1" ht="22.9" customHeight="1">
      <c r="B146" s="133"/>
      <c r="D146" s="134" t="s">
        <v>75</v>
      </c>
      <c r="E146" s="143" t="s">
        <v>3878</v>
      </c>
      <c r="F146" s="143" t="s">
        <v>3879</v>
      </c>
      <c r="I146" s="136"/>
      <c r="J146" s="144">
        <f>BK146</f>
        <v>0</v>
      </c>
      <c r="L146" s="133"/>
      <c r="M146" s="138"/>
      <c r="P146" s="139">
        <f>SUM(P147:P281)</f>
        <v>0</v>
      </c>
      <c r="R146" s="139">
        <f>SUM(R147:R281)</f>
        <v>3.4767499999999982</v>
      </c>
      <c r="T146" s="140">
        <f>SUM(T147:T281)</f>
        <v>0</v>
      </c>
      <c r="AR146" s="134" t="s">
        <v>89</v>
      </c>
      <c r="AT146" s="141" t="s">
        <v>75</v>
      </c>
      <c r="AU146" s="141" t="s">
        <v>83</v>
      </c>
      <c r="AY146" s="134" t="s">
        <v>307</v>
      </c>
      <c r="BK146" s="142">
        <f>SUM(BK147:BK281)</f>
        <v>0</v>
      </c>
    </row>
    <row r="147" spans="2:65" s="1" customFormat="1" ht="16.5" customHeight="1">
      <c r="B147" s="145"/>
      <c r="C147" s="146" t="s">
        <v>526</v>
      </c>
      <c r="D147" s="146" t="s">
        <v>309</v>
      </c>
      <c r="E147" s="147" t="s">
        <v>3880</v>
      </c>
      <c r="F147" s="148" t="s">
        <v>3881</v>
      </c>
      <c r="G147" s="149" t="s">
        <v>1071</v>
      </c>
      <c r="H147" s="150">
        <v>130</v>
      </c>
      <c r="I147" s="151"/>
      <c r="J147" s="152">
        <f t="shared" ref="J147:J178" si="0">ROUND(I147*H147,2)</f>
        <v>0</v>
      </c>
      <c r="K147" s="153"/>
      <c r="L147" s="32"/>
      <c r="M147" s="154" t="s">
        <v>1</v>
      </c>
      <c r="N147" s="155" t="s">
        <v>42</v>
      </c>
      <c r="P147" s="156">
        <f t="shared" ref="P147:P178" si="1">O147*H147</f>
        <v>0</v>
      </c>
      <c r="Q147" s="156">
        <v>0</v>
      </c>
      <c r="R147" s="156">
        <f t="shared" ref="R147:R178" si="2">Q147*H147</f>
        <v>0</v>
      </c>
      <c r="S147" s="156">
        <v>0</v>
      </c>
      <c r="T147" s="157">
        <f t="shared" ref="T147:T178" si="3">S147*H147</f>
        <v>0</v>
      </c>
      <c r="AR147" s="158" t="s">
        <v>587</v>
      </c>
      <c r="AT147" s="158" t="s">
        <v>309</v>
      </c>
      <c r="AU147" s="158" t="s">
        <v>89</v>
      </c>
      <c r="AY147" s="17" t="s">
        <v>307</v>
      </c>
      <c r="BE147" s="159">
        <f t="shared" ref="BE147:BE178" si="4">IF(N147="základná",J147,0)</f>
        <v>0</v>
      </c>
      <c r="BF147" s="159">
        <f t="shared" ref="BF147:BF178" si="5">IF(N147="znížená",J147,0)</f>
        <v>0</v>
      </c>
      <c r="BG147" s="159">
        <f t="shared" ref="BG147:BG178" si="6">IF(N147="zákl. prenesená",J147,0)</f>
        <v>0</v>
      </c>
      <c r="BH147" s="159">
        <f t="shared" ref="BH147:BH178" si="7">IF(N147="zníž. prenesená",J147,0)</f>
        <v>0</v>
      </c>
      <c r="BI147" s="159">
        <f t="shared" ref="BI147:BI178" si="8">IF(N147="nulová",J147,0)</f>
        <v>0</v>
      </c>
      <c r="BJ147" s="17" t="s">
        <v>89</v>
      </c>
      <c r="BK147" s="159">
        <f t="shared" ref="BK147:BK178" si="9">ROUND(I147*H147,2)</f>
        <v>0</v>
      </c>
      <c r="BL147" s="17" t="s">
        <v>587</v>
      </c>
      <c r="BM147" s="158" t="s">
        <v>659</v>
      </c>
    </row>
    <row r="148" spans="2:65" s="1" customFormat="1" ht="16.5" customHeight="1">
      <c r="B148" s="145"/>
      <c r="C148" s="188" t="s">
        <v>572</v>
      </c>
      <c r="D148" s="188" t="s">
        <v>507</v>
      </c>
      <c r="E148" s="189" t="s">
        <v>3882</v>
      </c>
      <c r="F148" s="190" t="s">
        <v>3883</v>
      </c>
      <c r="G148" s="191" t="s">
        <v>1071</v>
      </c>
      <c r="H148" s="192">
        <v>130</v>
      </c>
      <c r="I148" s="193"/>
      <c r="J148" s="194">
        <f t="shared" si="0"/>
        <v>0</v>
      </c>
      <c r="K148" s="195"/>
      <c r="L148" s="196"/>
      <c r="M148" s="197" t="s">
        <v>1</v>
      </c>
      <c r="N148" s="198" t="s">
        <v>42</v>
      </c>
      <c r="P148" s="156">
        <f t="shared" si="1"/>
        <v>0</v>
      </c>
      <c r="Q148" s="156">
        <v>6.9999999999999999E-4</v>
      </c>
      <c r="R148" s="156">
        <f t="shared" si="2"/>
        <v>9.0999999999999998E-2</v>
      </c>
      <c r="S148" s="156">
        <v>0</v>
      </c>
      <c r="T148" s="157">
        <f t="shared" si="3"/>
        <v>0</v>
      </c>
      <c r="AR148" s="158" t="s">
        <v>732</v>
      </c>
      <c r="AT148" s="158" t="s">
        <v>507</v>
      </c>
      <c r="AU148" s="158" t="s">
        <v>89</v>
      </c>
      <c r="AY148" s="17" t="s">
        <v>307</v>
      </c>
      <c r="BE148" s="159">
        <f t="shared" si="4"/>
        <v>0</v>
      </c>
      <c r="BF148" s="159">
        <f t="shared" si="5"/>
        <v>0</v>
      </c>
      <c r="BG148" s="159">
        <f t="shared" si="6"/>
        <v>0</v>
      </c>
      <c r="BH148" s="159">
        <f t="shared" si="7"/>
        <v>0</v>
      </c>
      <c r="BI148" s="159">
        <f t="shared" si="8"/>
        <v>0</v>
      </c>
      <c r="BJ148" s="17" t="s">
        <v>89</v>
      </c>
      <c r="BK148" s="159">
        <f t="shared" si="9"/>
        <v>0</v>
      </c>
      <c r="BL148" s="17" t="s">
        <v>587</v>
      </c>
      <c r="BM148" s="158" t="s">
        <v>673</v>
      </c>
    </row>
    <row r="149" spans="2:65" s="1" customFormat="1" ht="16.5" customHeight="1">
      <c r="B149" s="145"/>
      <c r="C149" s="146" t="s">
        <v>578</v>
      </c>
      <c r="D149" s="146" t="s">
        <v>309</v>
      </c>
      <c r="E149" s="147" t="s">
        <v>3884</v>
      </c>
      <c r="F149" s="148" t="s">
        <v>3885</v>
      </c>
      <c r="G149" s="149" t="s">
        <v>1071</v>
      </c>
      <c r="H149" s="150">
        <v>57</v>
      </c>
      <c r="I149" s="151"/>
      <c r="J149" s="152">
        <f t="shared" si="0"/>
        <v>0</v>
      </c>
      <c r="K149" s="153"/>
      <c r="L149" s="32"/>
      <c r="M149" s="154" t="s">
        <v>1</v>
      </c>
      <c r="N149" s="155" t="s">
        <v>42</v>
      </c>
      <c r="P149" s="156">
        <f t="shared" si="1"/>
        <v>0</v>
      </c>
      <c r="Q149" s="156">
        <v>0</v>
      </c>
      <c r="R149" s="156">
        <f t="shared" si="2"/>
        <v>0</v>
      </c>
      <c r="S149" s="156">
        <v>0</v>
      </c>
      <c r="T149" s="157">
        <f t="shared" si="3"/>
        <v>0</v>
      </c>
      <c r="AR149" s="158" t="s">
        <v>587</v>
      </c>
      <c r="AT149" s="158" t="s">
        <v>309</v>
      </c>
      <c r="AU149" s="158" t="s">
        <v>89</v>
      </c>
      <c r="AY149" s="17" t="s">
        <v>307</v>
      </c>
      <c r="BE149" s="159">
        <f t="shared" si="4"/>
        <v>0</v>
      </c>
      <c r="BF149" s="159">
        <f t="shared" si="5"/>
        <v>0</v>
      </c>
      <c r="BG149" s="159">
        <f t="shared" si="6"/>
        <v>0</v>
      </c>
      <c r="BH149" s="159">
        <f t="shared" si="7"/>
        <v>0</v>
      </c>
      <c r="BI149" s="159">
        <f t="shared" si="8"/>
        <v>0</v>
      </c>
      <c r="BJ149" s="17" t="s">
        <v>89</v>
      </c>
      <c r="BK149" s="159">
        <f t="shared" si="9"/>
        <v>0</v>
      </c>
      <c r="BL149" s="17" t="s">
        <v>587</v>
      </c>
      <c r="BM149" s="158" t="s">
        <v>685</v>
      </c>
    </row>
    <row r="150" spans="2:65" s="1" customFormat="1" ht="16.5" customHeight="1">
      <c r="B150" s="145"/>
      <c r="C150" s="188" t="s">
        <v>583</v>
      </c>
      <c r="D150" s="188" t="s">
        <v>507</v>
      </c>
      <c r="E150" s="189" t="s">
        <v>3886</v>
      </c>
      <c r="F150" s="190" t="s">
        <v>3887</v>
      </c>
      <c r="G150" s="191" t="s">
        <v>1071</v>
      </c>
      <c r="H150" s="192">
        <v>57</v>
      </c>
      <c r="I150" s="193"/>
      <c r="J150" s="194">
        <f t="shared" si="0"/>
        <v>0</v>
      </c>
      <c r="K150" s="195"/>
      <c r="L150" s="196"/>
      <c r="M150" s="197" t="s">
        <v>1</v>
      </c>
      <c r="N150" s="198" t="s">
        <v>42</v>
      </c>
      <c r="P150" s="156">
        <f t="shared" si="1"/>
        <v>0</v>
      </c>
      <c r="Q150" s="156">
        <v>8.9999999999999998E-4</v>
      </c>
      <c r="R150" s="156">
        <f t="shared" si="2"/>
        <v>5.1299999999999998E-2</v>
      </c>
      <c r="S150" s="156">
        <v>0</v>
      </c>
      <c r="T150" s="157">
        <f t="shared" si="3"/>
        <v>0</v>
      </c>
      <c r="AR150" s="158" t="s">
        <v>732</v>
      </c>
      <c r="AT150" s="158" t="s">
        <v>507</v>
      </c>
      <c r="AU150" s="158" t="s">
        <v>89</v>
      </c>
      <c r="AY150" s="17" t="s">
        <v>307</v>
      </c>
      <c r="BE150" s="159">
        <f t="shared" si="4"/>
        <v>0</v>
      </c>
      <c r="BF150" s="159">
        <f t="shared" si="5"/>
        <v>0</v>
      </c>
      <c r="BG150" s="159">
        <f t="shared" si="6"/>
        <v>0</v>
      </c>
      <c r="BH150" s="159">
        <f t="shared" si="7"/>
        <v>0</v>
      </c>
      <c r="BI150" s="159">
        <f t="shared" si="8"/>
        <v>0</v>
      </c>
      <c r="BJ150" s="17" t="s">
        <v>89</v>
      </c>
      <c r="BK150" s="159">
        <f t="shared" si="9"/>
        <v>0</v>
      </c>
      <c r="BL150" s="17" t="s">
        <v>587</v>
      </c>
      <c r="BM150" s="158" t="s">
        <v>174</v>
      </c>
    </row>
    <row r="151" spans="2:65" s="1" customFormat="1" ht="16.5" customHeight="1">
      <c r="B151" s="145"/>
      <c r="C151" s="146" t="s">
        <v>587</v>
      </c>
      <c r="D151" s="146" t="s">
        <v>309</v>
      </c>
      <c r="E151" s="147" t="s">
        <v>3888</v>
      </c>
      <c r="F151" s="148" t="s">
        <v>3889</v>
      </c>
      <c r="G151" s="149" t="s">
        <v>1071</v>
      </c>
      <c r="H151" s="150">
        <v>27</v>
      </c>
      <c r="I151" s="151"/>
      <c r="J151" s="152">
        <f t="shared" si="0"/>
        <v>0</v>
      </c>
      <c r="K151" s="153"/>
      <c r="L151" s="32"/>
      <c r="M151" s="154" t="s">
        <v>1</v>
      </c>
      <c r="N151" s="155" t="s">
        <v>42</v>
      </c>
      <c r="P151" s="156">
        <f t="shared" si="1"/>
        <v>0</v>
      </c>
      <c r="Q151" s="156">
        <v>0</v>
      </c>
      <c r="R151" s="156">
        <f t="shared" si="2"/>
        <v>0</v>
      </c>
      <c r="S151" s="156">
        <v>0</v>
      </c>
      <c r="T151" s="157">
        <f t="shared" si="3"/>
        <v>0</v>
      </c>
      <c r="AR151" s="158" t="s">
        <v>587</v>
      </c>
      <c r="AT151" s="158" t="s">
        <v>309</v>
      </c>
      <c r="AU151" s="158" t="s">
        <v>89</v>
      </c>
      <c r="AY151" s="17" t="s">
        <v>307</v>
      </c>
      <c r="BE151" s="159">
        <f t="shared" si="4"/>
        <v>0</v>
      </c>
      <c r="BF151" s="159">
        <f t="shared" si="5"/>
        <v>0</v>
      </c>
      <c r="BG151" s="159">
        <f t="shared" si="6"/>
        <v>0</v>
      </c>
      <c r="BH151" s="159">
        <f t="shared" si="7"/>
        <v>0</v>
      </c>
      <c r="BI151" s="159">
        <f t="shared" si="8"/>
        <v>0</v>
      </c>
      <c r="BJ151" s="17" t="s">
        <v>89</v>
      </c>
      <c r="BK151" s="159">
        <f t="shared" si="9"/>
        <v>0</v>
      </c>
      <c r="BL151" s="17" t="s">
        <v>587</v>
      </c>
      <c r="BM151" s="158" t="s">
        <v>732</v>
      </c>
    </row>
    <row r="152" spans="2:65" s="1" customFormat="1" ht="16.5" customHeight="1">
      <c r="B152" s="145"/>
      <c r="C152" s="188" t="s">
        <v>592</v>
      </c>
      <c r="D152" s="188" t="s">
        <v>507</v>
      </c>
      <c r="E152" s="189" t="s">
        <v>3890</v>
      </c>
      <c r="F152" s="190" t="s">
        <v>3891</v>
      </c>
      <c r="G152" s="191" t="s">
        <v>1071</v>
      </c>
      <c r="H152" s="192">
        <v>27</v>
      </c>
      <c r="I152" s="193"/>
      <c r="J152" s="194">
        <f t="shared" si="0"/>
        <v>0</v>
      </c>
      <c r="K152" s="195"/>
      <c r="L152" s="196"/>
      <c r="M152" s="197" t="s">
        <v>1</v>
      </c>
      <c r="N152" s="198" t="s">
        <v>42</v>
      </c>
      <c r="P152" s="156">
        <f t="shared" si="1"/>
        <v>0</v>
      </c>
      <c r="Q152" s="156">
        <v>1.1299999999999999E-3</v>
      </c>
      <c r="R152" s="156">
        <f t="shared" si="2"/>
        <v>3.0509999999999999E-2</v>
      </c>
      <c r="S152" s="156">
        <v>0</v>
      </c>
      <c r="T152" s="157">
        <f t="shared" si="3"/>
        <v>0</v>
      </c>
      <c r="AR152" s="158" t="s">
        <v>732</v>
      </c>
      <c r="AT152" s="158" t="s">
        <v>507</v>
      </c>
      <c r="AU152" s="158" t="s">
        <v>89</v>
      </c>
      <c r="AY152" s="17" t="s">
        <v>307</v>
      </c>
      <c r="BE152" s="159">
        <f t="shared" si="4"/>
        <v>0</v>
      </c>
      <c r="BF152" s="159">
        <f t="shared" si="5"/>
        <v>0</v>
      </c>
      <c r="BG152" s="159">
        <f t="shared" si="6"/>
        <v>0</v>
      </c>
      <c r="BH152" s="159">
        <f t="shared" si="7"/>
        <v>0</v>
      </c>
      <c r="BI152" s="159">
        <f t="shared" si="8"/>
        <v>0</v>
      </c>
      <c r="BJ152" s="17" t="s">
        <v>89</v>
      </c>
      <c r="BK152" s="159">
        <f t="shared" si="9"/>
        <v>0</v>
      </c>
      <c r="BL152" s="17" t="s">
        <v>587</v>
      </c>
      <c r="BM152" s="158" t="s">
        <v>776</v>
      </c>
    </row>
    <row r="153" spans="2:65" s="1" customFormat="1" ht="16.5" customHeight="1">
      <c r="B153" s="145"/>
      <c r="C153" s="146" t="s">
        <v>597</v>
      </c>
      <c r="D153" s="146" t="s">
        <v>309</v>
      </c>
      <c r="E153" s="147" t="s">
        <v>3892</v>
      </c>
      <c r="F153" s="148" t="s">
        <v>3893</v>
      </c>
      <c r="G153" s="149" t="s">
        <v>1071</v>
      </c>
      <c r="H153" s="150">
        <v>72</v>
      </c>
      <c r="I153" s="151"/>
      <c r="J153" s="152">
        <f t="shared" si="0"/>
        <v>0</v>
      </c>
      <c r="K153" s="153"/>
      <c r="L153" s="32"/>
      <c r="M153" s="154" t="s">
        <v>1</v>
      </c>
      <c r="N153" s="155" t="s">
        <v>42</v>
      </c>
      <c r="P153" s="156">
        <f t="shared" si="1"/>
        <v>0</v>
      </c>
      <c r="Q153" s="156">
        <v>0</v>
      </c>
      <c r="R153" s="156">
        <f t="shared" si="2"/>
        <v>0</v>
      </c>
      <c r="S153" s="156">
        <v>0</v>
      </c>
      <c r="T153" s="157">
        <f t="shared" si="3"/>
        <v>0</v>
      </c>
      <c r="AR153" s="158" t="s">
        <v>587</v>
      </c>
      <c r="AT153" s="158" t="s">
        <v>309</v>
      </c>
      <c r="AU153" s="158" t="s">
        <v>89</v>
      </c>
      <c r="AY153" s="17" t="s">
        <v>307</v>
      </c>
      <c r="BE153" s="159">
        <f t="shared" si="4"/>
        <v>0</v>
      </c>
      <c r="BF153" s="159">
        <f t="shared" si="5"/>
        <v>0</v>
      </c>
      <c r="BG153" s="159">
        <f t="shared" si="6"/>
        <v>0</v>
      </c>
      <c r="BH153" s="159">
        <f t="shared" si="7"/>
        <v>0</v>
      </c>
      <c r="BI153" s="159">
        <f t="shared" si="8"/>
        <v>0</v>
      </c>
      <c r="BJ153" s="17" t="s">
        <v>89</v>
      </c>
      <c r="BK153" s="159">
        <f t="shared" si="9"/>
        <v>0</v>
      </c>
      <c r="BL153" s="17" t="s">
        <v>587</v>
      </c>
      <c r="BM153" s="158" t="s">
        <v>791</v>
      </c>
    </row>
    <row r="154" spans="2:65" s="1" customFormat="1" ht="16.5" customHeight="1">
      <c r="B154" s="145"/>
      <c r="C154" s="188" t="s">
        <v>601</v>
      </c>
      <c r="D154" s="188" t="s">
        <v>507</v>
      </c>
      <c r="E154" s="189" t="s">
        <v>3894</v>
      </c>
      <c r="F154" s="190" t="s">
        <v>3895</v>
      </c>
      <c r="G154" s="191" t="s">
        <v>1071</v>
      </c>
      <c r="H154" s="192">
        <v>57</v>
      </c>
      <c r="I154" s="193"/>
      <c r="J154" s="194">
        <f t="shared" si="0"/>
        <v>0</v>
      </c>
      <c r="K154" s="195"/>
      <c r="L154" s="196"/>
      <c r="M154" s="197" t="s">
        <v>1</v>
      </c>
      <c r="N154" s="198" t="s">
        <v>42</v>
      </c>
      <c r="P154" s="156">
        <f t="shared" si="1"/>
        <v>0</v>
      </c>
      <c r="Q154" s="156">
        <v>1.4E-3</v>
      </c>
      <c r="R154" s="156">
        <f t="shared" si="2"/>
        <v>7.9799999999999996E-2</v>
      </c>
      <c r="S154" s="156">
        <v>0</v>
      </c>
      <c r="T154" s="157">
        <f t="shared" si="3"/>
        <v>0</v>
      </c>
      <c r="AR154" s="158" t="s">
        <v>732</v>
      </c>
      <c r="AT154" s="158" t="s">
        <v>507</v>
      </c>
      <c r="AU154" s="158" t="s">
        <v>89</v>
      </c>
      <c r="AY154" s="17" t="s">
        <v>307</v>
      </c>
      <c r="BE154" s="159">
        <f t="shared" si="4"/>
        <v>0</v>
      </c>
      <c r="BF154" s="159">
        <f t="shared" si="5"/>
        <v>0</v>
      </c>
      <c r="BG154" s="159">
        <f t="shared" si="6"/>
        <v>0</v>
      </c>
      <c r="BH154" s="159">
        <f t="shared" si="7"/>
        <v>0</v>
      </c>
      <c r="BI154" s="159">
        <f t="shared" si="8"/>
        <v>0</v>
      </c>
      <c r="BJ154" s="17" t="s">
        <v>89</v>
      </c>
      <c r="BK154" s="159">
        <f t="shared" si="9"/>
        <v>0</v>
      </c>
      <c r="BL154" s="17" t="s">
        <v>587</v>
      </c>
      <c r="BM154" s="158" t="s">
        <v>803</v>
      </c>
    </row>
    <row r="155" spans="2:65" s="1" customFormat="1" ht="24.2" customHeight="1">
      <c r="B155" s="145"/>
      <c r="C155" s="188" t="s">
        <v>637</v>
      </c>
      <c r="D155" s="188" t="s">
        <v>507</v>
      </c>
      <c r="E155" s="189" t="s">
        <v>3896</v>
      </c>
      <c r="F155" s="190" t="s">
        <v>3897</v>
      </c>
      <c r="G155" s="191" t="s">
        <v>1071</v>
      </c>
      <c r="H155" s="192">
        <v>15</v>
      </c>
      <c r="I155" s="193"/>
      <c r="J155" s="194">
        <f t="shared" si="0"/>
        <v>0</v>
      </c>
      <c r="K155" s="195"/>
      <c r="L155" s="196"/>
      <c r="M155" s="197" t="s">
        <v>1</v>
      </c>
      <c r="N155" s="198" t="s">
        <v>42</v>
      </c>
      <c r="P155" s="156">
        <f t="shared" si="1"/>
        <v>0</v>
      </c>
      <c r="Q155" s="156">
        <v>1.57E-3</v>
      </c>
      <c r="R155" s="156">
        <f t="shared" si="2"/>
        <v>2.3550000000000001E-2</v>
      </c>
      <c r="S155" s="156">
        <v>0</v>
      </c>
      <c r="T155" s="157">
        <f t="shared" si="3"/>
        <v>0</v>
      </c>
      <c r="AR155" s="158" t="s">
        <v>732</v>
      </c>
      <c r="AT155" s="158" t="s">
        <v>507</v>
      </c>
      <c r="AU155" s="158" t="s">
        <v>89</v>
      </c>
      <c r="AY155" s="17" t="s">
        <v>307</v>
      </c>
      <c r="BE155" s="159">
        <f t="shared" si="4"/>
        <v>0</v>
      </c>
      <c r="BF155" s="159">
        <f t="shared" si="5"/>
        <v>0</v>
      </c>
      <c r="BG155" s="159">
        <f t="shared" si="6"/>
        <v>0</v>
      </c>
      <c r="BH155" s="159">
        <f t="shared" si="7"/>
        <v>0</v>
      </c>
      <c r="BI155" s="159">
        <f t="shared" si="8"/>
        <v>0</v>
      </c>
      <c r="BJ155" s="17" t="s">
        <v>89</v>
      </c>
      <c r="BK155" s="159">
        <f t="shared" si="9"/>
        <v>0</v>
      </c>
      <c r="BL155" s="17" t="s">
        <v>587</v>
      </c>
      <c r="BM155" s="158" t="s">
        <v>814</v>
      </c>
    </row>
    <row r="156" spans="2:65" s="1" customFormat="1" ht="16.5" customHeight="1">
      <c r="B156" s="145"/>
      <c r="C156" s="146" t="s">
        <v>644</v>
      </c>
      <c r="D156" s="146" t="s">
        <v>309</v>
      </c>
      <c r="E156" s="147" t="s">
        <v>3898</v>
      </c>
      <c r="F156" s="148" t="s">
        <v>3899</v>
      </c>
      <c r="G156" s="149" t="s">
        <v>1071</v>
      </c>
      <c r="H156" s="150">
        <v>27</v>
      </c>
      <c r="I156" s="151"/>
      <c r="J156" s="152">
        <f t="shared" si="0"/>
        <v>0</v>
      </c>
      <c r="K156" s="153"/>
      <c r="L156" s="32"/>
      <c r="M156" s="154" t="s">
        <v>1</v>
      </c>
      <c r="N156" s="155" t="s">
        <v>42</v>
      </c>
      <c r="P156" s="156">
        <f t="shared" si="1"/>
        <v>0</v>
      </c>
      <c r="Q156" s="156">
        <v>0</v>
      </c>
      <c r="R156" s="156">
        <f t="shared" si="2"/>
        <v>0</v>
      </c>
      <c r="S156" s="156">
        <v>0</v>
      </c>
      <c r="T156" s="157">
        <f t="shared" si="3"/>
        <v>0</v>
      </c>
      <c r="AR156" s="158" t="s">
        <v>587</v>
      </c>
      <c r="AT156" s="158" t="s">
        <v>309</v>
      </c>
      <c r="AU156" s="158" t="s">
        <v>89</v>
      </c>
      <c r="AY156" s="17" t="s">
        <v>307</v>
      </c>
      <c r="BE156" s="159">
        <f t="shared" si="4"/>
        <v>0</v>
      </c>
      <c r="BF156" s="159">
        <f t="shared" si="5"/>
        <v>0</v>
      </c>
      <c r="BG156" s="159">
        <f t="shared" si="6"/>
        <v>0</v>
      </c>
      <c r="BH156" s="159">
        <f t="shared" si="7"/>
        <v>0</v>
      </c>
      <c r="BI156" s="159">
        <f t="shared" si="8"/>
        <v>0</v>
      </c>
      <c r="BJ156" s="17" t="s">
        <v>89</v>
      </c>
      <c r="BK156" s="159">
        <f t="shared" si="9"/>
        <v>0</v>
      </c>
      <c r="BL156" s="17" t="s">
        <v>587</v>
      </c>
      <c r="BM156" s="158" t="s">
        <v>827</v>
      </c>
    </row>
    <row r="157" spans="2:65" s="1" customFormat="1" ht="16.5" customHeight="1">
      <c r="B157" s="145"/>
      <c r="C157" s="188" t="s">
        <v>648</v>
      </c>
      <c r="D157" s="188" t="s">
        <v>507</v>
      </c>
      <c r="E157" s="189" t="s">
        <v>3900</v>
      </c>
      <c r="F157" s="190" t="s">
        <v>3901</v>
      </c>
      <c r="G157" s="191" t="s">
        <v>1071</v>
      </c>
      <c r="H157" s="192">
        <v>24</v>
      </c>
      <c r="I157" s="193"/>
      <c r="J157" s="194">
        <f t="shared" si="0"/>
        <v>0</v>
      </c>
      <c r="K157" s="195"/>
      <c r="L157" s="196"/>
      <c r="M157" s="197" t="s">
        <v>1</v>
      </c>
      <c r="N157" s="198" t="s">
        <v>42</v>
      </c>
      <c r="P157" s="156">
        <f t="shared" si="1"/>
        <v>0</v>
      </c>
      <c r="Q157" s="156">
        <v>1.6999999999999999E-3</v>
      </c>
      <c r="R157" s="156">
        <f t="shared" si="2"/>
        <v>4.0799999999999996E-2</v>
      </c>
      <c r="S157" s="156">
        <v>0</v>
      </c>
      <c r="T157" s="157">
        <f t="shared" si="3"/>
        <v>0</v>
      </c>
      <c r="AR157" s="158" t="s">
        <v>732</v>
      </c>
      <c r="AT157" s="158" t="s">
        <v>507</v>
      </c>
      <c r="AU157" s="158" t="s">
        <v>89</v>
      </c>
      <c r="AY157" s="17" t="s">
        <v>307</v>
      </c>
      <c r="BE157" s="159">
        <f t="shared" si="4"/>
        <v>0</v>
      </c>
      <c r="BF157" s="159">
        <f t="shared" si="5"/>
        <v>0</v>
      </c>
      <c r="BG157" s="159">
        <f t="shared" si="6"/>
        <v>0</v>
      </c>
      <c r="BH157" s="159">
        <f t="shared" si="7"/>
        <v>0</v>
      </c>
      <c r="BI157" s="159">
        <f t="shared" si="8"/>
        <v>0</v>
      </c>
      <c r="BJ157" s="17" t="s">
        <v>89</v>
      </c>
      <c r="BK157" s="159">
        <f t="shared" si="9"/>
        <v>0</v>
      </c>
      <c r="BL157" s="17" t="s">
        <v>587</v>
      </c>
      <c r="BM157" s="158" t="s">
        <v>839</v>
      </c>
    </row>
    <row r="158" spans="2:65" s="1" customFormat="1" ht="16.5" customHeight="1">
      <c r="B158" s="145"/>
      <c r="C158" s="188" t="s">
        <v>7</v>
      </c>
      <c r="D158" s="188" t="s">
        <v>507</v>
      </c>
      <c r="E158" s="189" t="s">
        <v>3902</v>
      </c>
      <c r="F158" s="190" t="s">
        <v>3903</v>
      </c>
      <c r="G158" s="191" t="s">
        <v>1071</v>
      </c>
      <c r="H158" s="192">
        <v>3</v>
      </c>
      <c r="I158" s="193"/>
      <c r="J158" s="194">
        <f t="shared" si="0"/>
        <v>0</v>
      </c>
      <c r="K158" s="195"/>
      <c r="L158" s="196"/>
      <c r="M158" s="197" t="s">
        <v>1</v>
      </c>
      <c r="N158" s="198" t="s">
        <v>42</v>
      </c>
      <c r="P158" s="156">
        <f t="shared" si="1"/>
        <v>0</v>
      </c>
      <c r="Q158" s="156">
        <v>2.3700000000000001E-3</v>
      </c>
      <c r="R158" s="156">
        <f t="shared" si="2"/>
        <v>7.11E-3</v>
      </c>
      <c r="S158" s="156">
        <v>0</v>
      </c>
      <c r="T158" s="157">
        <f t="shared" si="3"/>
        <v>0</v>
      </c>
      <c r="AR158" s="158" t="s">
        <v>732</v>
      </c>
      <c r="AT158" s="158" t="s">
        <v>507</v>
      </c>
      <c r="AU158" s="158" t="s">
        <v>89</v>
      </c>
      <c r="AY158" s="17" t="s">
        <v>307</v>
      </c>
      <c r="BE158" s="159">
        <f t="shared" si="4"/>
        <v>0</v>
      </c>
      <c r="BF158" s="159">
        <f t="shared" si="5"/>
        <v>0</v>
      </c>
      <c r="BG158" s="159">
        <f t="shared" si="6"/>
        <v>0</v>
      </c>
      <c r="BH158" s="159">
        <f t="shared" si="7"/>
        <v>0</v>
      </c>
      <c r="BI158" s="159">
        <f t="shared" si="8"/>
        <v>0</v>
      </c>
      <c r="BJ158" s="17" t="s">
        <v>89</v>
      </c>
      <c r="BK158" s="159">
        <f t="shared" si="9"/>
        <v>0</v>
      </c>
      <c r="BL158" s="17" t="s">
        <v>587</v>
      </c>
      <c r="BM158" s="158" t="s">
        <v>849</v>
      </c>
    </row>
    <row r="159" spans="2:65" s="1" customFormat="1" ht="16.5" customHeight="1">
      <c r="B159" s="145"/>
      <c r="C159" s="146" t="s">
        <v>659</v>
      </c>
      <c r="D159" s="146" t="s">
        <v>309</v>
      </c>
      <c r="E159" s="147" t="s">
        <v>3904</v>
      </c>
      <c r="F159" s="148" t="s">
        <v>3905</v>
      </c>
      <c r="G159" s="149" t="s">
        <v>1071</v>
      </c>
      <c r="H159" s="150">
        <v>3</v>
      </c>
      <c r="I159" s="151"/>
      <c r="J159" s="152">
        <f t="shared" si="0"/>
        <v>0</v>
      </c>
      <c r="K159" s="153"/>
      <c r="L159" s="32"/>
      <c r="M159" s="154" t="s">
        <v>1</v>
      </c>
      <c r="N159" s="155" t="s">
        <v>42</v>
      </c>
      <c r="P159" s="156">
        <f t="shared" si="1"/>
        <v>0</v>
      </c>
      <c r="Q159" s="156">
        <v>0</v>
      </c>
      <c r="R159" s="156">
        <f t="shared" si="2"/>
        <v>0</v>
      </c>
      <c r="S159" s="156">
        <v>0</v>
      </c>
      <c r="T159" s="157">
        <f t="shared" si="3"/>
        <v>0</v>
      </c>
      <c r="AR159" s="158" t="s">
        <v>587</v>
      </c>
      <c r="AT159" s="158" t="s">
        <v>309</v>
      </c>
      <c r="AU159" s="158" t="s">
        <v>89</v>
      </c>
      <c r="AY159" s="17" t="s">
        <v>307</v>
      </c>
      <c r="BE159" s="159">
        <f t="shared" si="4"/>
        <v>0</v>
      </c>
      <c r="BF159" s="159">
        <f t="shared" si="5"/>
        <v>0</v>
      </c>
      <c r="BG159" s="159">
        <f t="shared" si="6"/>
        <v>0</v>
      </c>
      <c r="BH159" s="159">
        <f t="shared" si="7"/>
        <v>0</v>
      </c>
      <c r="BI159" s="159">
        <f t="shared" si="8"/>
        <v>0</v>
      </c>
      <c r="BJ159" s="17" t="s">
        <v>89</v>
      </c>
      <c r="BK159" s="159">
        <f t="shared" si="9"/>
        <v>0</v>
      </c>
      <c r="BL159" s="17" t="s">
        <v>587</v>
      </c>
      <c r="BM159" s="158" t="s">
        <v>859</v>
      </c>
    </row>
    <row r="160" spans="2:65" s="1" customFormat="1" ht="16.5" customHeight="1">
      <c r="B160" s="145"/>
      <c r="C160" s="188" t="s">
        <v>666</v>
      </c>
      <c r="D160" s="188" t="s">
        <v>507</v>
      </c>
      <c r="E160" s="189" t="s">
        <v>3906</v>
      </c>
      <c r="F160" s="190" t="s">
        <v>3907</v>
      </c>
      <c r="G160" s="191" t="s">
        <v>1071</v>
      </c>
      <c r="H160" s="192">
        <v>3</v>
      </c>
      <c r="I160" s="193"/>
      <c r="J160" s="194">
        <f t="shared" si="0"/>
        <v>0</v>
      </c>
      <c r="K160" s="195"/>
      <c r="L160" s="196"/>
      <c r="M160" s="197" t="s">
        <v>1</v>
      </c>
      <c r="N160" s="198" t="s">
        <v>42</v>
      </c>
      <c r="P160" s="156">
        <f t="shared" si="1"/>
        <v>0</v>
      </c>
      <c r="Q160" s="156">
        <v>2.7299999999999998E-3</v>
      </c>
      <c r="R160" s="156">
        <f t="shared" si="2"/>
        <v>8.1899999999999994E-3</v>
      </c>
      <c r="S160" s="156">
        <v>0</v>
      </c>
      <c r="T160" s="157">
        <f t="shared" si="3"/>
        <v>0</v>
      </c>
      <c r="AR160" s="158" t="s">
        <v>732</v>
      </c>
      <c r="AT160" s="158" t="s">
        <v>507</v>
      </c>
      <c r="AU160" s="158" t="s">
        <v>89</v>
      </c>
      <c r="AY160" s="17" t="s">
        <v>307</v>
      </c>
      <c r="BE160" s="159">
        <f t="shared" si="4"/>
        <v>0</v>
      </c>
      <c r="BF160" s="159">
        <f t="shared" si="5"/>
        <v>0</v>
      </c>
      <c r="BG160" s="159">
        <f t="shared" si="6"/>
        <v>0</v>
      </c>
      <c r="BH160" s="159">
        <f t="shared" si="7"/>
        <v>0</v>
      </c>
      <c r="BI160" s="159">
        <f t="shared" si="8"/>
        <v>0</v>
      </c>
      <c r="BJ160" s="17" t="s">
        <v>89</v>
      </c>
      <c r="BK160" s="159">
        <f t="shared" si="9"/>
        <v>0</v>
      </c>
      <c r="BL160" s="17" t="s">
        <v>587</v>
      </c>
      <c r="BM160" s="158" t="s">
        <v>869</v>
      </c>
    </row>
    <row r="161" spans="2:65" s="1" customFormat="1" ht="24.2" customHeight="1">
      <c r="B161" s="145"/>
      <c r="C161" s="146" t="s">
        <v>673</v>
      </c>
      <c r="D161" s="146" t="s">
        <v>309</v>
      </c>
      <c r="E161" s="147" t="s">
        <v>3908</v>
      </c>
      <c r="F161" s="148" t="s">
        <v>3909</v>
      </c>
      <c r="G161" s="149" t="s">
        <v>517</v>
      </c>
      <c r="H161" s="150">
        <v>90</v>
      </c>
      <c r="I161" s="151"/>
      <c r="J161" s="152">
        <f t="shared" si="0"/>
        <v>0</v>
      </c>
      <c r="K161" s="153"/>
      <c r="L161" s="32"/>
      <c r="M161" s="154" t="s">
        <v>1</v>
      </c>
      <c r="N161" s="155" t="s">
        <v>42</v>
      </c>
      <c r="P161" s="156">
        <f t="shared" si="1"/>
        <v>0</v>
      </c>
      <c r="Q161" s="156">
        <v>0</v>
      </c>
      <c r="R161" s="156">
        <f t="shared" si="2"/>
        <v>0</v>
      </c>
      <c r="S161" s="156">
        <v>0</v>
      </c>
      <c r="T161" s="157">
        <f t="shared" si="3"/>
        <v>0</v>
      </c>
      <c r="AR161" s="158" t="s">
        <v>587</v>
      </c>
      <c r="AT161" s="158" t="s">
        <v>309</v>
      </c>
      <c r="AU161" s="158" t="s">
        <v>89</v>
      </c>
      <c r="AY161" s="17" t="s">
        <v>307</v>
      </c>
      <c r="BE161" s="159">
        <f t="shared" si="4"/>
        <v>0</v>
      </c>
      <c r="BF161" s="159">
        <f t="shared" si="5"/>
        <v>0</v>
      </c>
      <c r="BG161" s="159">
        <f t="shared" si="6"/>
        <v>0</v>
      </c>
      <c r="BH161" s="159">
        <f t="shared" si="7"/>
        <v>0</v>
      </c>
      <c r="BI161" s="159">
        <f t="shared" si="8"/>
        <v>0</v>
      </c>
      <c r="BJ161" s="17" t="s">
        <v>89</v>
      </c>
      <c r="BK161" s="159">
        <f t="shared" si="9"/>
        <v>0</v>
      </c>
      <c r="BL161" s="17" t="s">
        <v>587</v>
      </c>
      <c r="BM161" s="158" t="s">
        <v>880</v>
      </c>
    </row>
    <row r="162" spans="2:65" s="1" customFormat="1" ht="24.2" customHeight="1">
      <c r="B162" s="145"/>
      <c r="C162" s="188" t="s">
        <v>681</v>
      </c>
      <c r="D162" s="188" t="s">
        <v>507</v>
      </c>
      <c r="E162" s="189" t="s">
        <v>3910</v>
      </c>
      <c r="F162" s="190" t="s">
        <v>3911</v>
      </c>
      <c r="G162" s="191" t="s">
        <v>517</v>
      </c>
      <c r="H162" s="192">
        <v>90</v>
      </c>
      <c r="I162" s="193"/>
      <c r="J162" s="194">
        <f t="shared" si="0"/>
        <v>0</v>
      </c>
      <c r="K162" s="195"/>
      <c r="L162" s="196"/>
      <c r="M162" s="197" t="s">
        <v>1</v>
      </c>
      <c r="N162" s="198" t="s">
        <v>42</v>
      </c>
      <c r="P162" s="156">
        <f t="shared" si="1"/>
        <v>0</v>
      </c>
      <c r="Q162" s="156">
        <v>8.3000000000000001E-3</v>
      </c>
      <c r="R162" s="156">
        <f t="shared" si="2"/>
        <v>0.747</v>
      </c>
      <c r="S162" s="156">
        <v>0</v>
      </c>
      <c r="T162" s="157">
        <f t="shared" si="3"/>
        <v>0</v>
      </c>
      <c r="AR162" s="158" t="s">
        <v>732</v>
      </c>
      <c r="AT162" s="158" t="s">
        <v>507</v>
      </c>
      <c r="AU162" s="158" t="s">
        <v>89</v>
      </c>
      <c r="AY162" s="17" t="s">
        <v>307</v>
      </c>
      <c r="BE162" s="159">
        <f t="shared" si="4"/>
        <v>0</v>
      </c>
      <c r="BF162" s="159">
        <f t="shared" si="5"/>
        <v>0</v>
      </c>
      <c r="BG162" s="159">
        <f t="shared" si="6"/>
        <v>0</v>
      </c>
      <c r="BH162" s="159">
        <f t="shared" si="7"/>
        <v>0</v>
      </c>
      <c r="BI162" s="159">
        <f t="shared" si="8"/>
        <v>0</v>
      </c>
      <c r="BJ162" s="17" t="s">
        <v>89</v>
      </c>
      <c r="BK162" s="159">
        <f t="shared" si="9"/>
        <v>0</v>
      </c>
      <c r="BL162" s="17" t="s">
        <v>587</v>
      </c>
      <c r="BM162" s="158" t="s">
        <v>926</v>
      </c>
    </row>
    <row r="163" spans="2:65" s="1" customFormat="1" ht="24.2" customHeight="1">
      <c r="B163" s="145"/>
      <c r="C163" s="146" t="s">
        <v>685</v>
      </c>
      <c r="D163" s="146" t="s">
        <v>309</v>
      </c>
      <c r="E163" s="147" t="s">
        <v>3912</v>
      </c>
      <c r="F163" s="148" t="s">
        <v>3913</v>
      </c>
      <c r="G163" s="149" t="s">
        <v>1071</v>
      </c>
      <c r="H163" s="150">
        <v>80</v>
      </c>
      <c r="I163" s="151"/>
      <c r="J163" s="152">
        <f t="shared" si="0"/>
        <v>0</v>
      </c>
      <c r="K163" s="153"/>
      <c r="L163" s="32"/>
      <c r="M163" s="154" t="s">
        <v>1</v>
      </c>
      <c r="N163" s="155" t="s">
        <v>42</v>
      </c>
      <c r="P163" s="156">
        <f t="shared" si="1"/>
        <v>0</v>
      </c>
      <c r="Q163" s="156">
        <v>0</v>
      </c>
      <c r="R163" s="156">
        <f t="shared" si="2"/>
        <v>0</v>
      </c>
      <c r="S163" s="156">
        <v>0</v>
      </c>
      <c r="T163" s="157">
        <f t="shared" si="3"/>
        <v>0</v>
      </c>
      <c r="AR163" s="158" t="s">
        <v>587</v>
      </c>
      <c r="AT163" s="158" t="s">
        <v>309</v>
      </c>
      <c r="AU163" s="158" t="s">
        <v>89</v>
      </c>
      <c r="AY163" s="17" t="s">
        <v>307</v>
      </c>
      <c r="BE163" s="159">
        <f t="shared" si="4"/>
        <v>0</v>
      </c>
      <c r="BF163" s="159">
        <f t="shared" si="5"/>
        <v>0</v>
      </c>
      <c r="BG163" s="159">
        <f t="shared" si="6"/>
        <v>0</v>
      </c>
      <c r="BH163" s="159">
        <f t="shared" si="7"/>
        <v>0</v>
      </c>
      <c r="BI163" s="159">
        <f t="shared" si="8"/>
        <v>0</v>
      </c>
      <c r="BJ163" s="17" t="s">
        <v>89</v>
      </c>
      <c r="BK163" s="159">
        <f t="shared" si="9"/>
        <v>0</v>
      </c>
      <c r="BL163" s="17" t="s">
        <v>587</v>
      </c>
      <c r="BM163" s="158" t="s">
        <v>939</v>
      </c>
    </row>
    <row r="164" spans="2:65" s="1" customFormat="1" ht="24.2" customHeight="1">
      <c r="B164" s="145"/>
      <c r="C164" s="188" t="s">
        <v>690</v>
      </c>
      <c r="D164" s="188" t="s">
        <v>507</v>
      </c>
      <c r="E164" s="189" t="s">
        <v>3914</v>
      </c>
      <c r="F164" s="190" t="s">
        <v>3915</v>
      </c>
      <c r="G164" s="191" t="s">
        <v>1071</v>
      </c>
      <c r="H164" s="192">
        <v>80</v>
      </c>
      <c r="I164" s="193"/>
      <c r="J164" s="194">
        <f t="shared" si="0"/>
        <v>0</v>
      </c>
      <c r="K164" s="195"/>
      <c r="L164" s="196"/>
      <c r="M164" s="197" t="s">
        <v>1</v>
      </c>
      <c r="N164" s="198" t="s">
        <v>42</v>
      </c>
      <c r="P164" s="156">
        <f t="shared" si="1"/>
        <v>0</v>
      </c>
      <c r="Q164" s="156">
        <v>1.2E-4</v>
      </c>
      <c r="R164" s="156">
        <f t="shared" si="2"/>
        <v>9.6000000000000009E-3</v>
      </c>
      <c r="S164" s="156">
        <v>0</v>
      </c>
      <c r="T164" s="157">
        <f t="shared" si="3"/>
        <v>0</v>
      </c>
      <c r="AR164" s="158" t="s">
        <v>732</v>
      </c>
      <c r="AT164" s="158" t="s">
        <v>507</v>
      </c>
      <c r="AU164" s="158" t="s">
        <v>89</v>
      </c>
      <c r="AY164" s="17" t="s">
        <v>307</v>
      </c>
      <c r="BE164" s="159">
        <f t="shared" si="4"/>
        <v>0</v>
      </c>
      <c r="BF164" s="159">
        <f t="shared" si="5"/>
        <v>0</v>
      </c>
      <c r="BG164" s="159">
        <f t="shared" si="6"/>
        <v>0</v>
      </c>
      <c r="BH164" s="159">
        <f t="shared" si="7"/>
        <v>0</v>
      </c>
      <c r="BI164" s="159">
        <f t="shared" si="8"/>
        <v>0</v>
      </c>
      <c r="BJ164" s="17" t="s">
        <v>89</v>
      </c>
      <c r="BK164" s="159">
        <f t="shared" si="9"/>
        <v>0</v>
      </c>
      <c r="BL164" s="17" t="s">
        <v>587</v>
      </c>
      <c r="BM164" s="158" t="s">
        <v>959</v>
      </c>
    </row>
    <row r="165" spans="2:65" s="1" customFormat="1" ht="24.2" customHeight="1">
      <c r="B165" s="145"/>
      <c r="C165" s="146" t="s">
        <v>174</v>
      </c>
      <c r="D165" s="146" t="s">
        <v>309</v>
      </c>
      <c r="E165" s="147" t="s">
        <v>3916</v>
      </c>
      <c r="F165" s="148" t="s">
        <v>3917</v>
      </c>
      <c r="G165" s="149" t="s">
        <v>1071</v>
      </c>
      <c r="H165" s="150">
        <v>20</v>
      </c>
      <c r="I165" s="151"/>
      <c r="J165" s="152">
        <f t="shared" si="0"/>
        <v>0</v>
      </c>
      <c r="K165" s="153"/>
      <c r="L165" s="32"/>
      <c r="M165" s="154" t="s">
        <v>1</v>
      </c>
      <c r="N165" s="155" t="s">
        <v>42</v>
      </c>
      <c r="P165" s="156">
        <f t="shared" si="1"/>
        <v>0</v>
      </c>
      <c r="Q165" s="156">
        <v>0</v>
      </c>
      <c r="R165" s="156">
        <f t="shared" si="2"/>
        <v>0</v>
      </c>
      <c r="S165" s="156">
        <v>0</v>
      </c>
      <c r="T165" s="157">
        <f t="shared" si="3"/>
        <v>0</v>
      </c>
      <c r="AR165" s="158" t="s">
        <v>587</v>
      </c>
      <c r="AT165" s="158" t="s">
        <v>309</v>
      </c>
      <c r="AU165" s="158" t="s">
        <v>89</v>
      </c>
      <c r="AY165" s="17" t="s">
        <v>307</v>
      </c>
      <c r="BE165" s="159">
        <f t="shared" si="4"/>
        <v>0</v>
      </c>
      <c r="BF165" s="159">
        <f t="shared" si="5"/>
        <v>0</v>
      </c>
      <c r="BG165" s="159">
        <f t="shared" si="6"/>
        <v>0</v>
      </c>
      <c r="BH165" s="159">
        <f t="shared" si="7"/>
        <v>0</v>
      </c>
      <c r="BI165" s="159">
        <f t="shared" si="8"/>
        <v>0</v>
      </c>
      <c r="BJ165" s="17" t="s">
        <v>89</v>
      </c>
      <c r="BK165" s="159">
        <f t="shared" si="9"/>
        <v>0</v>
      </c>
      <c r="BL165" s="17" t="s">
        <v>587</v>
      </c>
      <c r="BM165" s="158" t="s">
        <v>976</v>
      </c>
    </row>
    <row r="166" spans="2:65" s="1" customFormat="1" ht="24.2" customHeight="1">
      <c r="B166" s="145"/>
      <c r="C166" s="188" t="s">
        <v>704</v>
      </c>
      <c r="D166" s="188" t="s">
        <v>507</v>
      </c>
      <c r="E166" s="189" t="s">
        <v>3918</v>
      </c>
      <c r="F166" s="190" t="s">
        <v>3919</v>
      </c>
      <c r="G166" s="191" t="s">
        <v>1071</v>
      </c>
      <c r="H166" s="192">
        <v>20</v>
      </c>
      <c r="I166" s="193"/>
      <c r="J166" s="194">
        <f t="shared" si="0"/>
        <v>0</v>
      </c>
      <c r="K166" s="195"/>
      <c r="L166" s="196"/>
      <c r="M166" s="197" t="s">
        <v>1</v>
      </c>
      <c r="N166" s="198" t="s">
        <v>42</v>
      </c>
      <c r="P166" s="156">
        <f t="shared" si="1"/>
        <v>0</v>
      </c>
      <c r="Q166" s="156">
        <v>1.6000000000000001E-4</v>
      </c>
      <c r="R166" s="156">
        <f t="shared" si="2"/>
        <v>3.2000000000000002E-3</v>
      </c>
      <c r="S166" s="156">
        <v>0</v>
      </c>
      <c r="T166" s="157">
        <f t="shared" si="3"/>
        <v>0</v>
      </c>
      <c r="AR166" s="158" t="s">
        <v>732</v>
      </c>
      <c r="AT166" s="158" t="s">
        <v>507</v>
      </c>
      <c r="AU166" s="158" t="s">
        <v>89</v>
      </c>
      <c r="AY166" s="17" t="s">
        <v>307</v>
      </c>
      <c r="BE166" s="159">
        <f t="shared" si="4"/>
        <v>0</v>
      </c>
      <c r="BF166" s="159">
        <f t="shared" si="5"/>
        <v>0</v>
      </c>
      <c r="BG166" s="159">
        <f t="shared" si="6"/>
        <v>0</v>
      </c>
      <c r="BH166" s="159">
        <f t="shared" si="7"/>
        <v>0</v>
      </c>
      <c r="BI166" s="159">
        <f t="shared" si="8"/>
        <v>0</v>
      </c>
      <c r="BJ166" s="17" t="s">
        <v>89</v>
      </c>
      <c r="BK166" s="159">
        <f t="shared" si="9"/>
        <v>0</v>
      </c>
      <c r="BL166" s="17" t="s">
        <v>587</v>
      </c>
      <c r="BM166" s="158" t="s">
        <v>991</v>
      </c>
    </row>
    <row r="167" spans="2:65" s="1" customFormat="1" ht="24.2" customHeight="1">
      <c r="B167" s="145"/>
      <c r="C167" s="146" t="s">
        <v>732</v>
      </c>
      <c r="D167" s="146" t="s">
        <v>309</v>
      </c>
      <c r="E167" s="147" t="s">
        <v>3920</v>
      </c>
      <c r="F167" s="148" t="s">
        <v>3921</v>
      </c>
      <c r="G167" s="149" t="s">
        <v>1071</v>
      </c>
      <c r="H167" s="150">
        <v>2</v>
      </c>
      <c r="I167" s="151"/>
      <c r="J167" s="152">
        <f t="shared" si="0"/>
        <v>0</v>
      </c>
      <c r="K167" s="153"/>
      <c r="L167" s="32"/>
      <c r="M167" s="154" t="s">
        <v>1</v>
      </c>
      <c r="N167" s="155" t="s">
        <v>42</v>
      </c>
      <c r="P167" s="156">
        <f t="shared" si="1"/>
        <v>0</v>
      </c>
      <c r="Q167" s="156">
        <v>0</v>
      </c>
      <c r="R167" s="156">
        <f t="shared" si="2"/>
        <v>0</v>
      </c>
      <c r="S167" s="156">
        <v>0</v>
      </c>
      <c r="T167" s="157">
        <f t="shared" si="3"/>
        <v>0</v>
      </c>
      <c r="AR167" s="158" t="s">
        <v>587</v>
      </c>
      <c r="AT167" s="158" t="s">
        <v>309</v>
      </c>
      <c r="AU167" s="158" t="s">
        <v>89</v>
      </c>
      <c r="AY167" s="17" t="s">
        <v>307</v>
      </c>
      <c r="BE167" s="159">
        <f t="shared" si="4"/>
        <v>0</v>
      </c>
      <c r="BF167" s="159">
        <f t="shared" si="5"/>
        <v>0</v>
      </c>
      <c r="BG167" s="159">
        <f t="shared" si="6"/>
        <v>0</v>
      </c>
      <c r="BH167" s="159">
        <f t="shared" si="7"/>
        <v>0</v>
      </c>
      <c r="BI167" s="159">
        <f t="shared" si="8"/>
        <v>0</v>
      </c>
      <c r="BJ167" s="17" t="s">
        <v>89</v>
      </c>
      <c r="BK167" s="159">
        <f t="shared" si="9"/>
        <v>0</v>
      </c>
      <c r="BL167" s="17" t="s">
        <v>587</v>
      </c>
      <c r="BM167" s="158" t="s">
        <v>1006</v>
      </c>
    </row>
    <row r="168" spans="2:65" s="1" customFormat="1" ht="24.2" customHeight="1">
      <c r="B168" s="145"/>
      <c r="C168" s="188" t="s">
        <v>747</v>
      </c>
      <c r="D168" s="188" t="s">
        <v>507</v>
      </c>
      <c r="E168" s="189" t="s">
        <v>3922</v>
      </c>
      <c r="F168" s="190" t="s">
        <v>3923</v>
      </c>
      <c r="G168" s="191" t="s">
        <v>1071</v>
      </c>
      <c r="H168" s="192">
        <v>2</v>
      </c>
      <c r="I168" s="193"/>
      <c r="J168" s="194">
        <f t="shared" si="0"/>
        <v>0</v>
      </c>
      <c r="K168" s="195"/>
      <c r="L168" s="196"/>
      <c r="M168" s="197" t="s">
        <v>1</v>
      </c>
      <c r="N168" s="198" t="s">
        <v>42</v>
      </c>
      <c r="P168" s="156">
        <f t="shared" si="1"/>
        <v>0</v>
      </c>
      <c r="Q168" s="156">
        <v>2.0000000000000001E-4</v>
      </c>
      <c r="R168" s="156">
        <f t="shared" si="2"/>
        <v>4.0000000000000002E-4</v>
      </c>
      <c r="S168" s="156">
        <v>0</v>
      </c>
      <c r="T168" s="157">
        <f t="shared" si="3"/>
        <v>0</v>
      </c>
      <c r="AR168" s="158" t="s">
        <v>732</v>
      </c>
      <c r="AT168" s="158" t="s">
        <v>507</v>
      </c>
      <c r="AU168" s="158" t="s">
        <v>89</v>
      </c>
      <c r="AY168" s="17" t="s">
        <v>307</v>
      </c>
      <c r="BE168" s="159">
        <f t="shared" si="4"/>
        <v>0</v>
      </c>
      <c r="BF168" s="159">
        <f t="shared" si="5"/>
        <v>0</v>
      </c>
      <c r="BG168" s="159">
        <f t="shared" si="6"/>
        <v>0</v>
      </c>
      <c r="BH168" s="159">
        <f t="shared" si="7"/>
        <v>0</v>
      </c>
      <c r="BI168" s="159">
        <f t="shared" si="8"/>
        <v>0</v>
      </c>
      <c r="BJ168" s="17" t="s">
        <v>89</v>
      </c>
      <c r="BK168" s="159">
        <f t="shared" si="9"/>
        <v>0</v>
      </c>
      <c r="BL168" s="17" t="s">
        <v>587</v>
      </c>
      <c r="BM168" s="158" t="s">
        <v>1026</v>
      </c>
    </row>
    <row r="169" spans="2:65" s="1" customFormat="1" ht="24.2" customHeight="1">
      <c r="B169" s="145"/>
      <c r="C169" s="146" t="s">
        <v>776</v>
      </c>
      <c r="D169" s="146" t="s">
        <v>309</v>
      </c>
      <c r="E169" s="147" t="s">
        <v>3924</v>
      </c>
      <c r="F169" s="148" t="s">
        <v>3925</v>
      </c>
      <c r="G169" s="149" t="s">
        <v>517</v>
      </c>
      <c r="H169" s="150">
        <v>16</v>
      </c>
      <c r="I169" s="151"/>
      <c r="J169" s="152">
        <f t="shared" si="0"/>
        <v>0</v>
      </c>
      <c r="K169" s="153"/>
      <c r="L169" s="32"/>
      <c r="M169" s="154" t="s">
        <v>1</v>
      </c>
      <c r="N169" s="155" t="s">
        <v>42</v>
      </c>
      <c r="P169" s="156">
        <f t="shared" si="1"/>
        <v>0</v>
      </c>
      <c r="Q169" s="156">
        <v>0</v>
      </c>
      <c r="R169" s="156">
        <f t="shared" si="2"/>
        <v>0</v>
      </c>
      <c r="S169" s="156">
        <v>0</v>
      </c>
      <c r="T169" s="157">
        <f t="shared" si="3"/>
        <v>0</v>
      </c>
      <c r="AR169" s="158" t="s">
        <v>587</v>
      </c>
      <c r="AT169" s="158" t="s">
        <v>309</v>
      </c>
      <c r="AU169" s="158" t="s">
        <v>89</v>
      </c>
      <c r="AY169" s="17" t="s">
        <v>307</v>
      </c>
      <c r="BE169" s="159">
        <f t="shared" si="4"/>
        <v>0</v>
      </c>
      <c r="BF169" s="159">
        <f t="shared" si="5"/>
        <v>0</v>
      </c>
      <c r="BG169" s="159">
        <f t="shared" si="6"/>
        <v>0</v>
      </c>
      <c r="BH169" s="159">
        <f t="shared" si="7"/>
        <v>0</v>
      </c>
      <c r="BI169" s="159">
        <f t="shared" si="8"/>
        <v>0</v>
      </c>
      <c r="BJ169" s="17" t="s">
        <v>89</v>
      </c>
      <c r="BK169" s="159">
        <f t="shared" si="9"/>
        <v>0</v>
      </c>
      <c r="BL169" s="17" t="s">
        <v>587</v>
      </c>
      <c r="BM169" s="158" t="s">
        <v>1045</v>
      </c>
    </row>
    <row r="170" spans="2:65" s="1" customFormat="1" ht="16.5" customHeight="1">
      <c r="B170" s="145"/>
      <c r="C170" s="188" t="s">
        <v>785</v>
      </c>
      <c r="D170" s="188" t="s">
        <v>507</v>
      </c>
      <c r="E170" s="189" t="s">
        <v>3926</v>
      </c>
      <c r="F170" s="190" t="s">
        <v>3927</v>
      </c>
      <c r="G170" s="191" t="s">
        <v>517</v>
      </c>
      <c r="H170" s="192">
        <v>16</v>
      </c>
      <c r="I170" s="193"/>
      <c r="J170" s="194">
        <f t="shared" si="0"/>
        <v>0</v>
      </c>
      <c r="K170" s="195"/>
      <c r="L170" s="196"/>
      <c r="M170" s="197" t="s">
        <v>1</v>
      </c>
      <c r="N170" s="198" t="s">
        <v>42</v>
      </c>
      <c r="P170" s="156">
        <f t="shared" si="1"/>
        <v>0</v>
      </c>
      <c r="Q170" s="156">
        <v>8.6999999999999994E-3</v>
      </c>
      <c r="R170" s="156">
        <f t="shared" si="2"/>
        <v>0.13919999999999999</v>
      </c>
      <c r="S170" s="156">
        <v>0</v>
      </c>
      <c r="T170" s="157">
        <f t="shared" si="3"/>
        <v>0</v>
      </c>
      <c r="AR170" s="158" t="s">
        <v>732</v>
      </c>
      <c r="AT170" s="158" t="s">
        <v>507</v>
      </c>
      <c r="AU170" s="158" t="s">
        <v>89</v>
      </c>
      <c r="AY170" s="17" t="s">
        <v>307</v>
      </c>
      <c r="BE170" s="159">
        <f t="shared" si="4"/>
        <v>0</v>
      </c>
      <c r="BF170" s="159">
        <f t="shared" si="5"/>
        <v>0</v>
      </c>
      <c r="BG170" s="159">
        <f t="shared" si="6"/>
        <v>0</v>
      </c>
      <c r="BH170" s="159">
        <f t="shared" si="7"/>
        <v>0</v>
      </c>
      <c r="BI170" s="159">
        <f t="shared" si="8"/>
        <v>0</v>
      </c>
      <c r="BJ170" s="17" t="s">
        <v>89</v>
      </c>
      <c r="BK170" s="159">
        <f t="shared" si="9"/>
        <v>0</v>
      </c>
      <c r="BL170" s="17" t="s">
        <v>587</v>
      </c>
      <c r="BM170" s="158" t="s">
        <v>1058</v>
      </c>
    </row>
    <row r="171" spans="2:65" s="1" customFormat="1" ht="24.2" customHeight="1">
      <c r="B171" s="145"/>
      <c r="C171" s="146" t="s">
        <v>791</v>
      </c>
      <c r="D171" s="146" t="s">
        <v>309</v>
      </c>
      <c r="E171" s="147" t="s">
        <v>3928</v>
      </c>
      <c r="F171" s="148" t="s">
        <v>3929</v>
      </c>
      <c r="G171" s="149" t="s">
        <v>517</v>
      </c>
      <c r="H171" s="150">
        <v>25</v>
      </c>
      <c r="I171" s="151"/>
      <c r="J171" s="152">
        <f t="shared" si="0"/>
        <v>0</v>
      </c>
      <c r="K171" s="153"/>
      <c r="L171" s="32"/>
      <c r="M171" s="154" t="s">
        <v>1</v>
      </c>
      <c r="N171" s="155" t="s">
        <v>42</v>
      </c>
      <c r="P171" s="156">
        <f t="shared" si="1"/>
        <v>0</v>
      </c>
      <c r="Q171" s="156">
        <v>0</v>
      </c>
      <c r="R171" s="156">
        <f t="shared" si="2"/>
        <v>0</v>
      </c>
      <c r="S171" s="156">
        <v>0</v>
      </c>
      <c r="T171" s="157">
        <f t="shared" si="3"/>
        <v>0</v>
      </c>
      <c r="AR171" s="158" t="s">
        <v>587</v>
      </c>
      <c r="AT171" s="158" t="s">
        <v>309</v>
      </c>
      <c r="AU171" s="158" t="s">
        <v>89</v>
      </c>
      <c r="AY171" s="17" t="s">
        <v>307</v>
      </c>
      <c r="BE171" s="159">
        <f t="shared" si="4"/>
        <v>0</v>
      </c>
      <c r="BF171" s="159">
        <f t="shared" si="5"/>
        <v>0</v>
      </c>
      <c r="BG171" s="159">
        <f t="shared" si="6"/>
        <v>0</v>
      </c>
      <c r="BH171" s="159">
        <f t="shared" si="7"/>
        <v>0</v>
      </c>
      <c r="BI171" s="159">
        <f t="shared" si="8"/>
        <v>0</v>
      </c>
      <c r="BJ171" s="17" t="s">
        <v>89</v>
      </c>
      <c r="BK171" s="159">
        <f t="shared" si="9"/>
        <v>0</v>
      </c>
      <c r="BL171" s="17" t="s">
        <v>587</v>
      </c>
      <c r="BM171" s="158" t="s">
        <v>1068</v>
      </c>
    </row>
    <row r="172" spans="2:65" s="1" customFormat="1" ht="16.5" customHeight="1">
      <c r="B172" s="145"/>
      <c r="C172" s="188" t="s">
        <v>798</v>
      </c>
      <c r="D172" s="188" t="s">
        <v>507</v>
      </c>
      <c r="E172" s="189" t="s">
        <v>3930</v>
      </c>
      <c r="F172" s="190" t="s">
        <v>3931</v>
      </c>
      <c r="G172" s="191" t="s">
        <v>517</v>
      </c>
      <c r="H172" s="192">
        <v>25</v>
      </c>
      <c r="I172" s="193"/>
      <c r="J172" s="194">
        <f t="shared" si="0"/>
        <v>0</v>
      </c>
      <c r="K172" s="195"/>
      <c r="L172" s="196"/>
      <c r="M172" s="197" t="s">
        <v>1</v>
      </c>
      <c r="N172" s="198" t="s">
        <v>42</v>
      </c>
      <c r="P172" s="156">
        <f t="shared" si="1"/>
        <v>0</v>
      </c>
      <c r="Q172" s="156">
        <v>8.6999999999999994E-3</v>
      </c>
      <c r="R172" s="156">
        <f t="shared" si="2"/>
        <v>0.21749999999999997</v>
      </c>
      <c r="S172" s="156">
        <v>0</v>
      </c>
      <c r="T172" s="157">
        <f t="shared" si="3"/>
        <v>0</v>
      </c>
      <c r="AR172" s="158" t="s">
        <v>732</v>
      </c>
      <c r="AT172" s="158" t="s">
        <v>507</v>
      </c>
      <c r="AU172" s="158" t="s">
        <v>89</v>
      </c>
      <c r="AY172" s="17" t="s">
        <v>307</v>
      </c>
      <c r="BE172" s="159">
        <f t="shared" si="4"/>
        <v>0</v>
      </c>
      <c r="BF172" s="159">
        <f t="shared" si="5"/>
        <v>0</v>
      </c>
      <c r="BG172" s="159">
        <f t="shared" si="6"/>
        <v>0</v>
      </c>
      <c r="BH172" s="159">
        <f t="shared" si="7"/>
        <v>0</v>
      </c>
      <c r="BI172" s="159">
        <f t="shared" si="8"/>
        <v>0</v>
      </c>
      <c r="BJ172" s="17" t="s">
        <v>89</v>
      </c>
      <c r="BK172" s="159">
        <f t="shared" si="9"/>
        <v>0</v>
      </c>
      <c r="BL172" s="17" t="s">
        <v>587</v>
      </c>
      <c r="BM172" s="158" t="s">
        <v>1079</v>
      </c>
    </row>
    <row r="173" spans="2:65" s="1" customFormat="1" ht="21.75" customHeight="1">
      <c r="B173" s="145"/>
      <c r="C173" s="146" t="s">
        <v>803</v>
      </c>
      <c r="D173" s="146" t="s">
        <v>309</v>
      </c>
      <c r="E173" s="147" t="s">
        <v>3932</v>
      </c>
      <c r="F173" s="148" t="s">
        <v>3933</v>
      </c>
      <c r="G173" s="149" t="s">
        <v>693</v>
      </c>
      <c r="H173" s="150">
        <v>2</v>
      </c>
      <c r="I173" s="151"/>
      <c r="J173" s="152">
        <f t="shared" si="0"/>
        <v>0</v>
      </c>
      <c r="K173" s="153"/>
      <c r="L173" s="32"/>
      <c r="M173" s="154" t="s">
        <v>1</v>
      </c>
      <c r="N173" s="155" t="s">
        <v>42</v>
      </c>
      <c r="P173" s="156">
        <f t="shared" si="1"/>
        <v>0</v>
      </c>
      <c r="Q173" s="156">
        <v>0</v>
      </c>
      <c r="R173" s="156">
        <f t="shared" si="2"/>
        <v>0</v>
      </c>
      <c r="S173" s="156">
        <v>0</v>
      </c>
      <c r="T173" s="157">
        <f t="shared" si="3"/>
        <v>0</v>
      </c>
      <c r="AR173" s="158" t="s">
        <v>587</v>
      </c>
      <c r="AT173" s="158" t="s">
        <v>309</v>
      </c>
      <c r="AU173" s="158" t="s">
        <v>89</v>
      </c>
      <c r="AY173" s="17" t="s">
        <v>307</v>
      </c>
      <c r="BE173" s="159">
        <f t="shared" si="4"/>
        <v>0</v>
      </c>
      <c r="BF173" s="159">
        <f t="shared" si="5"/>
        <v>0</v>
      </c>
      <c r="BG173" s="159">
        <f t="shared" si="6"/>
        <v>0</v>
      </c>
      <c r="BH173" s="159">
        <f t="shared" si="7"/>
        <v>0</v>
      </c>
      <c r="BI173" s="159">
        <f t="shared" si="8"/>
        <v>0</v>
      </c>
      <c r="BJ173" s="17" t="s">
        <v>89</v>
      </c>
      <c r="BK173" s="159">
        <f t="shared" si="9"/>
        <v>0</v>
      </c>
      <c r="BL173" s="17" t="s">
        <v>587</v>
      </c>
      <c r="BM173" s="158" t="s">
        <v>1090</v>
      </c>
    </row>
    <row r="174" spans="2:65" s="1" customFormat="1" ht="24.2" customHeight="1">
      <c r="B174" s="145"/>
      <c r="C174" s="188" t="s">
        <v>809</v>
      </c>
      <c r="D174" s="188" t="s">
        <v>507</v>
      </c>
      <c r="E174" s="189" t="s">
        <v>3934</v>
      </c>
      <c r="F174" s="190" t="s">
        <v>3935</v>
      </c>
      <c r="G174" s="191" t="s">
        <v>693</v>
      </c>
      <c r="H174" s="192">
        <v>2</v>
      </c>
      <c r="I174" s="193"/>
      <c r="J174" s="194">
        <f t="shared" si="0"/>
        <v>0</v>
      </c>
      <c r="K174" s="195"/>
      <c r="L174" s="196"/>
      <c r="M174" s="197" t="s">
        <v>1</v>
      </c>
      <c r="N174" s="198" t="s">
        <v>42</v>
      </c>
      <c r="P174" s="156">
        <f t="shared" si="1"/>
        <v>0</v>
      </c>
      <c r="Q174" s="156">
        <v>5.0000000000000001E-4</v>
      </c>
      <c r="R174" s="156">
        <f t="shared" si="2"/>
        <v>1E-3</v>
      </c>
      <c r="S174" s="156">
        <v>0</v>
      </c>
      <c r="T174" s="157">
        <f t="shared" si="3"/>
        <v>0</v>
      </c>
      <c r="AR174" s="158" t="s">
        <v>732</v>
      </c>
      <c r="AT174" s="158" t="s">
        <v>507</v>
      </c>
      <c r="AU174" s="158" t="s">
        <v>89</v>
      </c>
      <c r="AY174" s="17" t="s">
        <v>307</v>
      </c>
      <c r="BE174" s="159">
        <f t="shared" si="4"/>
        <v>0</v>
      </c>
      <c r="BF174" s="159">
        <f t="shared" si="5"/>
        <v>0</v>
      </c>
      <c r="BG174" s="159">
        <f t="shared" si="6"/>
        <v>0</v>
      </c>
      <c r="BH174" s="159">
        <f t="shared" si="7"/>
        <v>0</v>
      </c>
      <c r="BI174" s="159">
        <f t="shared" si="8"/>
        <v>0</v>
      </c>
      <c r="BJ174" s="17" t="s">
        <v>89</v>
      </c>
      <c r="BK174" s="159">
        <f t="shared" si="9"/>
        <v>0</v>
      </c>
      <c r="BL174" s="17" t="s">
        <v>587</v>
      </c>
      <c r="BM174" s="158" t="s">
        <v>1115</v>
      </c>
    </row>
    <row r="175" spans="2:65" s="1" customFormat="1" ht="21.75" customHeight="1">
      <c r="B175" s="145"/>
      <c r="C175" s="146" t="s">
        <v>814</v>
      </c>
      <c r="D175" s="146" t="s">
        <v>309</v>
      </c>
      <c r="E175" s="147" t="s">
        <v>3936</v>
      </c>
      <c r="F175" s="148" t="s">
        <v>3937</v>
      </c>
      <c r="G175" s="149" t="s">
        <v>693</v>
      </c>
      <c r="H175" s="150">
        <v>70</v>
      </c>
      <c r="I175" s="151"/>
      <c r="J175" s="152">
        <f t="shared" si="0"/>
        <v>0</v>
      </c>
      <c r="K175" s="153"/>
      <c r="L175" s="32"/>
      <c r="M175" s="154" t="s">
        <v>1</v>
      </c>
      <c r="N175" s="155" t="s">
        <v>42</v>
      </c>
      <c r="P175" s="156">
        <f t="shared" si="1"/>
        <v>0</v>
      </c>
      <c r="Q175" s="156">
        <v>0</v>
      </c>
      <c r="R175" s="156">
        <f t="shared" si="2"/>
        <v>0</v>
      </c>
      <c r="S175" s="156">
        <v>0</v>
      </c>
      <c r="T175" s="157">
        <f t="shared" si="3"/>
        <v>0</v>
      </c>
      <c r="AR175" s="158" t="s">
        <v>587</v>
      </c>
      <c r="AT175" s="158" t="s">
        <v>309</v>
      </c>
      <c r="AU175" s="158" t="s">
        <v>89</v>
      </c>
      <c r="AY175" s="17" t="s">
        <v>307</v>
      </c>
      <c r="BE175" s="159">
        <f t="shared" si="4"/>
        <v>0</v>
      </c>
      <c r="BF175" s="159">
        <f t="shared" si="5"/>
        <v>0</v>
      </c>
      <c r="BG175" s="159">
        <f t="shared" si="6"/>
        <v>0</v>
      </c>
      <c r="BH175" s="159">
        <f t="shared" si="7"/>
        <v>0</v>
      </c>
      <c r="BI175" s="159">
        <f t="shared" si="8"/>
        <v>0</v>
      </c>
      <c r="BJ175" s="17" t="s">
        <v>89</v>
      </c>
      <c r="BK175" s="159">
        <f t="shared" si="9"/>
        <v>0</v>
      </c>
      <c r="BL175" s="17" t="s">
        <v>587</v>
      </c>
      <c r="BM175" s="158" t="s">
        <v>1125</v>
      </c>
    </row>
    <row r="176" spans="2:65" s="1" customFormat="1" ht="16.5" customHeight="1">
      <c r="B176" s="145"/>
      <c r="C176" s="188" t="s">
        <v>820</v>
      </c>
      <c r="D176" s="188" t="s">
        <v>507</v>
      </c>
      <c r="E176" s="189" t="s">
        <v>3938</v>
      </c>
      <c r="F176" s="190" t="s">
        <v>3939</v>
      </c>
      <c r="G176" s="191" t="s">
        <v>693</v>
      </c>
      <c r="H176" s="192">
        <v>70</v>
      </c>
      <c r="I176" s="193"/>
      <c r="J176" s="194">
        <f t="shared" si="0"/>
        <v>0</v>
      </c>
      <c r="K176" s="195"/>
      <c r="L176" s="196"/>
      <c r="M176" s="197" t="s">
        <v>1</v>
      </c>
      <c r="N176" s="198" t="s">
        <v>42</v>
      </c>
      <c r="P176" s="156">
        <f t="shared" si="1"/>
        <v>0</v>
      </c>
      <c r="Q176" s="156">
        <v>5.0000000000000001E-4</v>
      </c>
      <c r="R176" s="156">
        <f t="shared" si="2"/>
        <v>3.5000000000000003E-2</v>
      </c>
      <c r="S176" s="156">
        <v>0</v>
      </c>
      <c r="T176" s="157">
        <f t="shared" si="3"/>
        <v>0</v>
      </c>
      <c r="AR176" s="158" t="s">
        <v>732</v>
      </c>
      <c r="AT176" s="158" t="s">
        <v>507</v>
      </c>
      <c r="AU176" s="158" t="s">
        <v>89</v>
      </c>
      <c r="AY176" s="17" t="s">
        <v>307</v>
      </c>
      <c r="BE176" s="159">
        <f t="shared" si="4"/>
        <v>0</v>
      </c>
      <c r="BF176" s="159">
        <f t="shared" si="5"/>
        <v>0</v>
      </c>
      <c r="BG176" s="159">
        <f t="shared" si="6"/>
        <v>0</v>
      </c>
      <c r="BH176" s="159">
        <f t="shared" si="7"/>
        <v>0</v>
      </c>
      <c r="BI176" s="159">
        <f t="shared" si="8"/>
        <v>0</v>
      </c>
      <c r="BJ176" s="17" t="s">
        <v>89</v>
      </c>
      <c r="BK176" s="159">
        <f t="shared" si="9"/>
        <v>0</v>
      </c>
      <c r="BL176" s="17" t="s">
        <v>587</v>
      </c>
      <c r="BM176" s="158" t="s">
        <v>1136</v>
      </c>
    </row>
    <row r="177" spans="2:65" s="1" customFormat="1" ht="21.75" customHeight="1">
      <c r="B177" s="145"/>
      <c r="C177" s="146" t="s">
        <v>827</v>
      </c>
      <c r="D177" s="146" t="s">
        <v>309</v>
      </c>
      <c r="E177" s="147" t="s">
        <v>3940</v>
      </c>
      <c r="F177" s="148" t="s">
        <v>3941</v>
      </c>
      <c r="G177" s="149" t="s">
        <v>693</v>
      </c>
      <c r="H177" s="150">
        <v>2</v>
      </c>
      <c r="I177" s="151"/>
      <c r="J177" s="152">
        <f t="shared" si="0"/>
        <v>0</v>
      </c>
      <c r="K177" s="153"/>
      <c r="L177" s="32"/>
      <c r="M177" s="154" t="s">
        <v>1</v>
      </c>
      <c r="N177" s="155" t="s">
        <v>42</v>
      </c>
      <c r="P177" s="156">
        <f t="shared" si="1"/>
        <v>0</v>
      </c>
      <c r="Q177" s="156">
        <v>0</v>
      </c>
      <c r="R177" s="156">
        <f t="shared" si="2"/>
        <v>0</v>
      </c>
      <c r="S177" s="156">
        <v>0</v>
      </c>
      <c r="T177" s="157">
        <f t="shared" si="3"/>
        <v>0</v>
      </c>
      <c r="AR177" s="158" t="s">
        <v>587</v>
      </c>
      <c r="AT177" s="158" t="s">
        <v>309</v>
      </c>
      <c r="AU177" s="158" t="s">
        <v>89</v>
      </c>
      <c r="AY177" s="17" t="s">
        <v>307</v>
      </c>
      <c r="BE177" s="159">
        <f t="shared" si="4"/>
        <v>0</v>
      </c>
      <c r="BF177" s="159">
        <f t="shared" si="5"/>
        <v>0</v>
      </c>
      <c r="BG177" s="159">
        <f t="shared" si="6"/>
        <v>0</v>
      </c>
      <c r="BH177" s="159">
        <f t="shared" si="7"/>
        <v>0</v>
      </c>
      <c r="BI177" s="159">
        <f t="shared" si="8"/>
        <v>0</v>
      </c>
      <c r="BJ177" s="17" t="s">
        <v>89</v>
      </c>
      <c r="BK177" s="159">
        <f t="shared" si="9"/>
        <v>0</v>
      </c>
      <c r="BL177" s="17" t="s">
        <v>587</v>
      </c>
      <c r="BM177" s="158" t="s">
        <v>1169</v>
      </c>
    </row>
    <row r="178" spans="2:65" s="1" customFormat="1" ht="16.5" customHeight="1">
      <c r="B178" s="145"/>
      <c r="C178" s="188" t="s">
        <v>834</v>
      </c>
      <c r="D178" s="188" t="s">
        <v>507</v>
      </c>
      <c r="E178" s="189" t="s">
        <v>3942</v>
      </c>
      <c r="F178" s="190" t="s">
        <v>3943</v>
      </c>
      <c r="G178" s="191" t="s">
        <v>693</v>
      </c>
      <c r="H178" s="192">
        <v>2</v>
      </c>
      <c r="I178" s="193"/>
      <c r="J178" s="194">
        <f t="shared" si="0"/>
        <v>0</v>
      </c>
      <c r="K178" s="195"/>
      <c r="L178" s="196"/>
      <c r="M178" s="197" t="s">
        <v>1</v>
      </c>
      <c r="N178" s="198" t="s">
        <v>42</v>
      </c>
      <c r="P178" s="156">
        <f t="shared" si="1"/>
        <v>0</v>
      </c>
      <c r="Q178" s="156">
        <v>1.6000000000000001E-3</v>
      </c>
      <c r="R178" s="156">
        <f t="shared" si="2"/>
        <v>3.2000000000000002E-3</v>
      </c>
      <c r="S178" s="156">
        <v>0</v>
      </c>
      <c r="T178" s="157">
        <f t="shared" si="3"/>
        <v>0</v>
      </c>
      <c r="AR178" s="158" t="s">
        <v>732</v>
      </c>
      <c r="AT178" s="158" t="s">
        <v>507</v>
      </c>
      <c r="AU178" s="158" t="s">
        <v>89</v>
      </c>
      <c r="AY178" s="17" t="s">
        <v>307</v>
      </c>
      <c r="BE178" s="159">
        <f t="shared" si="4"/>
        <v>0</v>
      </c>
      <c r="BF178" s="159">
        <f t="shared" si="5"/>
        <v>0</v>
      </c>
      <c r="BG178" s="159">
        <f t="shared" si="6"/>
        <v>0</v>
      </c>
      <c r="BH178" s="159">
        <f t="shared" si="7"/>
        <v>0</v>
      </c>
      <c r="BI178" s="159">
        <f t="shared" si="8"/>
        <v>0</v>
      </c>
      <c r="BJ178" s="17" t="s">
        <v>89</v>
      </c>
      <c r="BK178" s="159">
        <f t="shared" si="9"/>
        <v>0</v>
      </c>
      <c r="BL178" s="17" t="s">
        <v>587</v>
      </c>
      <c r="BM178" s="158" t="s">
        <v>1179</v>
      </c>
    </row>
    <row r="179" spans="2:65" s="1" customFormat="1" ht="21.75" customHeight="1">
      <c r="B179" s="145"/>
      <c r="C179" s="146" t="s">
        <v>839</v>
      </c>
      <c r="D179" s="146" t="s">
        <v>309</v>
      </c>
      <c r="E179" s="147" t="s">
        <v>3944</v>
      </c>
      <c r="F179" s="148" t="s">
        <v>3945</v>
      </c>
      <c r="G179" s="149" t="s">
        <v>693</v>
      </c>
      <c r="H179" s="150">
        <v>1</v>
      </c>
      <c r="I179" s="151"/>
      <c r="J179" s="152">
        <f t="shared" ref="J179:J210" si="10">ROUND(I179*H179,2)</f>
        <v>0</v>
      </c>
      <c r="K179" s="153"/>
      <c r="L179" s="32"/>
      <c r="M179" s="154" t="s">
        <v>1</v>
      </c>
      <c r="N179" s="155" t="s">
        <v>42</v>
      </c>
      <c r="P179" s="156">
        <f t="shared" ref="P179:P210" si="11">O179*H179</f>
        <v>0</v>
      </c>
      <c r="Q179" s="156">
        <v>0</v>
      </c>
      <c r="R179" s="156">
        <f t="shared" ref="R179:R210" si="12">Q179*H179</f>
        <v>0</v>
      </c>
      <c r="S179" s="156">
        <v>0</v>
      </c>
      <c r="T179" s="157">
        <f t="shared" ref="T179:T210" si="13">S179*H179</f>
        <v>0</v>
      </c>
      <c r="AR179" s="158" t="s">
        <v>587</v>
      </c>
      <c r="AT179" s="158" t="s">
        <v>309</v>
      </c>
      <c r="AU179" s="158" t="s">
        <v>89</v>
      </c>
      <c r="AY179" s="17" t="s">
        <v>307</v>
      </c>
      <c r="BE179" s="159">
        <f t="shared" ref="BE179:BE210" si="14">IF(N179="základná",J179,0)</f>
        <v>0</v>
      </c>
      <c r="BF179" s="159">
        <f t="shared" ref="BF179:BF210" si="15">IF(N179="znížená",J179,0)</f>
        <v>0</v>
      </c>
      <c r="BG179" s="159">
        <f t="shared" ref="BG179:BG210" si="16">IF(N179="zákl. prenesená",J179,0)</f>
        <v>0</v>
      </c>
      <c r="BH179" s="159">
        <f t="shared" ref="BH179:BH210" si="17">IF(N179="zníž. prenesená",J179,0)</f>
        <v>0</v>
      </c>
      <c r="BI179" s="159">
        <f t="shared" ref="BI179:BI210" si="18">IF(N179="nulová",J179,0)</f>
        <v>0</v>
      </c>
      <c r="BJ179" s="17" t="s">
        <v>89</v>
      </c>
      <c r="BK179" s="159">
        <f t="shared" ref="BK179:BK210" si="19">ROUND(I179*H179,2)</f>
        <v>0</v>
      </c>
      <c r="BL179" s="17" t="s">
        <v>587</v>
      </c>
      <c r="BM179" s="158" t="s">
        <v>1301</v>
      </c>
    </row>
    <row r="180" spans="2:65" s="1" customFormat="1" ht="16.5" customHeight="1">
      <c r="B180" s="145"/>
      <c r="C180" s="188" t="s">
        <v>844</v>
      </c>
      <c r="D180" s="188" t="s">
        <v>507</v>
      </c>
      <c r="E180" s="189" t="s">
        <v>3946</v>
      </c>
      <c r="F180" s="190" t="s">
        <v>3947</v>
      </c>
      <c r="G180" s="191" t="s">
        <v>693</v>
      </c>
      <c r="H180" s="192">
        <v>1</v>
      </c>
      <c r="I180" s="193"/>
      <c r="J180" s="194">
        <f t="shared" si="10"/>
        <v>0</v>
      </c>
      <c r="K180" s="195"/>
      <c r="L180" s="196"/>
      <c r="M180" s="197" t="s">
        <v>1</v>
      </c>
      <c r="N180" s="198" t="s">
        <v>42</v>
      </c>
      <c r="P180" s="156">
        <f t="shared" si="11"/>
        <v>0</v>
      </c>
      <c r="Q180" s="156">
        <v>5.3E-3</v>
      </c>
      <c r="R180" s="156">
        <f t="shared" si="12"/>
        <v>5.3E-3</v>
      </c>
      <c r="S180" s="156">
        <v>0</v>
      </c>
      <c r="T180" s="157">
        <f t="shared" si="13"/>
        <v>0</v>
      </c>
      <c r="AR180" s="158" t="s">
        <v>732</v>
      </c>
      <c r="AT180" s="158" t="s">
        <v>507</v>
      </c>
      <c r="AU180" s="158" t="s">
        <v>89</v>
      </c>
      <c r="AY180" s="17" t="s">
        <v>307</v>
      </c>
      <c r="BE180" s="159">
        <f t="shared" si="14"/>
        <v>0</v>
      </c>
      <c r="BF180" s="159">
        <f t="shared" si="15"/>
        <v>0</v>
      </c>
      <c r="BG180" s="159">
        <f t="shared" si="16"/>
        <v>0</v>
      </c>
      <c r="BH180" s="159">
        <f t="shared" si="17"/>
        <v>0</v>
      </c>
      <c r="BI180" s="159">
        <f t="shared" si="18"/>
        <v>0</v>
      </c>
      <c r="BJ180" s="17" t="s">
        <v>89</v>
      </c>
      <c r="BK180" s="159">
        <f t="shared" si="19"/>
        <v>0</v>
      </c>
      <c r="BL180" s="17" t="s">
        <v>587</v>
      </c>
      <c r="BM180" s="158" t="s">
        <v>1332</v>
      </c>
    </row>
    <row r="181" spans="2:65" s="1" customFormat="1" ht="21.75" customHeight="1">
      <c r="B181" s="145"/>
      <c r="C181" s="146" t="s">
        <v>849</v>
      </c>
      <c r="D181" s="146" t="s">
        <v>309</v>
      </c>
      <c r="E181" s="147" t="s">
        <v>3948</v>
      </c>
      <c r="F181" s="148" t="s">
        <v>3949</v>
      </c>
      <c r="G181" s="149" t="s">
        <v>693</v>
      </c>
      <c r="H181" s="150">
        <v>11</v>
      </c>
      <c r="I181" s="151"/>
      <c r="J181" s="152">
        <f t="shared" si="10"/>
        <v>0</v>
      </c>
      <c r="K181" s="153"/>
      <c r="L181" s="32"/>
      <c r="M181" s="154" t="s">
        <v>1</v>
      </c>
      <c r="N181" s="155" t="s">
        <v>42</v>
      </c>
      <c r="P181" s="156">
        <f t="shared" si="11"/>
        <v>0</v>
      </c>
      <c r="Q181" s="156">
        <v>0</v>
      </c>
      <c r="R181" s="156">
        <f t="shared" si="12"/>
        <v>0</v>
      </c>
      <c r="S181" s="156">
        <v>0</v>
      </c>
      <c r="T181" s="157">
        <f t="shared" si="13"/>
        <v>0</v>
      </c>
      <c r="AR181" s="158" t="s">
        <v>587</v>
      </c>
      <c r="AT181" s="158" t="s">
        <v>309</v>
      </c>
      <c r="AU181" s="158" t="s">
        <v>89</v>
      </c>
      <c r="AY181" s="17" t="s">
        <v>307</v>
      </c>
      <c r="BE181" s="159">
        <f t="shared" si="14"/>
        <v>0</v>
      </c>
      <c r="BF181" s="159">
        <f t="shared" si="15"/>
        <v>0</v>
      </c>
      <c r="BG181" s="159">
        <f t="shared" si="16"/>
        <v>0</v>
      </c>
      <c r="BH181" s="159">
        <f t="shared" si="17"/>
        <v>0</v>
      </c>
      <c r="BI181" s="159">
        <f t="shared" si="18"/>
        <v>0</v>
      </c>
      <c r="BJ181" s="17" t="s">
        <v>89</v>
      </c>
      <c r="BK181" s="159">
        <f t="shared" si="19"/>
        <v>0</v>
      </c>
      <c r="BL181" s="17" t="s">
        <v>587</v>
      </c>
      <c r="BM181" s="158" t="s">
        <v>1344</v>
      </c>
    </row>
    <row r="182" spans="2:65" s="1" customFormat="1" ht="24.2" customHeight="1">
      <c r="B182" s="145"/>
      <c r="C182" s="188" t="s">
        <v>854</v>
      </c>
      <c r="D182" s="188" t="s">
        <v>507</v>
      </c>
      <c r="E182" s="189" t="s">
        <v>3950</v>
      </c>
      <c r="F182" s="190" t="s">
        <v>3951</v>
      </c>
      <c r="G182" s="191" t="s">
        <v>693</v>
      </c>
      <c r="H182" s="192">
        <v>11</v>
      </c>
      <c r="I182" s="193"/>
      <c r="J182" s="194">
        <f t="shared" si="10"/>
        <v>0</v>
      </c>
      <c r="K182" s="195"/>
      <c r="L182" s="196"/>
      <c r="M182" s="197" t="s">
        <v>1</v>
      </c>
      <c r="N182" s="198" t="s">
        <v>42</v>
      </c>
      <c r="P182" s="156">
        <f t="shared" si="11"/>
        <v>0</v>
      </c>
      <c r="Q182" s="156">
        <v>8.0000000000000004E-4</v>
      </c>
      <c r="R182" s="156">
        <f t="shared" si="12"/>
        <v>8.8000000000000005E-3</v>
      </c>
      <c r="S182" s="156">
        <v>0</v>
      </c>
      <c r="T182" s="157">
        <f t="shared" si="13"/>
        <v>0</v>
      </c>
      <c r="AR182" s="158" t="s">
        <v>732</v>
      </c>
      <c r="AT182" s="158" t="s">
        <v>507</v>
      </c>
      <c r="AU182" s="158" t="s">
        <v>89</v>
      </c>
      <c r="AY182" s="17" t="s">
        <v>307</v>
      </c>
      <c r="BE182" s="159">
        <f t="shared" si="14"/>
        <v>0</v>
      </c>
      <c r="BF182" s="159">
        <f t="shared" si="15"/>
        <v>0</v>
      </c>
      <c r="BG182" s="159">
        <f t="shared" si="16"/>
        <v>0</v>
      </c>
      <c r="BH182" s="159">
        <f t="shared" si="17"/>
        <v>0</v>
      </c>
      <c r="BI182" s="159">
        <f t="shared" si="18"/>
        <v>0</v>
      </c>
      <c r="BJ182" s="17" t="s">
        <v>89</v>
      </c>
      <c r="BK182" s="159">
        <f t="shared" si="19"/>
        <v>0</v>
      </c>
      <c r="BL182" s="17" t="s">
        <v>587</v>
      </c>
      <c r="BM182" s="158" t="s">
        <v>1353</v>
      </c>
    </row>
    <row r="183" spans="2:65" s="1" customFormat="1" ht="21.75" customHeight="1">
      <c r="B183" s="145"/>
      <c r="C183" s="146" t="s">
        <v>859</v>
      </c>
      <c r="D183" s="146" t="s">
        <v>309</v>
      </c>
      <c r="E183" s="147" t="s">
        <v>3952</v>
      </c>
      <c r="F183" s="148" t="s">
        <v>3953</v>
      </c>
      <c r="G183" s="149" t="s">
        <v>693</v>
      </c>
      <c r="H183" s="150">
        <v>19</v>
      </c>
      <c r="I183" s="151"/>
      <c r="J183" s="152">
        <f t="shared" si="10"/>
        <v>0</v>
      </c>
      <c r="K183" s="153"/>
      <c r="L183" s="32"/>
      <c r="M183" s="154" t="s">
        <v>1</v>
      </c>
      <c r="N183" s="155" t="s">
        <v>42</v>
      </c>
      <c r="P183" s="156">
        <f t="shared" si="11"/>
        <v>0</v>
      </c>
      <c r="Q183" s="156">
        <v>0</v>
      </c>
      <c r="R183" s="156">
        <f t="shared" si="12"/>
        <v>0</v>
      </c>
      <c r="S183" s="156">
        <v>0</v>
      </c>
      <c r="T183" s="157">
        <f t="shared" si="13"/>
        <v>0</v>
      </c>
      <c r="AR183" s="158" t="s">
        <v>587</v>
      </c>
      <c r="AT183" s="158" t="s">
        <v>309</v>
      </c>
      <c r="AU183" s="158" t="s">
        <v>89</v>
      </c>
      <c r="AY183" s="17" t="s">
        <v>307</v>
      </c>
      <c r="BE183" s="159">
        <f t="shared" si="14"/>
        <v>0</v>
      </c>
      <c r="BF183" s="159">
        <f t="shared" si="15"/>
        <v>0</v>
      </c>
      <c r="BG183" s="159">
        <f t="shared" si="16"/>
        <v>0</v>
      </c>
      <c r="BH183" s="159">
        <f t="shared" si="17"/>
        <v>0</v>
      </c>
      <c r="BI183" s="159">
        <f t="shared" si="18"/>
        <v>0</v>
      </c>
      <c r="BJ183" s="17" t="s">
        <v>89</v>
      </c>
      <c r="BK183" s="159">
        <f t="shared" si="19"/>
        <v>0</v>
      </c>
      <c r="BL183" s="17" t="s">
        <v>587</v>
      </c>
      <c r="BM183" s="158" t="s">
        <v>1363</v>
      </c>
    </row>
    <row r="184" spans="2:65" s="1" customFormat="1" ht="16.5" customHeight="1">
      <c r="B184" s="145"/>
      <c r="C184" s="188" t="s">
        <v>864</v>
      </c>
      <c r="D184" s="188" t="s">
        <v>507</v>
      </c>
      <c r="E184" s="189" t="s">
        <v>3954</v>
      </c>
      <c r="F184" s="190" t="s">
        <v>3955</v>
      </c>
      <c r="G184" s="191" t="s">
        <v>693</v>
      </c>
      <c r="H184" s="192">
        <v>10</v>
      </c>
      <c r="I184" s="193"/>
      <c r="J184" s="194">
        <f t="shared" si="10"/>
        <v>0</v>
      </c>
      <c r="K184" s="195"/>
      <c r="L184" s="196"/>
      <c r="M184" s="197" t="s">
        <v>1</v>
      </c>
      <c r="N184" s="198" t="s">
        <v>42</v>
      </c>
      <c r="P184" s="156">
        <f t="shared" si="11"/>
        <v>0</v>
      </c>
      <c r="Q184" s="156">
        <v>1.1999999999999999E-3</v>
      </c>
      <c r="R184" s="156">
        <f t="shared" si="12"/>
        <v>1.1999999999999999E-2</v>
      </c>
      <c r="S184" s="156">
        <v>0</v>
      </c>
      <c r="T184" s="157">
        <f t="shared" si="13"/>
        <v>0</v>
      </c>
      <c r="AR184" s="158" t="s">
        <v>732</v>
      </c>
      <c r="AT184" s="158" t="s">
        <v>507</v>
      </c>
      <c r="AU184" s="158" t="s">
        <v>89</v>
      </c>
      <c r="AY184" s="17" t="s">
        <v>307</v>
      </c>
      <c r="BE184" s="159">
        <f t="shared" si="14"/>
        <v>0</v>
      </c>
      <c r="BF184" s="159">
        <f t="shared" si="15"/>
        <v>0</v>
      </c>
      <c r="BG184" s="159">
        <f t="shared" si="16"/>
        <v>0</v>
      </c>
      <c r="BH184" s="159">
        <f t="shared" si="17"/>
        <v>0</v>
      </c>
      <c r="BI184" s="159">
        <f t="shared" si="18"/>
        <v>0</v>
      </c>
      <c r="BJ184" s="17" t="s">
        <v>89</v>
      </c>
      <c r="BK184" s="159">
        <f t="shared" si="19"/>
        <v>0</v>
      </c>
      <c r="BL184" s="17" t="s">
        <v>587</v>
      </c>
      <c r="BM184" s="158" t="s">
        <v>1381</v>
      </c>
    </row>
    <row r="185" spans="2:65" s="1" customFormat="1" ht="16.5" customHeight="1">
      <c r="B185" s="145"/>
      <c r="C185" s="188" t="s">
        <v>869</v>
      </c>
      <c r="D185" s="188" t="s">
        <v>507</v>
      </c>
      <c r="E185" s="189" t="s">
        <v>3956</v>
      </c>
      <c r="F185" s="190" t="s">
        <v>3957</v>
      </c>
      <c r="G185" s="191" t="s">
        <v>693</v>
      </c>
      <c r="H185" s="192">
        <v>4</v>
      </c>
      <c r="I185" s="193"/>
      <c r="J185" s="194">
        <f t="shared" si="10"/>
        <v>0</v>
      </c>
      <c r="K185" s="195"/>
      <c r="L185" s="196"/>
      <c r="M185" s="197" t="s">
        <v>1</v>
      </c>
      <c r="N185" s="198" t="s">
        <v>42</v>
      </c>
      <c r="P185" s="156">
        <f t="shared" si="11"/>
        <v>0</v>
      </c>
      <c r="Q185" s="156">
        <v>1.6999999999999999E-3</v>
      </c>
      <c r="R185" s="156">
        <f t="shared" si="12"/>
        <v>6.7999999999999996E-3</v>
      </c>
      <c r="S185" s="156">
        <v>0</v>
      </c>
      <c r="T185" s="157">
        <f t="shared" si="13"/>
        <v>0</v>
      </c>
      <c r="AR185" s="158" t="s">
        <v>732</v>
      </c>
      <c r="AT185" s="158" t="s">
        <v>507</v>
      </c>
      <c r="AU185" s="158" t="s">
        <v>89</v>
      </c>
      <c r="AY185" s="17" t="s">
        <v>307</v>
      </c>
      <c r="BE185" s="159">
        <f t="shared" si="14"/>
        <v>0</v>
      </c>
      <c r="BF185" s="159">
        <f t="shared" si="15"/>
        <v>0</v>
      </c>
      <c r="BG185" s="159">
        <f t="shared" si="16"/>
        <v>0</v>
      </c>
      <c r="BH185" s="159">
        <f t="shared" si="17"/>
        <v>0</v>
      </c>
      <c r="BI185" s="159">
        <f t="shared" si="18"/>
        <v>0</v>
      </c>
      <c r="BJ185" s="17" t="s">
        <v>89</v>
      </c>
      <c r="BK185" s="159">
        <f t="shared" si="19"/>
        <v>0</v>
      </c>
      <c r="BL185" s="17" t="s">
        <v>587</v>
      </c>
      <c r="BM185" s="158" t="s">
        <v>1410</v>
      </c>
    </row>
    <row r="186" spans="2:65" s="1" customFormat="1" ht="16.5" customHeight="1">
      <c r="B186" s="145"/>
      <c r="C186" s="188" t="s">
        <v>874</v>
      </c>
      <c r="D186" s="188" t="s">
        <v>507</v>
      </c>
      <c r="E186" s="189" t="s">
        <v>3958</v>
      </c>
      <c r="F186" s="190" t="s">
        <v>3959</v>
      </c>
      <c r="G186" s="191" t="s">
        <v>693</v>
      </c>
      <c r="H186" s="192">
        <v>1</v>
      </c>
      <c r="I186" s="193"/>
      <c r="J186" s="194">
        <f t="shared" si="10"/>
        <v>0</v>
      </c>
      <c r="K186" s="195"/>
      <c r="L186" s="196"/>
      <c r="M186" s="197" t="s">
        <v>1</v>
      </c>
      <c r="N186" s="198" t="s">
        <v>42</v>
      </c>
      <c r="P186" s="156">
        <f t="shared" si="11"/>
        <v>0</v>
      </c>
      <c r="Q186" s="156">
        <v>2.2000000000000001E-3</v>
      </c>
      <c r="R186" s="156">
        <f t="shared" si="12"/>
        <v>2.2000000000000001E-3</v>
      </c>
      <c r="S186" s="156">
        <v>0</v>
      </c>
      <c r="T186" s="157">
        <f t="shared" si="13"/>
        <v>0</v>
      </c>
      <c r="AR186" s="158" t="s">
        <v>732</v>
      </c>
      <c r="AT186" s="158" t="s">
        <v>507</v>
      </c>
      <c r="AU186" s="158" t="s">
        <v>89</v>
      </c>
      <c r="AY186" s="17" t="s">
        <v>307</v>
      </c>
      <c r="BE186" s="159">
        <f t="shared" si="14"/>
        <v>0</v>
      </c>
      <c r="BF186" s="159">
        <f t="shared" si="15"/>
        <v>0</v>
      </c>
      <c r="BG186" s="159">
        <f t="shared" si="16"/>
        <v>0</v>
      </c>
      <c r="BH186" s="159">
        <f t="shared" si="17"/>
        <v>0</v>
      </c>
      <c r="BI186" s="159">
        <f t="shared" si="18"/>
        <v>0</v>
      </c>
      <c r="BJ186" s="17" t="s">
        <v>89</v>
      </c>
      <c r="BK186" s="159">
        <f t="shared" si="19"/>
        <v>0</v>
      </c>
      <c r="BL186" s="17" t="s">
        <v>587</v>
      </c>
      <c r="BM186" s="158" t="s">
        <v>1440</v>
      </c>
    </row>
    <row r="187" spans="2:65" s="1" customFormat="1" ht="16.5" customHeight="1">
      <c r="B187" s="145"/>
      <c r="C187" s="188" t="s">
        <v>880</v>
      </c>
      <c r="D187" s="188" t="s">
        <v>507</v>
      </c>
      <c r="E187" s="189" t="s">
        <v>3960</v>
      </c>
      <c r="F187" s="190" t="s">
        <v>3961</v>
      </c>
      <c r="G187" s="191" t="s">
        <v>693</v>
      </c>
      <c r="H187" s="192">
        <v>4</v>
      </c>
      <c r="I187" s="193"/>
      <c r="J187" s="194">
        <f t="shared" si="10"/>
        <v>0</v>
      </c>
      <c r="K187" s="195"/>
      <c r="L187" s="196"/>
      <c r="M187" s="197" t="s">
        <v>1</v>
      </c>
      <c r="N187" s="198" t="s">
        <v>42</v>
      </c>
      <c r="P187" s="156">
        <f t="shared" si="11"/>
        <v>0</v>
      </c>
      <c r="Q187" s="156">
        <v>2.7000000000000001E-3</v>
      </c>
      <c r="R187" s="156">
        <f t="shared" si="12"/>
        <v>1.0800000000000001E-2</v>
      </c>
      <c r="S187" s="156">
        <v>0</v>
      </c>
      <c r="T187" s="157">
        <f t="shared" si="13"/>
        <v>0</v>
      </c>
      <c r="AR187" s="158" t="s">
        <v>732</v>
      </c>
      <c r="AT187" s="158" t="s">
        <v>507</v>
      </c>
      <c r="AU187" s="158" t="s">
        <v>89</v>
      </c>
      <c r="AY187" s="17" t="s">
        <v>307</v>
      </c>
      <c r="BE187" s="159">
        <f t="shared" si="14"/>
        <v>0</v>
      </c>
      <c r="BF187" s="159">
        <f t="shared" si="15"/>
        <v>0</v>
      </c>
      <c r="BG187" s="159">
        <f t="shared" si="16"/>
        <v>0</v>
      </c>
      <c r="BH187" s="159">
        <f t="shared" si="17"/>
        <v>0</v>
      </c>
      <c r="BI187" s="159">
        <f t="shared" si="18"/>
        <v>0</v>
      </c>
      <c r="BJ187" s="17" t="s">
        <v>89</v>
      </c>
      <c r="BK187" s="159">
        <f t="shared" si="19"/>
        <v>0</v>
      </c>
      <c r="BL187" s="17" t="s">
        <v>587</v>
      </c>
      <c r="BM187" s="158" t="s">
        <v>1461</v>
      </c>
    </row>
    <row r="188" spans="2:65" s="1" customFormat="1" ht="21.75" customHeight="1">
      <c r="B188" s="145"/>
      <c r="C188" s="146" t="s">
        <v>885</v>
      </c>
      <c r="D188" s="146" t="s">
        <v>309</v>
      </c>
      <c r="E188" s="147" t="s">
        <v>3962</v>
      </c>
      <c r="F188" s="148" t="s">
        <v>3963</v>
      </c>
      <c r="G188" s="149" t="s">
        <v>693</v>
      </c>
      <c r="H188" s="150">
        <v>9</v>
      </c>
      <c r="I188" s="151"/>
      <c r="J188" s="152">
        <f t="shared" si="10"/>
        <v>0</v>
      </c>
      <c r="K188" s="153"/>
      <c r="L188" s="32"/>
      <c r="M188" s="154" t="s">
        <v>1</v>
      </c>
      <c r="N188" s="155" t="s">
        <v>42</v>
      </c>
      <c r="P188" s="156">
        <f t="shared" si="11"/>
        <v>0</v>
      </c>
      <c r="Q188" s="156">
        <v>0</v>
      </c>
      <c r="R188" s="156">
        <f t="shared" si="12"/>
        <v>0</v>
      </c>
      <c r="S188" s="156">
        <v>0</v>
      </c>
      <c r="T188" s="157">
        <f t="shared" si="13"/>
        <v>0</v>
      </c>
      <c r="AR188" s="158" t="s">
        <v>587</v>
      </c>
      <c r="AT188" s="158" t="s">
        <v>309</v>
      </c>
      <c r="AU188" s="158" t="s">
        <v>89</v>
      </c>
      <c r="AY188" s="17" t="s">
        <v>307</v>
      </c>
      <c r="BE188" s="159">
        <f t="shared" si="14"/>
        <v>0</v>
      </c>
      <c r="BF188" s="159">
        <f t="shared" si="15"/>
        <v>0</v>
      </c>
      <c r="BG188" s="159">
        <f t="shared" si="16"/>
        <v>0</v>
      </c>
      <c r="BH188" s="159">
        <f t="shared" si="17"/>
        <v>0</v>
      </c>
      <c r="BI188" s="159">
        <f t="shared" si="18"/>
        <v>0</v>
      </c>
      <c r="BJ188" s="17" t="s">
        <v>89</v>
      </c>
      <c r="BK188" s="159">
        <f t="shared" si="19"/>
        <v>0</v>
      </c>
      <c r="BL188" s="17" t="s">
        <v>587</v>
      </c>
      <c r="BM188" s="158" t="s">
        <v>1476</v>
      </c>
    </row>
    <row r="189" spans="2:65" s="1" customFormat="1" ht="16.5" customHeight="1">
      <c r="B189" s="145"/>
      <c r="C189" s="188" t="s">
        <v>926</v>
      </c>
      <c r="D189" s="188" t="s">
        <v>507</v>
      </c>
      <c r="E189" s="189" t="s">
        <v>3964</v>
      </c>
      <c r="F189" s="190" t="s">
        <v>3965</v>
      </c>
      <c r="G189" s="191" t="s">
        <v>693</v>
      </c>
      <c r="H189" s="192">
        <v>1</v>
      </c>
      <c r="I189" s="193"/>
      <c r="J189" s="194">
        <f t="shared" si="10"/>
        <v>0</v>
      </c>
      <c r="K189" s="195"/>
      <c r="L189" s="196"/>
      <c r="M189" s="197" t="s">
        <v>1</v>
      </c>
      <c r="N189" s="198" t="s">
        <v>42</v>
      </c>
      <c r="P189" s="156">
        <f t="shared" si="11"/>
        <v>0</v>
      </c>
      <c r="Q189" s="156">
        <v>4.4999999999999997E-3</v>
      </c>
      <c r="R189" s="156">
        <f t="shared" si="12"/>
        <v>4.4999999999999997E-3</v>
      </c>
      <c r="S189" s="156">
        <v>0</v>
      </c>
      <c r="T189" s="157">
        <f t="shared" si="13"/>
        <v>0</v>
      </c>
      <c r="AR189" s="158" t="s">
        <v>732</v>
      </c>
      <c r="AT189" s="158" t="s">
        <v>507</v>
      </c>
      <c r="AU189" s="158" t="s">
        <v>89</v>
      </c>
      <c r="AY189" s="17" t="s">
        <v>307</v>
      </c>
      <c r="BE189" s="159">
        <f t="shared" si="14"/>
        <v>0</v>
      </c>
      <c r="BF189" s="159">
        <f t="shared" si="15"/>
        <v>0</v>
      </c>
      <c r="BG189" s="159">
        <f t="shared" si="16"/>
        <v>0</v>
      </c>
      <c r="BH189" s="159">
        <f t="shared" si="17"/>
        <v>0</v>
      </c>
      <c r="BI189" s="159">
        <f t="shared" si="18"/>
        <v>0</v>
      </c>
      <c r="BJ189" s="17" t="s">
        <v>89</v>
      </c>
      <c r="BK189" s="159">
        <f t="shared" si="19"/>
        <v>0</v>
      </c>
      <c r="BL189" s="17" t="s">
        <v>587</v>
      </c>
      <c r="BM189" s="158" t="s">
        <v>1487</v>
      </c>
    </row>
    <row r="190" spans="2:65" s="1" customFormat="1" ht="16.5" customHeight="1">
      <c r="B190" s="145"/>
      <c r="C190" s="188" t="s">
        <v>931</v>
      </c>
      <c r="D190" s="188" t="s">
        <v>507</v>
      </c>
      <c r="E190" s="189" t="s">
        <v>3966</v>
      </c>
      <c r="F190" s="190" t="s">
        <v>3967</v>
      </c>
      <c r="G190" s="191" t="s">
        <v>693</v>
      </c>
      <c r="H190" s="192">
        <v>4</v>
      </c>
      <c r="I190" s="193"/>
      <c r="J190" s="194">
        <f t="shared" si="10"/>
        <v>0</v>
      </c>
      <c r="K190" s="195"/>
      <c r="L190" s="196"/>
      <c r="M190" s="197" t="s">
        <v>1</v>
      </c>
      <c r="N190" s="198" t="s">
        <v>42</v>
      </c>
      <c r="P190" s="156">
        <f t="shared" si="11"/>
        <v>0</v>
      </c>
      <c r="Q190" s="156">
        <v>5.4999999999999997E-3</v>
      </c>
      <c r="R190" s="156">
        <f t="shared" si="12"/>
        <v>2.1999999999999999E-2</v>
      </c>
      <c r="S190" s="156">
        <v>0</v>
      </c>
      <c r="T190" s="157">
        <f t="shared" si="13"/>
        <v>0</v>
      </c>
      <c r="AR190" s="158" t="s">
        <v>732</v>
      </c>
      <c r="AT190" s="158" t="s">
        <v>507</v>
      </c>
      <c r="AU190" s="158" t="s">
        <v>89</v>
      </c>
      <c r="AY190" s="17" t="s">
        <v>307</v>
      </c>
      <c r="BE190" s="159">
        <f t="shared" si="14"/>
        <v>0</v>
      </c>
      <c r="BF190" s="159">
        <f t="shared" si="15"/>
        <v>0</v>
      </c>
      <c r="BG190" s="159">
        <f t="shared" si="16"/>
        <v>0</v>
      </c>
      <c r="BH190" s="159">
        <f t="shared" si="17"/>
        <v>0</v>
      </c>
      <c r="BI190" s="159">
        <f t="shared" si="18"/>
        <v>0</v>
      </c>
      <c r="BJ190" s="17" t="s">
        <v>89</v>
      </c>
      <c r="BK190" s="159">
        <f t="shared" si="19"/>
        <v>0</v>
      </c>
      <c r="BL190" s="17" t="s">
        <v>587</v>
      </c>
      <c r="BM190" s="158" t="s">
        <v>1496</v>
      </c>
    </row>
    <row r="191" spans="2:65" s="1" customFormat="1" ht="16.5" customHeight="1">
      <c r="B191" s="145"/>
      <c r="C191" s="188" t="s">
        <v>939</v>
      </c>
      <c r="D191" s="188" t="s">
        <v>507</v>
      </c>
      <c r="E191" s="189" t="s">
        <v>3968</v>
      </c>
      <c r="F191" s="190" t="s">
        <v>3969</v>
      </c>
      <c r="G191" s="191" t="s">
        <v>693</v>
      </c>
      <c r="H191" s="192">
        <v>4</v>
      </c>
      <c r="I191" s="193"/>
      <c r="J191" s="194">
        <f t="shared" si="10"/>
        <v>0</v>
      </c>
      <c r="K191" s="195"/>
      <c r="L191" s="196"/>
      <c r="M191" s="197" t="s">
        <v>1</v>
      </c>
      <c r="N191" s="198" t="s">
        <v>42</v>
      </c>
      <c r="P191" s="156">
        <f t="shared" si="11"/>
        <v>0</v>
      </c>
      <c r="Q191" s="156">
        <v>7.1999999999999998E-3</v>
      </c>
      <c r="R191" s="156">
        <f t="shared" si="12"/>
        <v>2.8799999999999999E-2</v>
      </c>
      <c r="S191" s="156">
        <v>0</v>
      </c>
      <c r="T191" s="157">
        <f t="shared" si="13"/>
        <v>0</v>
      </c>
      <c r="AR191" s="158" t="s">
        <v>732</v>
      </c>
      <c r="AT191" s="158" t="s">
        <v>507</v>
      </c>
      <c r="AU191" s="158" t="s">
        <v>89</v>
      </c>
      <c r="AY191" s="17" t="s">
        <v>307</v>
      </c>
      <c r="BE191" s="159">
        <f t="shared" si="14"/>
        <v>0</v>
      </c>
      <c r="BF191" s="159">
        <f t="shared" si="15"/>
        <v>0</v>
      </c>
      <c r="BG191" s="159">
        <f t="shared" si="16"/>
        <v>0</v>
      </c>
      <c r="BH191" s="159">
        <f t="shared" si="17"/>
        <v>0</v>
      </c>
      <c r="BI191" s="159">
        <f t="shared" si="18"/>
        <v>0</v>
      </c>
      <c r="BJ191" s="17" t="s">
        <v>89</v>
      </c>
      <c r="BK191" s="159">
        <f t="shared" si="19"/>
        <v>0</v>
      </c>
      <c r="BL191" s="17" t="s">
        <v>587</v>
      </c>
      <c r="BM191" s="158" t="s">
        <v>1505</v>
      </c>
    </row>
    <row r="192" spans="2:65" s="1" customFormat="1" ht="16.5" customHeight="1">
      <c r="B192" s="145"/>
      <c r="C192" s="146" t="s">
        <v>954</v>
      </c>
      <c r="D192" s="146" t="s">
        <v>309</v>
      </c>
      <c r="E192" s="147" t="s">
        <v>3970</v>
      </c>
      <c r="F192" s="148" t="s">
        <v>3971</v>
      </c>
      <c r="G192" s="149" t="s">
        <v>693</v>
      </c>
      <c r="H192" s="150">
        <v>100</v>
      </c>
      <c r="I192" s="151"/>
      <c r="J192" s="152">
        <f t="shared" si="10"/>
        <v>0</v>
      </c>
      <c r="K192" s="153"/>
      <c r="L192" s="32"/>
      <c r="M192" s="154" t="s">
        <v>1</v>
      </c>
      <c r="N192" s="155" t="s">
        <v>42</v>
      </c>
      <c r="P192" s="156">
        <f t="shared" si="11"/>
        <v>0</v>
      </c>
      <c r="Q192" s="156">
        <v>0</v>
      </c>
      <c r="R192" s="156">
        <f t="shared" si="12"/>
        <v>0</v>
      </c>
      <c r="S192" s="156">
        <v>0</v>
      </c>
      <c r="T192" s="157">
        <f t="shared" si="13"/>
        <v>0</v>
      </c>
      <c r="AR192" s="158" t="s">
        <v>587</v>
      </c>
      <c r="AT192" s="158" t="s">
        <v>309</v>
      </c>
      <c r="AU192" s="158" t="s">
        <v>89</v>
      </c>
      <c r="AY192" s="17" t="s">
        <v>307</v>
      </c>
      <c r="BE192" s="159">
        <f t="shared" si="14"/>
        <v>0</v>
      </c>
      <c r="BF192" s="159">
        <f t="shared" si="15"/>
        <v>0</v>
      </c>
      <c r="BG192" s="159">
        <f t="shared" si="16"/>
        <v>0</v>
      </c>
      <c r="BH192" s="159">
        <f t="shared" si="17"/>
        <v>0</v>
      </c>
      <c r="BI192" s="159">
        <f t="shared" si="18"/>
        <v>0</v>
      </c>
      <c r="BJ192" s="17" t="s">
        <v>89</v>
      </c>
      <c r="BK192" s="159">
        <f t="shared" si="19"/>
        <v>0</v>
      </c>
      <c r="BL192" s="17" t="s">
        <v>587</v>
      </c>
      <c r="BM192" s="158" t="s">
        <v>1515</v>
      </c>
    </row>
    <row r="193" spans="2:65" s="1" customFormat="1" ht="24.2" customHeight="1">
      <c r="B193" s="145"/>
      <c r="C193" s="188" t="s">
        <v>959</v>
      </c>
      <c r="D193" s="188" t="s">
        <v>507</v>
      </c>
      <c r="E193" s="189" t="s">
        <v>3972</v>
      </c>
      <c r="F193" s="190" t="s">
        <v>3973</v>
      </c>
      <c r="G193" s="191" t="s">
        <v>693</v>
      </c>
      <c r="H193" s="192">
        <v>100</v>
      </c>
      <c r="I193" s="193"/>
      <c r="J193" s="194">
        <f t="shared" si="10"/>
        <v>0</v>
      </c>
      <c r="K193" s="195"/>
      <c r="L193" s="196"/>
      <c r="M193" s="197" t="s">
        <v>1</v>
      </c>
      <c r="N193" s="198" t="s">
        <v>42</v>
      </c>
      <c r="P193" s="156">
        <f t="shared" si="11"/>
        <v>0</v>
      </c>
      <c r="Q193" s="156">
        <v>2.0000000000000001E-4</v>
      </c>
      <c r="R193" s="156">
        <f t="shared" si="12"/>
        <v>0.02</v>
      </c>
      <c r="S193" s="156">
        <v>0</v>
      </c>
      <c r="T193" s="157">
        <f t="shared" si="13"/>
        <v>0</v>
      </c>
      <c r="AR193" s="158" t="s">
        <v>732</v>
      </c>
      <c r="AT193" s="158" t="s">
        <v>507</v>
      </c>
      <c r="AU193" s="158" t="s">
        <v>89</v>
      </c>
      <c r="AY193" s="17" t="s">
        <v>307</v>
      </c>
      <c r="BE193" s="159">
        <f t="shared" si="14"/>
        <v>0</v>
      </c>
      <c r="BF193" s="159">
        <f t="shared" si="15"/>
        <v>0</v>
      </c>
      <c r="BG193" s="159">
        <f t="shared" si="16"/>
        <v>0</v>
      </c>
      <c r="BH193" s="159">
        <f t="shared" si="17"/>
        <v>0</v>
      </c>
      <c r="BI193" s="159">
        <f t="shared" si="18"/>
        <v>0</v>
      </c>
      <c r="BJ193" s="17" t="s">
        <v>89</v>
      </c>
      <c r="BK193" s="159">
        <f t="shared" si="19"/>
        <v>0</v>
      </c>
      <c r="BL193" s="17" t="s">
        <v>587</v>
      </c>
      <c r="BM193" s="158" t="s">
        <v>1524</v>
      </c>
    </row>
    <row r="194" spans="2:65" s="1" customFormat="1" ht="16.5" customHeight="1">
      <c r="B194" s="145"/>
      <c r="C194" s="146" t="s">
        <v>965</v>
      </c>
      <c r="D194" s="146" t="s">
        <v>309</v>
      </c>
      <c r="E194" s="147" t="s">
        <v>3974</v>
      </c>
      <c r="F194" s="148" t="s">
        <v>3975</v>
      </c>
      <c r="G194" s="149" t="s">
        <v>693</v>
      </c>
      <c r="H194" s="150">
        <v>17</v>
      </c>
      <c r="I194" s="151"/>
      <c r="J194" s="152">
        <f t="shared" si="10"/>
        <v>0</v>
      </c>
      <c r="K194" s="153"/>
      <c r="L194" s="32"/>
      <c r="M194" s="154" t="s">
        <v>1</v>
      </c>
      <c r="N194" s="155" t="s">
        <v>42</v>
      </c>
      <c r="P194" s="156">
        <f t="shared" si="11"/>
        <v>0</v>
      </c>
      <c r="Q194" s="156">
        <v>0</v>
      </c>
      <c r="R194" s="156">
        <f t="shared" si="12"/>
        <v>0</v>
      </c>
      <c r="S194" s="156">
        <v>0</v>
      </c>
      <c r="T194" s="157">
        <f t="shared" si="13"/>
        <v>0</v>
      </c>
      <c r="AR194" s="158" t="s">
        <v>587</v>
      </c>
      <c r="AT194" s="158" t="s">
        <v>309</v>
      </c>
      <c r="AU194" s="158" t="s">
        <v>89</v>
      </c>
      <c r="AY194" s="17" t="s">
        <v>307</v>
      </c>
      <c r="BE194" s="159">
        <f t="shared" si="14"/>
        <v>0</v>
      </c>
      <c r="BF194" s="159">
        <f t="shared" si="15"/>
        <v>0</v>
      </c>
      <c r="BG194" s="159">
        <f t="shared" si="16"/>
        <v>0</v>
      </c>
      <c r="BH194" s="159">
        <f t="shared" si="17"/>
        <v>0</v>
      </c>
      <c r="BI194" s="159">
        <f t="shared" si="18"/>
        <v>0</v>
      </c>
      <c r="BJ194" s="17" t="s">
        <v>89</v>
      </c>
      <c r="BK194" s="159">
        <f t="shared" si="19"/>
        <v>0</v>
      </c>
      <c r="BL194" s="17" t="s">
        <v>587</v>
      </c>
      <c r="BM194" s="158" t="s">
        <v>1532</v>
      </c>
    </row>
    <row r="195" spans="2:65" s="1" customFormat="1" ht="16.5" customHeight="1">
      <c r="B195" s="145"/>
      <c r="C195" s="188" t="s">
        <v>976</v>
      </c>
      <c r="D195" s="188" t="s">
        <v>507</v>
      </c>
      <c r="E195" s="189" t="s">
        <v>3976</v>
      </c>
      <c r="F195" s="190" t="s">
        <v>3977</v>
      </c>
      <c r="G195" s="191" t="s">
        <v>693</v>
      </c>
      <c r="H195" s="192">
        <v>12</v>
      </c>
      <c r="I195" s="193"/>
      <c r="J195" s="194">
        <f t="shared" si="10"/>
        <v>0</v>
      </c>
      <c r="K195" s="195"/>
      <c r="L195" s="196"/>
      <c r="M195" s="197" t="s">
        <v>1</v>
      </c>
      <c r="N195" s="198" t="s">
        <v>42</v>
      </c>
      <c r="P195" s="156">
        <f t="shared" si="11"/>
        <v>0</v>
      </c>
      <c r="Q195" s="156">
        <v>2.9999999999999997E-4</v>
      </c>
      <c r="R195" s="156">
        <f t="shared" si="12"/>
        <v>3.5999999999999999E-3</v>
      </c>
      <c r="S195" s="156">
        <v>0</v>
      </c>
      <c r="T195" s="157">
        <f t="shared" si="13"/>
        <v>0</v>
      </c>
      <c r="AR195" s="158" t="s">
        <v>732</v>
      </c>
      <c r="AT195" s="158" t="s">
        <v>507</v>
      </c>
      <c r="AU195" s="158" t="s">
        <v>89</v>
      </c>
      <c r="AY195" s="17" t="s">
        <v>307</v>
      </c>
      <c r="BE195" s="159">
        <f t="shared" si="14"/>
        <v>0</v>
      </c>
      <c r="BF195" s="159">
        <f t="shared" si="15"/>
        <v>0</v>
      </c>
      <c r="BG195" s="159">
        <f t="shared" si="16"/>
        <v>0</v>
      </c>
      <c r="BH195" s="159">
        <f t="shared" si="17"/>
        <v>0</v>
      </c>
      <c r="BI195" s="159">
        <f t="shared" si="18"/>
        <v>0</v>
      </c>
      <c r="BJ195" s="17" t="s">
        <v>89</v>
      </c>
      <c r="BK195" s="159">
        <f t="shared" si="19"/>
        <v>0</v>
      </c>
      <c r="BL195" s="17" t="s">
        <v>587</v>
      </c>
      <c r="BM195" s="158" t="s">
        <v>1545</v>
      </c>
    </row>
    <row r="196" spans="2:65" s="1" customFormat="1" ht="16.5" customHeight="1">
      <c r="B196" s="145"/>
      <c r="C196" s="188" t="s">
        <v>987</v>
      </c>
      <c r="D196" s="188" t="s">
        <v>507</v>
      </c>
      <c r="E196" s="189" t="s">
        <v>3978</v>
      </c>
      <c r="F196" s="190" t="s">
        <v>3979</v>
      </c>
      <c r="G196" s="191" t="s">
        <v>693</v>
      </c>
      <c r="H196" s="192">
        <v>3</v>
      </c>
      <c r="I196" s="193"/>
      <c r="J196" s="194">
        <f t="shared" si="10"/>
        <v>0</v>
      </c>
      <c r="K196" s="195"/>
      <c r="L196" s="196"/>
      <c r="M196" s="197" t="s">
        <v>1</v>
      </c>
      <c r="N196" s="198" t="s">
        <v>42</v>
      </c>
      <c r="P196" s="156">
        <f t="shared" si="11"/>
        <v>0</v>
      </c>
      <c r="Q196" s="156">
        <v>2.9999999999999997E-4</v>
      </c>
      <c r="R196" s="156">
        <f t="shared" si="12"/>
        <v>8.9999999999999998E-4</v>
      </c>
      <c r="S196" s="156">
        <v>0</v>
      </c>
      <c r="T196" s="157">
        <f t="shared" si="13"/>
        <v>0</v>
      </c>
      <c r="AR196" s="158" t="s">
        <v>732</v>
      </c>
      <c r="AT196" s="158" t="s">
        <v>507</v>
      </c>
      <c r="AU196" s="158" t="s">
        <v>89</v>
      </c>
      <c r="AY196" s="17" t="s">
        <v>307</v>
      </c>
      <c r="BE196" s="159">
        <f t="shared" si="14"/>
        <v>0</v>
      </c>
      <c r="BF196" s="159">
        <f t="shared" si="15"/>
        <v>0</v>
      </c>
      <c r="BG196" s="159">
        <f t="shared" si="16"/>
        <v>0</v>
      </c>
      <c r="BH196" s="159">
        <f t="shared" si="17"/>
        <v>0</v>
      </c>
      <c r="BI196" s="159">
        <f t="shared" si="18"/>
        <v>0</v>
      </c>
      <c r="BJ196" s="17" t="s">
        <v>89</v>
      </c>
      <c r="BK196" s="159">
        <f t="shared" si="19"/>
        <v>0</v>
      </c>
      <c r="BL196" s="17" t="s">
        <v>587</v>
      </c>
      <c r="BM196" s="158" t="s">
        <v>1553</v>
      </c>
    </row>
    <row r="197" spans="2:65" s="1" customFormat="1" ht="16.5" customHeight="1">
      <c r="B197" s="145"/>
      <c r="C197" s="188" t="s">
        <v>991</v>
      </c>
      <c r="D197" s="188" t="s">
        <v>507</v>
      </c>
      <c r="E197" s="189" t="s">
        <v>3980</v>
      </c>
      <c r="F197" s="190" t="s">
        <v>3981</v>
      </c>
      <c r="G197" s="191" t="s">
        <v>693</v>
      </c>
      <c r="H197" s="192">
        <v>2</v>
      </c>
      <c r="I197" s="193"/>
      <c r="J197" s="194">
        <f t="shared" si="10"/>
        <v>0</v>
      </c>
      <c r="K197" s="195"/>
      <c r="L197" s="196"/>
      <c r="M197" s="197" t="s">
        <v>1</v>
      </c>
      <c r="N197" s="198" t="s">
        <v>42</v>
      </c>
      <c r="P197" s="156">
        <f t="shared" si="11"/>
        <v>0</v>
      </c>
      <c r="Q197" s="156">
        <v>5.9999999999999995E-4</v>
      </c>
      <c r="R197" s="156">
        <f t="shared" si="12"/>
        <v>1.1999999999999999E-3</v>
      </c>
      <c r="S197" s="156">
        <v>0</v>
      </c>
      <c r="T197" s="157">
        <f t="shared" si="13"/>
        <v>0</v>
      </c>
      <c r="AR197" s="158" t="s">
        <v>732</v>
      </c>
      <c r="AT197" s="158" t="s">
        <v>507</v>
      </c>
      <c r="AU197" s="158" t="s">
        <v>89</v>
      </c>
      <c r="AY197" s="17" t="s">
        <v>307</v>
      </c>
      <c r="BE197" s="159">
        <f t="shared" si="14"/>
        <v>0</v>
      </c>
      <c r="BF197" s="159">
        <f t="shared" si="15"/>
        <v>0</v>
      </c>
      <c r="BG197" s="159">
        <f t="shared" si="16"/>
        <v>0</v>
      </c>
      <c r="BH197" s="159">
        <f t="shared" si="17"/>
        <v>0</v>
      </c>
      <c r="BI197" s="159">
        <f t="shared" si="18"/>
        <v>0</v>
      </c>
      <c r="BJ197" s="17" t="s">
        <v>89</v>
      </c>
      <c r="BK197" s="159">
        <f t="shared" si="19"/>
        <v>0</v>
      </c>
      <c r="BL197" s="17" t="s">
        <v>587</v>
      </c>
      <c r="BM197" s="158" t="s">
        <v>1564</v>
      </c>
    </row>
    <row r="198" spans="2:65" s="1" customFormat="1" ht="16.5" customHeight="1">
      <c r="B198" s="145"/>
      <c r="C198" s="146" t="s">
        <v>1002</v>
      </c>
      <c r="D198" s="146" t="s">
        <v>309</v>
      </c>
      <c r="E198" s="147" t="s">
        <v>3982</v>
      </c>
      <c r="F198" s="148" t="s">
        <v>3983</v>
      </c>
      <c r="G198" s="149" t="s">
        <v>693</v>
      </c>
      <c r="H198" s="150">
        <v>25</v>
      </c>
      <c r="I198" s="151"/>
      <c r="J198" s="152">
        <f t="shared" si="10"/>
        <v>0</v>
      </c>
      <c r="K198" s="153"/>
      <c r="L198" s="32"/>
      <c r="M198" s="154" t="s">
        <v>1</v>
      </c>
      <c r="N198" s="155" t="s">
        <v>42</v>
      </c>
      <c r="P198" s="156">
        <f t="shared" si="11"/>
        <v>0</v>
      </c>
      <c r="Q198" s="156">
        <v>0</v>
      </c>
      <c r="R198" s="156">
        <f t="shared" si="12"/>
        <v>0</v>
      </c>
      <c r="S198" s="156">
        <v>0</v>
      </c>
      <c r="T198" s="157">
        <f t="shared" si="13"/>
        <v>0</v>
      </c>
      <c r="AR198" s="158" t="s">
        <v>587</v>
      </c>
      <c r="AT198" s="158" t="s">
        <v>309</v>
      </c>
      <c r="AU198" s="158" t="s">
        <v>89</v>
      </c>
      <c r="AY198" s="17" t="s">
        <v>307</v>
      </c>
      <c r="BE198" s="159">
        <f t="shared" si="14"/>
        <v>0</v>
      </c>
      <c r="BF198" s="159">
        <f t="shared" si="15"/>
        <v>0</v>
      </c>
      <c r="BG198" s="159">
        <f t="shared" si="16"/>
        <v>0</v>
      </c>
      <c r="BH198" s="159">
        <f t="shared" si="17"/>
        <v>0</v>
      </c>
      <c r="BI198" s="159">
        <f t="shared" si="18"/>
        <v>0</v>
      </c>
      <c r="BJ198" s="17" t="s">
        <v>89</v>
      </c>
      <c r="BK198" s="159">
        <f t="shared" si="19"/>
        <v>0</v>
      </c>
      <c r="BL198" s="17" t="s">
        <v>587</v>
      </c>
      <c r="BM198" s="158" t="s">
        <v>1572</v>
      </c>
    </row>
    <row r="199" spans="2:65" s="1" customFormat="1" ht="24.2" customHeight="1">
      <c r="B199" s="145"/>
      <c r="C199" s="188" t="s">
        <v>1006</v>
      </c>
      <c r="D199" s="188" t="s">
        <v>507</v>
      </c>
      <c r="E199" s="189" t="s">
        <v>3984</v>
      </c>
      <c r="F199" s="190" t="s">
        <v>3985</v>
      </c>
      <c r="G199" s="191" t="s">
        <v>693</v>
      </c>
      <c r="H199" s="192">
        <v>18</v>
      </c>
      <c r="I199" s="193"/>
      <c r="J199" s="194">
        <f t="shared" si="10"/>
        <v>0</v>
      </c>
      <c r="K199" s="195"/>
      <c r="L199" s="196"/>
      <c r="M199" s="197" t="s">
        <v>1</v>
      </c>
      <c r="N199" s="198" t="s">
        <v>42</v>
      </c>
      <c r="P199" s="156">
        <f t="shared" si="11"/>
        <v>0</v>
      </c>
      <c r="Q199" s="156">
        <v>2.9999999999999997E-4</v>
      </c>
      <c r="R199" s="156">
        <f t="shared" si="12"/>
        <v>5.3999999999999994E-3</v>
      </c>
      <c r="S199" s="156">
        <v>0</v>
      </c>
      <c r="T199" s="157">
        <f t="shared" si="13"/>
        <v>0</v>
      </c>
      <c r="AR199" s="158" t="s">
        <v>732</v>
      </c>
      <c r="AT199" s="158" t="s">
        <v>507</v>
      </c>
      <c r="AU199" s="158" t="s">
        <v>89</v>
      </c>
      <c r="AY199" s="17" t="s">
        <v>307</v>
      </c>
      <c r="BE199" s="159">
        <f t="shared" si="14"/>
        <v>0</v>
      </c>
      <c r="BF199" s="159">
        <f t="shared" si="15"/>
        <v>0</v>
      </c>
      <c r="BG199" s="159">
        <f t="shared" si="16"/>
        <v>0</v>
      </c>
      <c r="BH199" s="159">
        <f t="shared" si="17"/>
        <v>0</v>
      </c>
      <c r="BI199" s="159">
        <f t="shared" si="18"/>
        <v>0</v>
      </c>
      <c r="BJ199" s="17" t="s">
        <v>89</v>
      </c>
      <c r="BK199" s="159">
        <f t="shared" si="19"/>
        <v>0</v>
      </c>
      <c r="BL199" s="17" t="s">
        <v>587</v>
      </c>
      <c r="BM199" s="158" t="s">
        <v>1584</v>
      </c>
    </row>
    <row r="200" spans="2:65" s="1" customFormat="1" ht="24.2" customHeight="1">
      <c r="B200" s="145"/>
      <c r="C200" s="188" t="s">
        <v>1011</v>
      </c>
      <c r="D200" s="188" t="s">
        <v>507</v>
      </c>
      <c r="E200" s="189" t="s">
        <v>3986</v>
      </c>
      <c r="F200" s="190" t="s">
        <v>3987</v>
      </c>
      <c r="G200" s="191" t="s">
        <v>693</v>
      </c>
      <c r="H200" s="192">
        <v>3</v>
      </c>
      <c r="I200" s="193"/>
      <c r="J200" s="194">
        <f t="shared" si="10"/>
        <v>0</v>
      </c>
      <c r="K200" s="195"/>
      <c r="L200" s="196"/>
      <c r="M200" s="197" t="s">
        <v>1</v>
      </c>
      <c r="N200" s="198" t="s">
        <v>42</v>
      </c>
      <c r="P200" s="156">
        <f t="shared" si="11"/>
        <v>0</v>
      </c>
      <c r="Q200" s="156">
        <v>2.9999999999999997E-4</v>
      </c>
      <c r="R200" s="156">
        <f t="shared" si="12"/>
        <v>8.9999999999999998E-4</v>
      </c>
      <c r="S200" s="156">
        <v>0</v>
      </c>
      <c r="T200" s="157">
        <f t="shared" si="13"/>
        <v>0</v>
      </c>
      <c r="AR200" s="158" t="s">
        <v>732</v>
      </c>
      <c r="AT200" s="158" t="s">
        <v>507</v>
      </c>
      <c r="AU200" s="158" t="s">
        <v>89</v>
      </c>
      <c r="AY200" s="17" t="s">
        <v>307</v>
      </c>
      <c r="BE200" s="159">
        <f t="shared" si="14"/>
        <v>0</v>
      </c>
      <c r="BF200" s="159">
        <f t="shared" si="15"/>
        <v>0</v>
      </c>
      <c r="BG200" s="159">
        <f t="shared" si="16"/>
        <v>0</v>
      </c>
      <c r="BH200" s="159">
        <f t="shared" si="17"/>
        <v>0</v>
      </c>
      <c r="BI200" s="159">
        <f t="shared" si="18"/>
        <v>0</v>
      </c>
      <c r="BJ200" s="17" t="s">
        <v>89</v>
      </c>
      <c r="BK200" s="159">
        <f t="shared" si="19"/>
        <v>0</v>
      </c>
      <c r="BL200" s="17" t="s">
        <v>587</v>
      </c>
      <c r="BM200" s="158" t="s">
        <v>1594</v>
      </c>
    </row>
    <row r="201" spans="2:65" s="1" customFormat="1" ht="24.2" customHeight="1">
      <c r="B201" s="145"/>
      <c r="C201" s="188" t="s">
        <v>1026</v>
      </c>
      <c r="D201" s="188" t="s">
        <v>507</v>
      </c>
      <c r="E201" s="189" t="s">
        <v>3988</v>
      </c>
      <c r="F201" s="190" t="s">
        <v>3989</v>
      </c>
      <c r="G201" s="191" t="s">
        <v>693</v>
      </c>
      <c r="H201" s="192">
        <v>4</v>
      </c>
      <c r="I201" s="193"/>
      <c r="J201" s="194">
        <f t="shared" si="10"/>
        <v>0</v>
      </c>
      <c r="K201" s="195"/>
      <c r="L201" s="196"/>
      <c r="M201" s="197" t="s">
        <v>1</v>
      </c>
      <c r="N201" s="198" t="s">
        <v>42</v>
      </c>
      <c r="P201" s="156">
        <f t="shared" si="11"/>
        <v>0</v>
      </c>
      <c r="Q201" s="156">
        <v>5.9999999999999995E-4</v>
      </c>
      <c r="R201" s="156">
        <f t="shared" si="12"/>
        <v>2.3999999999999998E-3</v>
      </c>
      <c r="S201" s="156">
        <v>0</v>
      </c>
      <c r="T201" s="157">
        <f t="shared" si="13"/>
        <v>0</v>
      </c>
      <c r="AR201" s="158" t="s">
        <v>732</v>
      </c>
      <c r="AT201" s="158" t="s">
        <v>507</v>
      </c>
      <c r="AU201" s="158" t="s">
        <v>89</v>
      </c>
      <c r="AY201" s="17" t="s">
        <v>307</v>
      </c>
      <c r="BE201" s="159">
        <f t="shared" si="14"/>
        <v>0</v>
      </c>
      <c r="BF201" s="159">
        <f t="shared" si="15"/>
        <v>0</v>
      </c>
      <c r="BG201" s="159">
        <f t="shared" si="16"/>
        <v>0</v>
      </c>
      <c r="BH201" s="159">
        <f t="shared" si="17"/>
        <v>0</v>
      </c>
      <c r="BI201" s="159">
        <f t="shared" si="18"/>
        <v>0</v>
      </c>
      <c r="BJ201" s="17" t="s">
        <v>89</v>
      </c>
      <c r="BK201" s="159">
        <f t="shared" si="19"/>
        <v>0</v>
      </c>
      <c r="BL201" s="17" t="s">
        <v>587</v>
      </c>
      <c r="BM201" s="158" t="s">
        <v>1606</v>
      </c>
    </row>
    <row r="202" spans="2:65" s="1" customFormat="1" ht="16.5" customHeight="1">
      <c r="B202" s="145"/>
      <c r="C202" s="146" t="s">
        <v>1041</v>
      </c>
      <c r="D202" s="146" t="s">
        <v>309</v>
      </c>
      <c r="E202" s="147" t="s">
        <v>3990</v>
      </c>
      <c r="F202" s="148" t="s">
        <v>3991</v>
      </c>
      <c r="G202" s="149" t="s">
        <v>693</v>
      </c>
      <c r="H202" s="150">
        <v>5</v>
      </c>
      <c r="I202" s="151"/>
      <c r="J202" s="152">
        <f t="shared" si="10"/>
        <v>0</v>
      </c>
      <c r="K202" s="153"/>
      <c r="L202" s="32"/>
      <c r="M202" s="154" t="s">
        <v>1</v>
      </c>
      <c r="N202" s="155" t="s">
        <v>42</v>
      </c>
      <c r="P202" s="156">
        <f t="shared" si="11"/>
        <v>0</v>
      </c>
      <c r="Q202" s="156">
        <v>0</v>
      </c>
      <c r="R202" s="156">
        <f t="shared" si="12"/>
        <v>0</v>
      </c>
      <c r="S202" s="156">
        <v>0</v>
      </c>
      <c r="T202" s="157">
        <f t="shared" si="13"/>
        <v>0</v>
      </c>
      <c r="AR202" s="158" t="s">
        <v>587</v>
      </c>
      <c r="AT202" s="158" t="s">
        <v>309</v>
      </c>
      <c r="AU202" s="158" t="s">
        <v>89</v>
      </c>
      <c r="AY202" s="17" t="s">
        <v>307</v>
      </c>
      <c r="BE202" s="159">
        <f t="shared" si="14"/>
        <v>0</v>
      </c>
      <c r="BF202" s="159">
        <f t="shared" si="15"/>
        <v>0</v>
      </c>
      <c r="BG202" s="159">
        <f t="shared" si="16"/>
        <v>0</v>
      </c>
      <c r="BH202" s="159">
        <f t="shared" si="17"/>
        <v>0</v>
      </c>
      <c r="BI202" s="159">
        <f t="shared" si="18"/>
        <v>0</v>
      </c>
      <c r="BJ202" s="17" t="s">
        <v>89</v>
      </c>
      <c r="BK202" s="159">
        <f t="shared" si="19"/>
        <v>0</v>
      </c>
      <c r="BL202" s="17" t="s">
        <v>587</v>
      </c>
      <c r="BM202" s="158" t="s">
        <v>1615</v>
      </c>
    </row>
    <row r="203" spans="2:65" s="1" customFormat="1" ht="16.5" customHeight="1">
      <c r="B203" s="145"/>
      <c r="C203" s="188" t="s">
        <v>1045</v>
      </c>
      <c r="D203" s="188" t="s">
        <v>507</v>
      </c>
      <c r="E203" s="189" t="s">
        <v>3992</v>
      </c>
      <c r="F203" s="190" t="s">
        <v>3993</v>
      </c>
      <c r="G203" s="191" t="s">
        <v>693</v>
      </c>
      <c r="H203" s="192">
        <v>5</v>
      </c>
      <c r="I203" s="193"/>
      <c r="J203" s="194">
        <f t="shared" si="10"/>
        <v>0</v>
      </c>
      <c r="K203" s="195"/>
      <c r="L203" s="196"/>
      <c r="M203" s="197" t="s">
        <v>1</v>
      </c>
      <c r="N203" s="198" t="s">
        <v>42</v>
      </c>
      <c r="P203" s="156">
        <f t="shared" si="11"/>
        <v>0</v>
      </c>
      <c r="Q203" s="156">
        <v>8.9999999999999998E-4</v>
      </c>
      <c r="R203" s="156">
        <f t="shared" si="12"/>
        <v>4.4999999999999997E-3</v>
      </c>
      <c r="S203" s="156">
        <v>0</v>
      </c>
      <c r="T203" s="157">
        <f t="shared" si="13"/>
        <v>0</v>
      </c>
      <c r="AR203" s="158" t="s">
        <v>732</v>
      </c>
      <c r="AT203" s="158" t="s">
        <v>507</v>
      </c>
      <c r="AU203" s="158" t="s">
        <v>89</v>
      </c>
      <c r="AY203" s="17" t="s">
        <v>307</v>
      </c>
      <c r="BE203" s="159">
        <f t="shared" si="14"/>
        <v>0</v>
      </c>
      <c r="BF203" s="159">
        <f t="shared" si="15"/>
        <v>0</v>
      </c>
      <c r="BG203" s="159">
        <f t="shared" si="16"/>
        <v>0</v>
      </c>
      <c r="BH203" s="159">
        <f t="shared" si="17"/>
        <v>0</v>
      </c>
      <c r="BI203" s="159">
        <f t="shared" si="18"/>
        <v>0</v>
      </c>
      <c r="BJ203" s="17" t="s">
        <v>89</v>
      </c>
      <c r="BK203" s="159">
        <f t="shared" si="19"/>
        <v>0</v>
      </c>
      <c r="BL203" s="17" t="s">
        <v>587</v>
      </c>
      <c r="BM203" s="158" t="s">
        <v>1625</v>
      </c>
    </row>
    <row r="204" spans="2:65" s="1" customFormat="1" ht="16.5" customHeight="1">
      <c r="B204" s="145"/>
      <c r="C204" s="146" t="s">
        <v>1050</v>
      </c>
      <c r="D204" s="146" t="s">
        <v>309</v>
      </c>
      <c r="E204" s="147" t="s">
        <v>3994</v>
      </c>
      <c r="F204" s="148" t="s">
        <v>3995</v>
      </c>
      <c r="G204" s="149" t="s">
        <v>693</v>
      </c>
      <c r="H204" s="150">
        <v>16</v>
      </c>
      <c r="I204" s="151"/>
      <c r="J204" s="152">
        <f t="shared" si="10"/>
        <v>0</v>
      </c>
      <c r="K204" s="153"/>
      <c r="L204" s="32"/>
      <c r="M204" s="154" t="s">
        <v>1</v>
      </c>
      <c r="N204" s="155" t="s">
        <v>42</v>
      </c>
      <c r="P204" s="156">
        <f t="shared" si="11"/>
        <v>0</v>
      </c>
      <c r="Q204" s="156">
        <v>0</v>
      </c>
      <c r="R204" s="156">
        <f t="shared" si="12"/>
        <v>0</v>
      </c>
      <c r="S204" s="156">
        <v>0</v>
      </c>
      <c r="T204" s="157">
        <f t="shared" si="13"/>
        <v>0</v>
      </c>
      <c r="AR204" s="158" t="s">
        <v>587</v>
      </c>
      <c r="AT204" s="158" t="s">
        <v>309</v>
      </c>
      <c r="AU204" s="158" t="s">
        <v>89</v>
      </c>
      <c r="AY204" s="17" t="s">
        <v>307</v>
      </c>
      <c r="BE204" s="159">
        <f t="shared" si="14"/>
        <v>0</v>
      </c>
      <c r="BF204" s="159">
        <f t="shared" si="15"/>
        <v>0</v>
      </c>
      <c r="BG204" s="159">
        <f t="shared" si="16"/>
        <v>0</v>
      </c>
      <c r="BH204" s="159">
        <f t="shared" si="17"/>
        <v>0</v>
      </c>
      <c r="BI204" s="159">
        <f t="shared" si="18"/>
        <v>0</v>
      </c>
      <c r="BJ204" s="17" t="s">
        <v>89</v>
      </c>
      <c r="BK204" s="159">
        <f t="shared" si="19"/>
        <v>0</v>
      </c>
      <c r="BL204" s="17" t="s">
        <v>587</v>
      </c>
      <c r="BM204" s="158" t="s">
        <v>1636</v>
      </c>
    </row>
    <row r="205" spans="2:65" s="1" customFormat="1" ht="24.2" customHeight="1">
      <c r="B205" s="145"/>
      <c r="C205" s="188" t="s">
        <v>1058</v>
      </c>
      <c r="D205" s="188" t="s">
        <v>507</v>
      </c>
      <c r="E205" s="189" t="s">
        <v>3996</v>
      </c>
      <c r="F205" s="190" t="s">
        <v>3997</v>
      </c>
      <c r="G205" s="191" t="s">
        <v>693</v>
      </c>
      <c r="H205" s="192">
        <v>4</v>
      </c>
      <c r="I205" s="193"/>
      <c r="J205" s="194">
        <f t="shared" si="10"/>
        <v>0</v>
      </c>
      <c r="K205" s="195"/>
      <c r="L205" s="196"/>
      <c r="M205" s="197" t="s">
        <v>1</v>
      </c>
      <c r="N205" s="198" t="s">
        <v>42</v>
      </c>
      <c r="P205" s="156">
        <f t="shared" si="11"/>
        <v>0</v>
      </c>
      <c r="Q205" s="156">
        <v>6.9999999999999999E-4</v>
      </c>
      <c r="R205" s="156">
        <f t="shared" si="12"/>
        <v>2.8E-3</v>
      </c>
      <c r="S205" s="156">
        <v>0</v>
      </c>
      <c r="T205" s="157">
        <f t="shared" si="13"/>
        <v>0</v>
      </c>
      <c r="AR205" s="158" t="s">
        <v>732</v>
      </c>
      <c r="AT205" s="158" t="s">
        <v>507</v>
      </c>
      <c r="AU205" s="158" t="s">
        <v>89</v>
      </c>
      <c r="AY205" s="17" t="s">
        <v>307</v>
      </c>
      <c r="BE205" s="159">
        <f t="shared" si="14"/>
        <v>0</v>
      </c>
      <c r="BF205" s="159">
        <f t="shared" si="15"/>
        <v>0</v>
      </c>
      <c r="BG205" s="159">
        <f t="shared" si="16"/>
        <v>0</v>
      </c>
      <c r="BH205" s="159">
        <f t="shared" si="17"/>
        <v>0</v>
      </c>
      <c r="BI205" s="159">
        <f t="shared" si="18"/>
        <v>0</v>
      </c>
      <c r="BJ205" s="17" t="s">
        <v>89</v>
      </c>
      <c r="BK205" s="159">
        <f t="shared" si="19"/>
        <v>0</v>
      </c>
      <c r="BL205" s="17" t="s">
        <v>587</v>
      </c>
      <c r="BM205" s="158" t="s">
        <v>1644</v>
      </c>
    </row>
    <row r="206" spans="2:65" s="1" customFormat="1" ht="24.2" customHeight="1">
      <c r="B206" s="145"/>
      <c r="C206" s="188" t="s">
        <v>1063</v>
      </c>
      <c r="D206" s="188" t="s">
        <v>507</v>
      </c>
      <c r="E206" s="189" t="s">
        <v>3998</v>
      </c>
      <c r="F206" s="190" t="s">
        <v>3999</v>
      </c>
      <c r="G206" s="191" t="s">
        <v>693</v>
      </c>
      <c r="H206" s="192">
        <v>4</v>
      </c>
      <c r="I206" s="193"/>
      <c r="J206" s="194">
        <f t="shared" si="10"/>
        <v>0</v>
      </c>
      <c r="K206" s="195"/>
      <c r="L206" s="196"/>
      <c r="M206" s="197" t="s">
        <v>1</v>
      </c>
      <c r="N206" s="198" t="s">
        <v>42</v>
      </c>
      <c r="P206" s="156">
        <f t="shared" si="11"/>
        <v>0</v>
      </c>
      <c r="Q206" s="156">
        <v>1E-3</v>
      </c>
      <c r="R206" s="156">
        <f t="shared" si="12"/>
        <v>4.0000000000000001E-3</v>
      </c>
      <c r="S206" s="156">
        <v>0</v>
      </c>
      <c r="T206" s="157">
        <f t="shared" si="13"/>
        <v>0</v>
      </c>
      <c r="AR206" s="158" t="s">
        <v>732</v>
      </c>
      <c r="AT206" s="158" t="s">
        <v>507</v>
      </c>
      <c r="AU206" s="158" t="s">
        <v>89</v>
      </c>
      <c r="AY206" s="17" t="s">
        <v>307</v>
      </c>
      <c r="BE206" s="159">
        <f t="shared" si="14"/>
        <v>0</v>
      </c>
      <c r="BF206" s="159">
        <f t="shared" si="15"/>
        <v>0</v>
      </c>
      <c r="BG206" s="159">
        <f t="shared" si="16"/>
        <v>0</v>
      </c>
      <c r="BH206" s="159">
        <f t="shared" si="17"/>
        <v>0</v>
      </c>
      <c r="BI206" s="159">
        <f t="shared" si="18"/>
        <v>0</v>
      </c>
      <c r="BJ206" s="17" t="s">
        <v>89</v>
      </c>
      <c r="BK206" s="159">
        <f t="shared" si="19"/>
        <v>0</v>
      </c>
      <c r="BL206" s="17" t="s">
        <v>587</v>
      </c>
      <c r="BM206" s="158" t="s">
        <v>1657</v>
      </c>
    </row>
    <row r="207" spans="2:65" s="1" customFormat="1" ht="24.2" customHeight="1">
      <c r="B207" s="145"/>
      <c r="C207" s="188" t="s">
        <v>1068</v>
      </c>
      <c r="D207" s="188" t="s">
        <v>507</v>
      </c>
      <c r="E207" s="189" t="s">
        <v>4000</v>
      </c>
      <c r="F207" s="190" t="s">
        <v>4001</v>
      </c>
      <c r="G207" s="191" t="s">
        <v>693</v>
      </c>
      <c r="H207" s="192">
        <v>12</v>
      </c>
      <c r="I207" s="193"/>
      <c r="J207" s="194">
        <f t="shared" si="10"/>
        <v>0</v>
      </c>
      <c r="K207" s="195"/>
      <c r="L207" s="196"/>
      <c r="M207" s="197" t="s">
        <v>1</v>
      </c>
      <c r="N207" s="198" t="s">
        <v>42</v>
      </c>
      <c r="P207" s="156">
        <f t="shared" si="11"/>
        <v>0</v>
      </c>
      <c r="Q207" s="156">
        <v>1.5E-3</v>
      </c>
      <c r="R207" s="156">
        <f t="shared" si="12"/>
        <v>1.8000000000000002E-2</v>
      </c>
      <c r="S207" s="156">
        <v>0</v>
      </c>
      <c r="T207" s="157">
        <f t="shared" si="13"/>
        <v>0</v>
      </c>
      <c r="AR207" s="158" t="s">
        <v>732</v>
      </c>
      <c r="AT207" s="158" t="s">
        <v>507</v>
      </c>
      <c r="AU207" s="158" t="s">
        <v>89</v>
      </c>
      <c r="AY207" s="17" t="s">
        <v>307</v>
      </c>
      <c r="BE207" s="159">
        <f t="shared" si="14"/>
        <v>0</v>
      </c>
      <c r="BF207" s="159">
        <f t="shared" si="15"/>
        <v>0</v>
      </c>
      <c r="BG207" s="159">
        <f t="shared" si="16"/>
        <v>0</v>
      </c>
      <c r="BH207" s="159">
        <f t="shared" si="17"/>
        <v>0</v>
      </c>
      <c r="BI207" s="159">
        <f t="shared" si="18"/>
        <v>0</v>
      </c>
      <c r="BJ207" s="17" t="s">
        <v>89</v>
      </c>
      <c r="BK207" s="159">
        <f t="shared" si="19"/>
        <v>0</v>
      </c>
      <c r="BL207" s="17" t="s">
        <v>587</v>
      </c>
      <c r="BM207" s="158" t="s">
        <v>1684</v>
      </c>
    </row>
    <row r="208" spans="2:65" s="1" customFormat="1" ht="16.5" customHeight="1">
      <c r="B208" s="145"/>
      <c r="C208" s="146" t="s">
        <v>1074</v>
      </c>
      <c r="D208" s="146" t="s">
        <v>309</v>
      </c>
      <c r="E208" s="147" t="s">
        <v>4002</v>
      </c>
      <c r="F208" s="148" t="s">
        <v>4003</v>
      </c>
      <c r="G208" s="149" t="s">
        <v>693</v>
      </c>
      <c r="H208" s="150">
        <v>3</v>
      </c>
      <c r="I208" s="151"/>
      <c r="J208" s="152">
        <f t="shared" si="10"/>
        <v>0</v>
      </c>
      <c r="K208" s="153"/>
      <c r="L208" s="32"/>
      <c r="M208" s="154" t="s">
        <v>1</v>
      </c>
      <c r="N208" s="155" t="s">
        <v>42</v>
      </c>
      <c r="P208" s="156">
        <f t="shared" si="11"/>
        <v>0</v>
      </c>
      <c r="Q208" s="156">
        <v>0</v>
      </c>
      <c r="R208" s="156">
        <f t="shared" si="12"/>
        <v>0</v>
      </c>
      <c r="S208" s="156">
        <v>0</v>
      </c>
      <c r="T208" s="157">
        <f t="shared" si="13"/>
        <v>0</v>
      </c>
      <c r="AR208" s="158" t="s">
        <v>587</v>
      </c>
      <c r="AT208" s="158" t="s">
        <v>309</v>
      </c>
      <c r="AU208" s="158" t="s">
        <v>89</v>
      </c>
      <c r="AY208" s="17" t="s">
        <v>307</v>
      </c>
      <c r="BE208" s="159">
        <f t="shared" si="14"/>
        <v>0</v>
      </c>
      <c r="BF208" s="159">
        <f t="shared" si="15"/>
        <v>0</v>
      </c>
      <c r="BG208" s="159">
        <f t="shared" si="16"/>
        <v>0</v>
      </c>
      <c r="BH208" s="159">
        <f t="shared" si="17"/>
        <v>0</v>
      </c>
      <c r="BI208" s="159">
        <f t="shared" si="18"/>
        <v>0</v>
      </c>
      <c r="BJ208" s="17" t="s">
        <v>89</v>
      </c>
      <c r="BK208" s="159">
        <f t="shared" si="19"/>
        <v>0</v>
      </c>
      <c r="BL208" s="17" t="s">
        <v>587</v>
      </c>
      <c r="BM208" s="158" t="s">
        <v>1720</v>
      </c>
    </row>
    <row r="209" spans="2:65" s="1" customFormat="1" ht="16.5" customHeight="1">
      <c r="B209" s="145"/>
      <c r="C209" s="188" t="s">
        <v>1079</v>
      </c>
      <c r="D209" s="188" t="s">
        <v>507</v>
      </c>
      <c r="E209" s="189" t="s">
        <v>4004</v>
      </c>
      <c r="F209" s="190" t="s">
        <v>4005</v>
      </c>
      <c r="G209" s="191" t="s">
        <v>693</v>
      </c>
      <c r="H209" s="192">
        <v>3</v>
      </c>
      <c r="I209" s="193"/>
      <c r="J209" s="194">
        <f t="shared" si="10"/>
        <v>0</v>
      </c>
      <c r="K209" s="195"/>
      <c r="L209" s="196"/>
      <c r="M209" s="197" t="s">
        <v>1</v>
      </c>
      <c r="N209" s="198" t="s">
        <v>42</v>
      </c>
      <c r="P209" s="156">
        <f t="shared" si="11"/>
        <v>0</v>
      </c>
      <c r="Q209" s="156">
        <v>2.0000000000000001E-4</v>
      </c>
      <c r="R209" s="156">
        <f t="shared" si="12"/>
        <v>6.0000000000000006E-4</v>
      </c>
      <c r="S209" s="156">
        <v>0</v>
      </c>
      <c r="T209" s="157">
        <f t="shared" si="13"/>
        <v>0</v>
      </c>
      <c r="AR209" s="158" t="s">
        <v>732</v>
      </c>
      <c r="AT209" s="158" t="s">
        <v>507</v>
      </c>
      <c r="AU209" s="158" t="s">
        <v>89</v>
      </c>
      <c r="AY209" s="17" t="s">
        <v>307</v>
      </c>
      <c r="BE209" s="159">
        <f t="shared" si="14"/>
        <v>0</v>
      </c>
      <c r="BF209" s="159">
        <f t="shared" si="15"/>
        <v>0</v>
      </c>
      <c r="BG209" s="159">
        <f t="shared" si="16"/>
        <v>0</v>
      </c>
      <c r="BH209" s="159">
        <f t="shared" si="17"/>
        <v>0</v>
      </c>
      <c r="BI209" s="159">
        <f t="shared" si="18"/>
        <v>0</v>
      </c>
      <c r="BJ209" s="17" t="s">
        <v>89</v>
      </c>
      <c r="BK209" s="159">
        <f t="shared" si="19"/>
        <v>0</v>
      </c>
      <c r="BL209" s="17" t="s">
        <v>587</v>
      </c>
      <c r="BM209" s="158" t="s">
        <v>1731</v>
      </c>
    </row>
    <row r="210" spans="2:65" s="1" customFormat="1" ht="24.2" customHeight="1">
      <c r="B210" s="145"/>
      <c r="C210" s="146" t="s">
        <v>1083</v>
      </c>
      <c r="D210" s="146" t="s">
        <v>309</v>
      </c>
      <c r="E210" s="147" t="s">
        <v>4006</v>
      </c>
      <c r="F210" s="148" t="s">
        <v>4007</v>
      </c>
      <c r="G210" s="149" t="s">
        <v>693</v>
      </c>
      <c r="H210" s="150">
        <v>1</v>
      </c>
      <c r="I210" s="151"/>
      <c r="J210" s="152">
        <f t="shared" si="10"/>
        <v>0</v>
      </c>
      <c r="K210" s="153"/>
      <c r="L210" s="32"/>
      <c r="M210" s="154" t="s">
        <v>1</v>
      </c>
      <c r="N210" s="155" t="s">
        <v>42</v>
      </c>
      <c r="P210" s="156">
        <f t="shared" si="11"/>
        <v>0</v>
      </c>
      <c r="Q210" s="156">
        <v>0</v>
      </c>
      <c r="R210" s="156">
        <f t="shared" si="12"/>
        <v>0</v>
      </c>
      <c r="S210" s="156">
        <v>0</v>
      </c>
      <c r="T210" s="157">
        <f t="shared" si="13"/>
        <v>0</v>
      </c>
      <c r="AR210" s="158" t="s">
        <v>587</v>
      </c>
      <c r="AT210" s="158" t="s">
        <v>309</v>
      </c>
      <c r="AU210" s="158" t="s">
        <v>89</v>
      </c>
      <c r="AY210" s="17" t="s">
        <v>307</v>
      </c>
      <c r="BE210" s="159">
        <f t="shared" si="14"/>
        <v>0</v>
      </c>
      <c r="BF210" s="159">
        <f t="shared" si="15"/>
        <v>0</v>
      </c>
      <c r="BG210" s="159">
        <f t="shared" si="16"/>
        <v>0</v>
      </c>
      <c r="BH210" s="159">
        <f t="shared" si="17"/>
        <v>0</v>
      </c>
      <c r="BI210" s="159">
        <f t="shared" si="18"/>
        <v>0</v>
      </c>
      <c r="BJ210" s="17" t="s">
        <v>89</v>
      </c>
      <c r="BK210" s="159">
        <f t="shared" si="19"/>
        <v>0</v>
      </c>
      <c r="BL210" s="17" t="s">
        <v>587</v>
      </c>
      <c r="BM210" s="158" t="s">
        <v>1747</v>
      </c>
    </row>
    <row r="211" spans="2:65" s="1" customFormat="1" ht="21.75" customHeight="1">
      <c r="B211" s="145"/>
      <c r="C211" s="188" t="s">
        <v>1090</v>
      </c>
      <c r="D211" s="188" t="s">
        <v>507</v>
      </c>
      <c r="E211" s="189" t="s">
        <v>4008</v>
      </c>
      <c r="F211" s="190" t="s">
        <v>4009</v>
      </c>
      <c r="G211" s="191" t="s">
        <v>693</v>
      </c>
      <c r="H211" s="192">
        <v>1</v>
      </c>
      <c r="I211" s="193"/>
      <c r="J211" s="194">
        <f t="shared" ref="J211:J242" si="20">ROUND(I211*H211,2)</f>
        <v>0</v>
      </c>
      <c r="K211" s="195"/>
      <c r="L211" s="196"/>
      <c r="M211" s="197" t="s">
        <v>1</v>
      </c>
      <c r="N211" s="198" t="s">
        <v>42</v>
      </c>
      <c r="P211" s="156">
        <f t="shared" ref="P211:P242" si="21">O211*H211</f>
        <v>0</v>
      </c>
      <c r="Q211" s="156">
        <v>1.5E-3</v>
      </c>
      <c r="R211" s="156">
        <f t="shared" ref="R211:R242" si="22">Q211*H211</f>
        <v>1.5E-3</v>
      </c>
      <c r="S211" s="156">
        <v>0</v>
      </c>
      <c r="T211" s="157">
        <f t="shared" ref="T211:T242" si="23">S211*H211</f>
        <v>0</v>
      </c>
      <c r="AR211" s="158" t="s">
        <v>732</v>
      </c>
      <c r="AT211" s="158" t="s">
        <v>507</v>
      </c>
      <c r="AU211" s="158" t="s">
        <v>89</v>
      </c>
      <c r="AY211" s="17" t="s">
        <v>307</v>
      </c>
      <c r="BE211" s="159">
        <f t="shared" ref="BE211:BE242" si="24">IF(N211="základná",J211,0)</f>
        <v>0</v>
      </c>
      <c r="BF211" s="159">
        <f t="shared" ref="BF211:BF242" si="25">IF(N211="znížená",J211,0)</f>
        <v>0</v>
      </c>
      <c r="BG211" s="159">
        <f t="shared" ref="BG211:BG242" si="26">IF(N211="zákl. prenesená",J211,0)</f>
        <v>0</v>
      </c>
      <c r="BH211" s="159">
        <f t="shared" ref="BH211:BH242" si="27">IF(N211="zníž. prenesená",J211,0)</f>
        <v>0</v>
      </c>
      <c r="BI211" s="159">
        <f t="shared" ref="BI211:BI242" si="28">IF(N211="nulová",J211,0)</f>
        <v>0</v>
      </c>
      <c r="BJ211" s="17" t="s">
        <v>89</v>
      </c>
      <c r="BK211" s="159">
        <f t="shared" ref="BK211:BK242" si="29">ROUND(I211*H211,2)</f>
        <v>0</v>
      </c>
      <c r="BL211" s="17" t="s">
        <v>587</v>
      </c>
      <c r="BM211" s="158" t="s">
        <v>1761</v>
      </c>
    </row>
    <row r="212" spans="2:65" s="1" customFormat="1" ht="24.2" customHeight="1">
      <c r="B212" s="145"/>
      <c r="C212" s="146" t="s">
        <v>1094</v>
      </c>
      <c r="D212" s="146" t="s">
        <v>309</v>
      </c>
      <c r="E212" s="147" t="s">
        <v>4010</v>
      </c>
      <c r="F212" s="148" t="s">
        <v>4011</v>
      </c>
      <c r="G212" s="149" t="s">
        <v>693</v>
      </c>
      <c r="H212" s="150">
        <v>5</v>
      </c>
      <c r="I212" s="151"/>
      <c r="J212" s="152">
        <f t="shared" si="20"/>
        <v>0</v>
      </c>
      <c r="K212" s="153"/>
      <c r="L212" s="32"/>
      <c r="M212" s="154" t="s">
        <v>1</v>
      </c>
      <c r="N212" s="155" t="s">
        <v>42</v>
      </c>
      <c r="P212" s="156">
        <f t="shared" si="21"/>
        <v>0</v>
      </c>
      <c r="Q212" s="156">
        <v>0</v>
      </c>
      <c r="R212" s="156">
        <f t="shared" si="22"/>
        <v>0</v>
      </c>
      <c r="S212" s="156">
        <v>0</v>
      </c>
      <c r="T212" s="157">
        <f t="shared" si="23"/>
        <v>0</v>
      </c>
      <c r="AR212" s="158" t="s">
        <v>587</v>
      </c>
      <c r="AT212" s="158" t="s">
        <v>309</v>
      </c>
      <c r="AU212" s="158" t="s">
        <v>89</v>
      </c>
      <c r="AY212" s="17" t="s">
        <v>307</v>
      </c>
      <c r="BE212" s="159">
        <f t="shared" si="24"/>
        <v>0</v>
      </c>
      <c r="BF212" s="159">
        <f t="shared" si="25"/>
        <v>0</v>
      </c>
      <c r="BG212" s="159">
        <f t="shared" si="26"/>
        <v>0</v>
      </c>
      <c r="BH212" s="159">
        <f t="shared" si="27"/>
        <v>0</v>
      </c>
      <c r="BI212" s="159">
        <f t="shared" si="28"/>
        <v>0</v>
      </c>
      <c r="BJ212" s="17" t="s">
        <v>89</v>
      </c>
      <c r="BK212" s="159">
        <f t="shared" si="29"/>
        <v>0</v>
      </c>
      <c r="BL212" s="17" t="s">
        <v>587</v>
      </c>
      <c r="BM212" s="158" t="s">
        <v>1772</v>
      </c>
    </row>
    <row r="213" spans="2:65" s="1" customFormat="1" ht="21.75" customHeight="1">
      <c r="B213" s="145"/>
      <c r="C213" s="188" t="s">
        <v>1115</v>
      </c>
      <c r="D213" s="188" t="s">
        <v>507</v>
      </c>
      <c r="E213" s="189" t="s">
        <v>4012</v>
      </c>
      <c r="F213" s="190" t="s">
        <v>4013</v>
      </c>
      <c r="G213" s="191" t="s">
        <v>693</v>
      </c>
      <c r="H213" s="192">
        <v>3</v>
      </c>
      <c r="I213" s="193"/>
      <c r="J213" s="194">
        <f t="shared" si="20"/>
        <v>0</v>
      </c>
      <c r="K213" s="195"/>
      <c r="L213" s="196"/>
      <c r="M213" s="197" t="s">
        <v>1</v>
      </c>
      <c r="N213" s="198" t="s">
        <v>42</v>
      </c>
      <c r="P213" s="156">
        <f t="shared" si="21"/>
        <v>0</v>
      </c>
      <c r="Q213" s="156">
        <v>2.5000000000000001E-3</v>
      </c>
      <c r="R213" s="156">
        <f t="shared" si="22"/>
        <v>7.4999999999999997E-3</v>
      </c>
      <c r="S213" s="156">
        <v>0</v>
      </c>
      <c r="T213" s="157">
        <f t="shared" si="23"/>
        <v>0</v>
      </c>
      <c r="AR213" s="158" t="s">
        <v>732</v>
      </c>
      <c r="AT213" s="158" t="s">
        <v>507</v>
      </c>
      <c r="AU213" s="158" t="s">
        <v>89</v>
      </c>
      <c r="AY213" s="17" t="s">
        <v>307</v>
      </c>
      <c r="BE213" s="159">
        <f t="shared" si="24"/>
        <v>0</v>
      </c>
      <c r="BF213" s="159">
        <f t="shared" si="25"/>
        <v>0</v>
      </c>
      <c r="BG213" s="159">
        <f t="shared" si="26"/>
        <v>0</v>
      </c>
      <c r="BH213" s="159">
        <f t="shared" si="27"/>
        <v>0</v>
      </c>
      <c r="BI213" s="159">
        <f t="shared" si="28"/>
        <v>0</v>
      </c>
      <c r="BJ213" s="17" t="s">
        <v>89</v>
      </c>
      <c r="BK213" s="159">
        <f t="shared" si="29"/>
        <v>0</v>
      </c>
      <c r="BL213" s="17" t="s">
        <v>587</v>
      </c>
      <c r="BM213" s="158" t="s">
        <v>1782</v>
      </c>
    </row>
    <row r="214" spans="2:65" s="1" customFormat="1" ht="21.75" customHeight="1">
      <c r="B214" s="145"/>
      <c r="C214" s="188" t="s">
        <v>1120</v>
      </c>
      <c r="D214" s="188" t="s">
        <v>507</v>
      </c>
      <c r="E214" s="189" t="s">
        <v>4014</v>
      </c>
      <c r="F214" s="190" t="s">
        <v>4015</v>
      </c>
      <c r="G214" s="191" t="s">
        <v>693</v>
      </c>
      <c r="H214" s="192">
        <v>1</v>
      </c>
      <c r="I214" s="193"/>
      <c r="J214" s="194">
        <f t="shared" si="20"/>
        <v>0</v>
      </c>
      <c r="K214" s="195"/>
      <c r="L214" s="196"/>
      <c r="M214" s="197" t="s">
        <v>1</v>
      </c>
      <c r="N214" s="198" t="s">
        <v>42</v>
      </c>
      <c r="P214" s="156">
        <f t="shared" si="21"/>
        <v>0</v>
      </c>
      <c r="Q214" s="156">
        <v>3.3E-3</v>
      </c>
      <c r="R214" s="156">
        <f t="shared" si="22"/>
        <v>3.3E-3</v>
      </c>
      <c r="S214" s="156">
        <v>0</v>
      </c>
      <c r="T214" s="157">
        <f t="shared" si="23"/>
        <v>0</v>
      </c>
      <c r="AR214" s="158" t="s">
        <v>732</v>
      </c>
      <c r="AT214" s="158" t="s">
        <v>507</v>
      </c>
      <c r="AU214" s="158" t="s">
        <v>89</v>
      </c>
      <c r="AY214" s="17" t="s">
        <v>307</v>
      </c>
      <c r="BE214" s="159">
        <f t="shared" si="24"/>
        <v>0</v>
      </c>
      <c r="BF214" s="159">
        <f t="shared" si="25"/>
        <v>0</v>
      </c>
      <c r="BG214" s="159">
        <f t="shared" si="26"/>
        <v>0</v>
      </c>
      <c r="BH214" s="159">
        <f t="shared" si="27"/>
        <v>0</v>
      </c>
      <c r="BI214" s="159">
        <f t="shared" si="28"/>
        <v>0</v>
      </c>
      <c r="BJ214" s="17" t="s">
        <v>89</v>
      </c>
      <c r="BK214" s="159">
        <f t="shared" si="29"/>
        <v>0</v>
      </c>
      <c r="BL214" s="17" t="s">
        <v>587</v>
      </c>
      <c r="BM214" s="158" t="s">
        <v>1795</v>
      </c>
    </row>
    <row r="215" spans="2:65" s="1" customFormat="1" ht="21.75" customHeight="1">
      <c r="B215" s="145"/>
      <c r="C215" s="188" t="s">
        <v>1125</v>
      </c>
      <c r="D215" s="188" t="s">
        <v>507</v>
      </c>
      <c r="E215" s="189" t="s">
        <v>4016</v>
      </c>
      <c r="F215" s="190" t="s">
        <v>4017</v>
      </c>
      <c r="G215" s="191" t="s">
        <v>693</v>
      </c>
      <c r="H215" s="192">
        <v>1</v>
      </c>
      <c r="I215" s="193"/>
      <c r="J215" s="194">
        <f t="shared" si="20"/>
        <v>0</v>
      </c>
      <c r="K215" s="195"/>
      <c r="L215" s="196"/>
      <c r="M215" s="197" t="s">
        <v>1</v>
      </c>
      <c r="N215" s="198" t="s">
        <v>42</v>
      </c>
      <c r="P215" s="156">
        <f t="shared" si="21"/>
        <v>0</v>
      </c>
      <c r="Q215" s="156">
        <v>3.5999999999999999E-3</v>
      </c>
      <c r="R215" s="156">
        <f t="shared" si="22"/>
        <v>3.5999999999999999E-3</v>
      </c>
      <c r="S215" s="156">
        <v>0</v>
      </c>
      <c r="T215" s="157">
        <f t="shared" si="23"/>
        <v>0</v>
      </c>
      <c r="AR215" s="158" t="s">
        <v>732</v>
      </c>
      <c r="AT215" s="158" t="s">
        <v>507</v>
      </c>
      <c r="AU215" s="158" t="s">
        <v>89</v>
      </c>
      <c r="AY215" s="17" t="s">
        <v>307</v>
      </c>
      <c r="BE215" s="159">
        <f t="shared" si="24"/>
        <v>0</v>
      </c>
      <c r="BF215" s="159">
        <f t="shared" si="25"/>
        <v>0</v>
      </c>
      <c r="BG215" s="159">
        <f t="shared" si="26"/>
        <v>0</v>
      </c>
      <c r="BH215" s="159">
        <f t="shared" si="27"/>
        <v>0</v>
      </c>
      <c r="BI215" s="159">
        <f t="shared" si="28"/>
        <v>0</v>
      </c>
      <c r="BJ215" s="17" t="s">
        <v>89</v>
      </c>
      <c r="BK215" s="159">
        <f t="shared" si="29"/>
        <v>0</v>
      </c>
      <c r="BL215" s="17" t="s">
        <v>587</v>
      </c>
      <c r="BM215" s="158" t="s">
        <v>1806</v>
      </c>
    </row>
    <row r="216" spans="2:65" s="1" customFormat="1" ht="24.2" customHeight="1">
      <c r="B216" s="145"/>
      <c r="C216" s="146" t="s">
        <v>1131</v>
      </c>
      <c r="D216" s="146" t="s">
        <v>309</v>
      </c>
      <c r="E216" s="147" t="s">
        <v>4018</v>
      </c>
      <c r="F216" s="148" t="s">
        <v>4019</v>
      </c>
      <c r="G216" s="149" t="s">
        <v>693</v>
      </c>
      <c r="H216" s="150">
        <v>4</v>
      </c>
      <c r="I216" s="151"/>
      <c r="J216" s="152">
        <f t="shared" si="20"/>
        <v>0</v>
      </c>
      <c r="K216" s="153"/>
      <c r="L216" s="32"/>
      <c r="M216" s="154" t="s">
        <v>1</v>
      </c>
      <c r="N216" s="155" t="s">
        <v>42</v>
      </c>
      <c r="P216" s="156">
        <f t="shared" si="21"/>
        <v>0</v>
      </c>
      <c r="Q216" s="156">
        <v>0</v>
      </c>
      <c r="R216" s="156">
        <f t="shared" si="22"/>
        <v>0</v>
      </c>
      <c r="S216" s="156">
        <v>0</v>
      </c>
      <c r="T216" s="157">
        <f t="shared" si="23"/>
        <v>0</v>
      </c>
      <c r="AR216" s="158" t="s">
        <v>587</v>
      </c>
      <c r="AT216" s="158" t="s">
        <v>309</v>
      </c>
      <c r="AU216" s="158" t="s">
        <v>89</v>
      </c>
      <c r="AY216" s="17" t="s">
        <v>307</v>
      </c>
      <c r="BE216" s="159">
        <f t="shared" si="24"/>
        <v>0</v>
      </c>
      <c r="BF216" s="159">
        <f t="shared" si="25"/>
        <v>0</v>
      </c>
      <c r="BG216" s="159">
        <f t="shared" si="26"/>
        <v>0</v>
      </c>
      <c r="BH216" s="159">
        <f t="shared" si="27"/>
        <v>0</v>
      </c>
      <c r="BI216" s="159">
        <f t="shared" si="28"/>
        <v>0</v>
      </c>
      <c r="BJ216" s="17" t="s">
        <v>89</v>
      </c>
      <c r="BK216" s="159">
        <f t="shared" si="29"/>
        <v>0</v>
      </c>
      <c r="BL216" s="17" t="s">
        <v>587</v>
      </c>
      <c r="BM216" s="158" t="s">
        <v>1816</v>
      </c>
    </row>
    <row r="217" spans="2:65" s="1" customFormat="1" ht="21.75" customHeight="1">
      <c r="B217" s="145"/>
      <c r="C217" s="188" t="s">
        <v>1136</v>
      </c>
      <c r="D217" s="188" t="s">
        <v>507</v>
      </c>
      <c r="E217" s="189" t="s">
        <v>4020</v>
      </c>
      <c r="F217" s="190" t="s">
        <v>4021</v>
      </c>
      <c r="G217" s="191" t="s">
        <v>693</v>
      </c>
      <c r="H217" s="192">
        <v>4</v>
      </c>
      <c r="I217" s="193"/>
      <c r="J217" s="194">
        <f t="shared" si="20"/>
        <v>0</v>
      </c>
      <c r="K217" s="195"/>
      <c r="L217" s="196"/>
      <c r="M217" s="197" t="s">
        <v>1</v>
      </c>
      <c r="N217" s="198" t="s">
        <v>42</v>
      </c>
      <c r="P217" s="156">
        <f t="shared" si="21"/>
        <v>0</v>
      </c>
      <c r="Q217" s="156">
        <v>4.7999999999999996E-3</v>
      </c>
      <c r="R217" s="156">
        <f t="shared" si="22"/>
        <v>1.9199999999999998E-2</v>
      </c>
      <c r="S217" s="156">
        <v>0</v>
      </c>
      <c r="T217" s="157">
        <f t="shared" si="23"/>
        <v>0</v>
      </c>
      <c r="AR217" s="158" t="s">
        <v>732</v>
      </c>
      <c r="AT217" s="158" t="s">
        <v>507</v>
      </c>
      <c r="AU217" s="158" t="s">
        <v>89</v>
      </c>
      <c r="AY217" s="17" t="s">
        <v>307</v>
      </c>
      <c r="BE217" s="159">
        <f t="shared" si="24"/>
        <v>0</v>
      </c>
      <c r="BF217" s="159">
        <f t="shared" si="25"/>
        <v>0</v>
      </c>
      <c r="BG217" s="159">
        <f t="shared" si="26"/>
        <v>0</v>
      </c>
      <c r="BH217" s="159">
        <f t="shared" si="27"/>
        <v>0</v>
      </c>
      <c r="BI217" s="159">
        <f t="shared" si="28"/>
        <v>0</v>
      </c>
      <c r="BJ217" s="17" t="s">
        <v>89</v>
      </c>
      <c r="BK217" s="159">
        <f t="shared" si="29"/>
        <v>0</v>
      </c>
      <c r="BL217" s="17" t="s">
        <v>587</v>
      </c>
      <c r="BM217" s="158" t="s">
        <v>1828</v>
      </c>
    </row>
    <row r="218" spans="2:65" s="1" customFormat="1" ht="16.5" customHeight="1">
      <c r="B218" s="145"/>
      <c r="C218" s="146" t="s">
        <v>1140</v>
      </c>
      <c r="D218" s="146" t="s">
        <v>309</v>
      </c>
      <c r="E218" s="147" t="s">
        <v>4022</v>
      </c>
      <c r="F218" s="148" t="s">
        <v>4023</v>
      </c>
      <c r="G218" s="149" t="s">
        <v>693</v>
      </c>
      <c r="H218" s="150">
        <v>7</v>
      </c>
      <c r="I218" s="151"/>
      <c r="J218" s="152">
        <f t="shared" si="20"/>
        <v>0</v>
      </c>
      <c r="K218" s="153"/>
      <c r="L218" s="32"/>
      <c r="M218" s="154" t="s">
        <v>1</v>
      </c>
      <c r="N218" s="155" t="s">
        <v>42</v>
      </c>
      <c r="P218" s="156">
        <f t="shared" si="21"/>
        <v>0</v>
      </c>
      <c r="Q218" s="156">
        <v>0</v>
      </c>
      <c r="R218" s="156">
        <f t="shared" si="22"/>
        <v>0</v>
      </c>
      <c r="S218" s="156">
        <v>0</v>
      </c>
      <c r="T218" s="157">
        <f t="shared" si="23"/>
        <v>0</v>
      </c>
      <c r="AR218" s="158" t="s">
        <v>587</v>
      </c>
      <c r="AT218" s="158" t="s">
        <v>309</v>
      </c>
      <c r="AU218" s="158" t="s">
        <v>89</v>
      </c>
      <c r="AY218" s="17" t="s">
        <v>307</v>
      </c>
      <c r="BE218" s="159">
        <f t="shared" si="24"/>
        <v>0</v>
      </c>
      <c r="BF218" s="159">
        <f t="shared" si="25"/>
        <v>0</v>
      </c>
      <c r="BG218" s="159">
        <f t="shared" si="26"/>
        <v>0</v>
      </c>
      <c r="BH218" s="159">
        <f t="shared" si="27"/>
        <v>0</v>
      </c>
      <c r="BI218" s="159">
        <f t="shared" si="28"/>
        <v>0</v>
      </c>
      <c r="BJ218" s="17" t="s">
        <v>89</v>
      </c>
      <c r="BK218" s="159">
        <f t="shared" si="29"/>
        <v>0</v>
      </c>
      <c r="BL218" s="17" t="s">
        <v>587</v>
      </c>
      <c r="BM218" s="158" t="s">
        <v>1836</v>
      </c>
    </row>
    <row r="219" spans="2:65" s="1" customFormat="1" ht="16.5" customHeight="1">
      <c r="B219" s="145"/>
      <c r="C219" s="188" t="s">
        <v>1169</v>
      </c>
      <c r="D219" s="188" t="s">
        <v>507</v>
      </c>
      <c r="E219" s="189" t="s">
        <v>4024</v>
      </c>
      <c r="F219" s="190" t="s">
        <v>4025</v>
      </c>
      <c r="G219" s="191" t="s">
        <v>693</v>
      </c>
      <c r="H219" s="192">
        <v>7</v>
      </c>
      <c r="I219" s="193"/>
      <c r="J219" s="194">
        <f t="shared" si="20"/>
        <v>0</v>
      </c>
      <c r="K219" s="195"/>
      <c r="L219" s="196"/>
      <c r="M219" s="197" t="s">
        <v>1</v>
      </c>
      <c r="N219" s="198" t="s">
        <v>42</v>
      </c>
      <c r="P219" s="156">
        <f t="shared" si="21"/>
        <v>0</v>
      </c>
      <c r="Q219" s="156">
        <v>8.0000000000000004E-4</v>
      </c>
      <c r="R219" s="156">
        <f t="shared" si="22"/>
        <v>5.5999999999999999E-3</v>
      </c>
      <c r="S219" s="156">
        <v>0</v>
      </c>
      <c r="T219" s="157">
        <f t="shared" si="23"/>
        <v>0</v>
      </c>
      <c r="AR219" s="158" t="s">
        <v>732</v>
      </c>
      <c r="AT219" s="158" t="s">
        <v>507</v>
      </c>
      <c r="AU219" s="158" t="s">
        <v>89</v>
      </c>
      <c r="AY219" s="17" t="s">
        <v>307</v>
      </c>
      <c r="BE219" s="159">
        <f t="shared" si="24"/>
        <v>0</v>
      </c>
      <c r="BF219" s="159">
        <f t="shared" si="25"/>
        <v>0</v>
      </c>
      <c r="BG219" s="159">
        <f t="shared" si="26"/>
        <v>0</v>
      </c>
      <c r="BH219" s="159">
        <f t="shared" si="27"/>
        <v>0</v>
      </c>
      <c r="BI219" s="159">
        <f t="shared" si="28"/>
        <v>0</v>
      </c>
      <c r="BJ219" s="17" t="s">
        <v>89</v>
      </c>
      <c r="BK219" s="159">
        <f t="shared" si="29"/>
        <v>0</v>
      </c>
      <c r="BL219" s="17" t="s">
        <v>587</v>
      </c>
      <c r="BM219" s="158" t="s">
        <v>1846</v>
      </c>
    </row>
    <row r="220" spans="2:65" s="1" customFormat="1" ht="16.5" customHeight="1">
      <c r="B220" s="145"/>
      <c r="C220" s="146" t="s">
        <v>1173</v>
      </c>
      <c r="D220" s="146" t="s">
        <v>309</v>
      </c>
      <c r="E220" s="147" t="s">
        <v>4026</v>
      </c>
      <c r="F220" s="148" t="s">
        <v>4027</v>
      </c>
      <c r="G220" s="149" t="s">
        <v>693</v>
      </c>
      <c r="H220" s="150">
        <v>38</v>
      </c>
      <c r="I220" s="151"/>
      <c r="J220" s="152">
        <f t="shared" si="20"/>
        <v>0</v>
      </c>
      <c r="K220" s="153"/>
      <c r="L220" s="32"/>
      <c r="M220" s="154" t="s">
        <v>1</v>
      </c>
      <c r="N220" s="155" t="s">
        <v>42</v>
      </c>
      <c r="P220" s="156">
        <f t="shared" si="21"/>
        <v>0</v>
      </c>
      <c r="Q220" s="156">
        <v>0</v>
      </c>
      <c r="R220" s="156">
        <f t="shared" si="22"/>
        <v>0</v>
      </c>
      <c r="S220" s="156">
        <v>0</v>
      </c>
      <c r="T220" s="157">
        <f t="shared" si="23"/>
        <v>0</v>
      </c>
      <c r="AR220" s="158" t="s">
        <v>587</v>
      </c>
      <c r="AT220" s="158" t="s">
        <v>309</v>
      </c>
      <c r="AU220" s="158" t="s">
        <v>89</v>
      </c>
      <c r="AY220" s="17" t="s">
        <v>307</v>
      </c>
      <c r="BE220" s="159">
        <f t="shared" si="24"/>
        <v>0</v>
      </c>
      <c r="BF220" s="159">
        <f t="shared" si="25"/>
        <v>0</v>
      </c>
      <c r="BG220" s="159">
        <f t="shared" si="26"/>
        <v>0</v>
      </c>
      <c r="BH220" s="159">
        <f t="shared" si="27"/>
        <v>0</v>
      </c>
      <c r="BI220" s="159">
        <f t="shared" si="28"/>
        <v>0</v>
      </c>
      <c r="BJ220" s="17" t="s">
        <v>89</v>
      </c>
      <c r="BK220" s="159">
        <f t="shared" si="29"/>
        <v>0</v>
      </c>
      <c r="BL220" s="17" t="s">
        <v>587</v>
      </c>
      <c r="BM220" s="158" t="s">
        <v>1861</v>
      </c>
    </row>
    <row r="221" spans="2:65" s="1" customFormat="1" ht="16.5" customHeight="1">
      <c r="B221" s="145"/>
      <c r="C221" s="188" t="s">
        <v>1179</v>
      </c>
      <c r="D221" s="188" t="s">
        <v>507</v>
      </c>
      <c r="E221" s="189" t="s">
        <v>4028</v>
      </c>
      <c r="F221" s="190" t="s">
        <v>4029</v>
      </c>
      <c r="G221" s="191" t="s">
        <v>693</v>
      </c>
      <c r="H221" s="192">
        <v>15.286</v>
      </c>
      <c r="I221" s="193"/>
      <c r="J221" s="194">
        <f t="shared" si="20"/>
        <v>0</v>
      </c>
      <c r="K221" s="195"/>
      <c r="L221" s="196"/>
      <c r="M221" s="197" t="s">
        <v>1</v>
      </c>
      <c r="N221" s="198" t="s">
        <v>42</v>
      </c>
      <c r="P221" s="156">
        <f t="shared" si="21"/>
        <v>0</v>
      </c>
      <c r="Q221" s="156">
        <v>1.3999738322648201E-3</v>
      </c>
      <c r="R221" s="156">
        <f t="shared" si="22"/>
        <v>2.1400000000000041E-2</v>
      </c>
      <c r="S221" s="156">
        <v>0</v>
      </c>
      <c r="T221" s="157">
        <f t="shared" si="23"/>
        <v>0</v>
      </c>
      <c r="AR221" s="158" t="s">
        <v>732</v>
      </c>
      <c r="AT221" s="158" t="s">
        <v>507</v>
      </c>
      <c r="AU221" s="158" t="s">
        <v>89</v>
      </c>
      <c r="AY221" s="17" t="s">
        <v>307</v>
      </c>
      <c r="BE221" s="159">
        <f t="shared" si="24"/>
        <v>0</v>
      </c>
      <c r="BF221" s="159">
        <f t="shared" si="25"/>
        <v>0</v>
      </c>
      <c r="BG221" s="159">
        <f t="shared" si="26"/>
        <v>0</v>
      </c>
      <c r="BH221" s="159">
        <f t="shared" si="27"/>
        <v>0</v>
      </c>
      <c r="BI221" s="159">
        <f t="shared" si="28"/>
        <v>0</v>
      </c>
      <c r="BJ221" s="17" t="s">
        <v>89</v>
      </c>
      <c r="BK221" s="159">
        <f t="shared" si="29"/>
        <v>0</v>
      </c>
      <c r="BL221" s="17" t="s">
        <v>587</v>
      </c>
      <c r="BM221" s="158" t="s">
        <v>1870</v>
      </c>
    </row>
    <row r="222" spans="2:65" s="1" customFormat="1" ht="16.5" customHeight="1">
      <c r="B222" s="145"/>
      <c r="C222" s="188" t="s">
        <v>1184</v>
      </c>
      <c r="D222" s="188" t="s">
        <v>507</v>
      </c>
      <c r="E222" s="189" t="s">
        <v>4030</v>
      </c>
      <c r="F222" s="190" t="s">
        <v>4031</v>
      </c>
      <c r="G222" s="191" t="s">
        <v>693</v>
      </c>
      <c r="H222" s="192">
        <v>7</v>
      </c>
      <c r="I222" s="193"/>
      <c r="J222" s="194">
        <f t="shared" si="20"/>
        <v>0</v>
      </c>
      <c r="K222" s="195"/>
      <c r="L222" s="196"/>
      <c r="M222" s="197" t="s">
        <v>1</v>
      </c>
      <c r="N222" s="198" t="s">
        <v>42</v>
      </c>
      <c r="P222" s="156">
        <f t="shared" si="21"/>
        <v>0</v>
      </c>
      <c r="Q222" s="156">
        <v>1.6000000000000001E-3</v>
      </c>
      <c r="R222" s="156">
        <f t="shared" si="22"/>
        <v>1.12E-2</v>
      </c>
      <c r="S222" s="156">
        <v>0</v>
      </c>
      <c r="T222" s="157">
        <f t="shared" si="23"/>
        <v>0</v>
      </c>
      <c r="AR222" s="158" t="s">
        <v>732</v>
      </c>
      <c r="AT222" s="158" t="s">
        <v>507</v>
      </c>
      <c r="AU222" s="158" t="s">
        <v>89</v>
      </c>
      <c r="AY222" s="17" t="s">
        <v>307</v>
      </c>
      <c r="BE222" s="159">
        <f t="shared" si="24"/>
        <v>0</v>
      </c>
      <c r="BF222" s="159">
        <f t="shared" si="25"/>
        <v>0</v>
      </c>
      <c r="BG222" s="159">
        <f t="shared" si="26"/>
        <v>0</v>
      </c>
      <c r="BH222" s="159">
        <f t="shared" si="27"/>
        <v>0</v>
      </c>
      <c r="BI222" s="159">
        <f t="shared" si="28"/>
        <v>0</v>
      </c>
      <c r="BJ222" s="17" t="s">
        <v>89</v>
      </c>
      <c r="BK222" s="159">
        <f t="shared" si="29"/>
        <v>0</v>
      </c>
      <c r="BL222" s="17" t="s">
        <v>587</v>
      </c>
      <c r="BM222" s="158" t="s">
        <v>1879</v>
      </c>
    </row>
    <row r="223" spans="2:65" s="1" customFormat="1" ht="16.5" customHeight="1">
      <c r="B223" s="145"/>
      <c r="C223" s="188" t="s">
        <v>1301</v>
      </c>
      <c r="D223" s="188" t="s">
        <v>507</v>
      </c>
      <c r="E223" s="189" t="s">
        <v>4032</v>
      </c>
      <c r="F223" s="190" t="s">
        <v>4033</v>
      </c>
      <c r="G223" s="191" t="s">
        <v>693</v>
      </c>
      <c r="H223" s="192">
        <v>16</v>
      </c>
      <c r="I223" s="193"/>
      <c r="J223" s="194">
        <f t="shared" si="20"/>
        <v>0</v>
      </c>
      <c r="K223" s="195"/>
      <c r="L223" s="196"/>
      <c r="M223" s="197" t="s">
        <v>1</v>
      </c>
      <c r="N223" s="198" t="s">
        <v>42</v>
      </c>
      <c r="P223" s="156">
        <f t="shared" si="21"/>
        <v>0</v>
      </c>
      <c r="Q223" s="156">
        <v>2.2000000000000001E-3</v>
      </c>
      <c r="R223" s="156">
        <f t="shared" si="22"/>
        <v>3.5200000000000002E-2</v>
      </c>
      <c r="S223" s="156">
        <v>0</v>
      </c>
      <c r="T223" s="157">
        <f t="shared" si="23"/>
        <v>0</v>
      </c>
      <c r="AR223" s="158" t="s">
        <v>732</v>
      </c>
      <c r="AT223" s="158" t="s">
        <v>507</v>
      </c>
      <c r="AU223" s="158" t="s">
        <v>89</v>
      </c>
      <c r="AY223" s="17" t="s">
        <v>307</v>
      </c>
      <c r="BE223" s="159">
        <f t="shared" si="24"/>
        <v>0</v>
      </c>
      <c r="BF223" s="159">
        <f t="shared" si="25"/>
        <v>0</v>
      </c>
      <c r="BG223" s="159">
        <f t="shared" si="26"/>
        <v>0</v>
      </c>
      <c r="BH223" s="159">
        <f t="shared" si="27"/>
        <v>0</v>
      </c>
      <c r="BI223" s="159">
        <f t="shared" si="28"/>
        <v>0</v>
      </c>
      <c r="BJ223" s="17" t="s">
        <v>89</v>
      </c>
      <c r="BK223" s="159">
        <f t="shared" si="29"/>
        <v>0</v>
      </c>
      <c r="BL223" s="17" t="s">
        <v>587</v>
      </c>
      <c r="BM223" s="158" t="s">
        <v>1888</v>
      </c>
    </row>
    <row r="224" spans="2:65" s="1" customFormat="1" ht="16.5" customHeight="1">
      <c r="B224" s="145"/>
      <c r="C224" s="146" t="s">
        <v>1306</v>
      </c>
      <c r="D224" s="146" t="s">
        <v>309</v>
      </c>
      <c r="E224" s="147" t="s">
        <v>4034</v>
      </c>
      <c r="F224" s="148" t="s">
        <v>4035</v>
      </c>
      <c r="G224" s="149" t="s">
        <v>693</v>
      </c>
      <c r="H224" s="150">
        <v>18</v>
      </c>
      <c r="I224" s="151"/>
      <c r="J224" s="152">
        <f t="shared" si="20"/>
        <v>0</v>
      </c>
      <c r="K224" s="153"/>
      <c r="L224" s="32"/>
      <c r="M224" s="154" t="s">
        <v>1</v>
      </c>
      <c r="N224" s="155" t="s">
        <v>42</v>
      </c>
      <c r="P224" s="156">
        <f t="shared" si="21"/>
        <v>0</v>
      </c>
      <c r="Q224" s="156">
        <v>0</v>
      </c>
      <c r="R224" s="156">
        <f t="shared" si="22"/>
        <v>0</v>
      </c>
      <c r="S224" s="156">
        <v>0</v>
      </c>
      <c r="T224" s="157">
        <f t="shared" si="23"/>
        <v>0</v>
      </c>
      <c r="AR224" s="158" t="s">
        <v>587</v>
      </c>
      <c r="AT224" s="158" t="s">
        <v>309</v>
      </c>
      <c r="AU224" s="158" t="s">
        <v>89</v>
      </c>
      <c r="AY224" s="17" t="s">
        <v>307</v>
      </c>
      <c r="BE224" s="159">
        <f t="shared" si="24"/>
        <v>0</v>
      </c>
      <c r="BF224" s="159">
        <f t="shared" si="25"/>
        <v>0</v>
      </c>
      <c r="BG224" s="159">
        <f t="shared" si="26"/>
        <v>0</v>
      </c>
      <c r="BH224" s="159">
        <f t="shared" si="27"/>
        <v>0</v>
      </c>
      <c r="BI224" s="159">
        <f t="shared" si="28"/>
        <v>0</v>
      </c>
      <c r="BJ224" s="17" t="s">
        <v>89</v>
      </c>
      <c r="BK224" s="159">
        <f t="shared" si="29"/>
        <v>0</v>
      </c>
      <c r="BL224" s="17" t="s">
        <v>587</v>
      </c>
      <c r="BM224" s="158" t="s">
        <v>1904</v>
      </c>
    </row>
    <row r="225" spans="2:65" s="1" customFormat="1" ht="16.5" customHeight="1">
      <c r="B225" s="145"/>
      <c r="C225" s="188" t="s">
        <v>1332</v>
      </c>
      <c r="D225" s="188" t="s">
        <v>507</v>
      </c>
      <c r="E225" s="189" t="s">
        <v>4036</v>
      </c>
      <c r="F225" s="190" t="s">
        <v>4037</v>
      </c>
      <c r="G225" s="191" t="s">
        <v>693</v>
      </c>
      <c r="H225" s="192">
        <v>8</v>
      </c>
      <c r="I225" s="193"/>
      <c r="J225" s="194">
        <f t="shared" si="20"/>
        <v>0</v>
      </c>
      <c r="K225" s="195"/>
      <c r="L225" s="196"/>
      <c r="M225" s="197" t="s">
        <v>1</v>
      </c>
      <c r="N225" s="198" t="s">
        <v>42</v>
      </c>
      <c r="P225" s="156">
        <f t="shared" si="21"/>
        <v>0</v>
      </c>
      <c r="Q225" s="156">
        <v>2.5000000000000001E-3</v>
      </c>
      <c r="R225" s="156">
        <f t="shared" si="22"/>
        <v>0.02</v>
      </c>
      <c r="S225" s="156">
        <v>0</v>
      </c>
      <c r="T225" s="157">
        <f t="shared" si="23"/>
        <v>0</v>
      </c>
      <c r="AR225" s="158" t="s">
        <v>732</v>
      </c>
      <c r="AT225" s="158" t="s">
        <v>507</v>
      </c>
      <c r="AU225" s="158" t="s">
        <v>89</v>
      </c>
      <c r="AY225" s="17" t="s">
        <v>307</v>
      </c>
      <c r="BE225" s="159">
        <f t="shared" si="24"/>
        <v>0</v>
      </c>
      <c r="BF225" s="159">
        <f t="shared" si="25"/>
        <v>0</v>
      </c>
      <c r="BG225" s="159">
        <f t="shared" si="26"/>
        <v>0</v>
      </c>
      <c r="BH225" s="159">
        <f t="shared" si="27"/>
        <v>0</v>
      </c>
      <c r="BI225" s="159">
        <f t="shared" si="28"/>
        <v>0</v>
      </c>
      <c r="BJ225" s="17" t="s">
        <v>89</v>
      </c>
      <c r="BK225" s="159">
        <f t="shared" si="29"/>
        <v>0</v>
      </c>
      <c r="BL225" s="17" t="s">
        <v>587</v>
      </c>
      <c r="BM225" s="158" t="s">
        <v>1919</v>
      </c>
    </row>
    <row r="226" spans="2:65" s="1" customFormat="1" ht="16.5" customHeight="1">
      <c r="B226" s="145"/>
      <c r="C226" s="188" t="s">
        <v>1338</v>
      </c>
      <c r="D226" s="188" t="s">
        <v>507</v>
      </c>
      <c r="E226" s="189" t="s">
        <v>4038</v>
      </c>
      <c r="F226" s="190" t="s">
        <v>4039</v>
      </c>
      <c r="G226" s="191" t="s">
        <v>693</v>
      </c>
      <c r="H226" s="192">
        <v>9</v>
      </c>
      <c r="I226" s="193"/>
      <c r="J226" s="194">
        <f t="shared" si="20"/>
        <v>0</v>
      </c>
      <c r="K226" s="195"/>
      <c r="L226" s="196"/>
      <c r="M226" s="197" t="s">
        <v>1</v>
      </c>
      <c r="N226" s="198" t="s">
        <v>42</v>
      </c>
      <c r="P226" s="156">
        <f t="shared" si="21"/>
        <v>0</v>
      </c>
      <c r="Q226" s="156">
        <v>3.8999999999999998E-3</v>
      </c>
      <c r="R226" s="156">
        <f t="shared" si="22"/>
        <v>3.5099999999999999E-2</v>
      </c>
      <c r="S226" s="156">
        <v>0</v>
      </c>
      <c r="T226" s="157">
        <f t="shared" si="23"/>
        <v>0</v>
      </c>
      <c r="AR226" s="158" t="s">
        <v>732</v>
      </c>
      <c r="AT226" s="158" t="s">
        <v>507</v>
      </c>
      <c r="AU226" s="158" t="s">
        <v>89</v>
      </c>
      <c r="AY226" s="17" t="s">
        <v>307</v>
      </c>
      <c r="BE226" s="159">
        <f t="shared" si="24"/>
        <v>0</v>
      </c>
      <c r="BF226" s="159">
        <f t="shared" si="25"/>
        <v>0</v>
      </c>
      <c r="BG226" s="159">
        <f t="shared" si="26"/>
        <v>0</v>
      </c>
      <c r="BH226" s="159">
        <f t="shared" si="27"/>
        <v>0</v>
      </c>
      <c r="BI226" s="159">
        <f t="shared" si="28"/>
        <v>0</v>
      </c>
      <c r="BJ226" s="17" t="s">
        <v>89</v>
      </c>
      <c r="BK226" s="159">
        <f t="shared" si="29"/>
        <v>0</v>
      </c>
      <c r="BL226" s="17" t="s">
        <v>587</v>
      </c>
      <c r="BM226" s="158" t="s">
        <v>1929</v>
      </c>
    </row>
    <row r="227" spans="2:65" s="1" customFormat="1" ht="16.5" customHeight="1">
      <c r="B227" s="145"/>
      <c r="C227" s="188" t="s">
        <v>1344</v>
      </c>
      <c r="D227" s="188" t="s">
        <v>507</v>
      </c>
      <c r="E227" s="189" t="s">
        <v>4040</v>
      </c>
      <c r="F227" s="190" t="s">
        <v>4041</v>
      </c>
      <c r="G227" s="191" t="s">
        <v>693</v>
      </c>
      <c r="H227" s="192">
        <v>1</v>
      </c>
      <c r="I227" s="193"/>
      <c r="J227" s="194">
        <f t="shared" si="20"/>
        <v>0</v>
      </c>
      <c r="K227" s="195"/>
      <c r="L227" s="196"/>
      <c r="M227" s="197" t="s">
        <v>1</v>
      </c>
      <c r="N227" s="198" t="s">
        <v>42</v>
      </c>
      <c r="P227" s="156">
        <f t="shared" si="21"/>
        <v>0</v>
      </c>
      <c r="Q227" s="156">
        <v>5.3E-3</v>
      </c>
      <c r="R227" s="156">
        <f t="shared" si="22"/>
        <v>5.3E-3</v>
      </c>
      <c r="S227" s="156">
        <v>0</v>
      </c>
      <c r="T227" s="157">
        <f t="shared" si="23"/>
        <v>0</v>
      </c>
      <c r="AR227" s="158" t="s">
        <v>732</v>
      </c>
      <c r="AT227" s="158" t="s">
        <v>507</v>
      </c>
      <c r="AU227" s="158" t="s">
        <v>89</v>
      </c>
      <c r="AY227" s="17" t="s">
        <v>307</v>
      </c>
      <c r="BE227" s="159">
        <f t="shared" si="24"/>
        <v>0</v>
      </c>
      <c r="BF227" s="159">
        <f t="shared" si="25"/>
        <v>0</v>
      </c>
      <c r="BG227" s="159">
        <f t="shared" si="26"/>
        <v>0</v>
      </c>
      <c r="BH227" s="159">
        <f t="shared" si="27"/>
        <v>0</v>
      </c>
      <c r="BI227" s="159">
        <f t="shared" si="28"/>
        <v>0</v>
      </c>
      <c r="BJ227" s="17" t="s">
        <v>89</v>
      </c>
      <c r="BK227" s="159">
        <f t="shared" si="29"/>
        <v>0</v>
      </c>
      <c r="BL227" s="17" t="s">
        <v>587</v>
      </c>
      <c r="BM227" s="158" t="s">
        <v>1939</v>
      </c>
    </row>
    <row r="228" spans="2:65" s="1" customFormat="1" ht="24.2" customHeight="1">
      <c r="B228" s="145"/>
      <c r="C228" s="146" t="s">
        <v>1348</v>
      </c>
      <c r="D228" s="146" t="s">
        <v>309</v>
      </c>
      <c r="E228" s="147" t="s">
        <v>4042</v>
      </c>
      <c r="F228" s="148" t="s">
        <v>4043</v>
      </c>
      <c r="G228" s="149" t="s">
        <v>693</v>
      </c>
      <c r="H228" s="150">
        <v>4</v>
      </c>
      <c r="I228" s="151"/>
      <c r="J228" s="152">
        <f t="shared" si="20"/>
        <v>0</v>
      </c>
      <c r="K228" s="153"/>
      <c r="L228" s="32"/>
      <c r="M228" s="154" t="s">
        <v>1</v>
      </c>
      <c r="N228" s="155" t="s">
        <v>42</v>
      </c>
      <c r="P228" s="156">
        <f t="shared" si="21"/>
        <v>0</v>
      </c>
      <c r="Q228" s="156">
        <v>0</v>
      </c>
      <c r="R228" s="156">
        <f t="shared" si="22"/>
        <v>0</v>
      </c>
      <c r="S228" s="156">
        <v>0</v>
      </c>
      <c r="T228" s="157">
        <f t="shared" si="23"/>
        <v>0</v>
      </c>
      <c r="AR228" s="158" t="s">
        <v>587</v>
      </c>
      <c r="AT228" s="158" t="s">
        <v>309</v>
      </c>
      <c r="AU228" s="158" t="s">
        <v>89</v>
      </c>
      <c r="AY228" s="17" t="s">
        <v>307</v>
      </c>
      <c r="BE228" s="159">
        <f t="shared" si="24"/>
        <v>0</v>
      </c>
      <c r="BF228" s="159">
        <f t="shared" si="25"/>
        <v>0</v>
      </c>
      <c r="BG228" s="159">
        <f t="shared" si="26"/>
        <v>0</v>
      </c>
      <c r="BH228" s="159">
        <f t="shared" si="27"/>
        <v>0</v>
      </c>
      <c r="BI228" s="159">
        <f t="shared" si="28"/>
        <v>0</v>
      </c>
      <c r="BJ228" s="17" t="s">
        <v>89</v>
      </c>
      <c r="BK228" s="159">
        <f t="shared" si="29"/>
        <v>0</v>
      </c>
      <c r="BL228" s="17" t="s">
        <v>587</v>
      </c>
      <c r="BM228" s="158" t="s">
        <v>1948</v>
      </c>
    </row>
    <row r="229" spans="2:65" s="1" customFormat="1" ht="21.75" customHeight="1">
      <c r="B229" s="145"/>
      <c r="C229" s="188" t="s">
        <v>1353</v>
      </c>
      <c r="D229" s="188" t="s">
        <v>507</v>
      </c>
      <c r="E229" s="189" t="s">
        <v>4044</v>
      </c>
      <c r="F229" s="190" t="s">
        <v>4045</v>
      </c>
      <c r="G229" s="191" t="s">
        <v>693</v>
      </c>
      <c r="H229" s="192">
        <v>4</v>
      </c>
      <c r="I229" s="193"/>
      <c r="J229" s="194">
        <f t="shared" si="20"/>
        <v>0</v>
      </c>
      <c r="K229" s="195"/>
      <c r="L229" s="196"/>
      <c r="M229" s="197" t="s">
        <v>1</v>
      </c>
      <c r="N229" s="198" t="s">
        <v>42</v>
      </c>
      <c r="P229" s="156">
        <f t="shared" si="21"/>
        <v>0</v>
      </c>
      <c r="Q229" s="156">
        <v>1.4E-3</v>
      </c>
      <c r="R229" s="156">
        <f t="shared" si="22"/>
        <v>5.5999999999999999E-3</v>
      </c>
      <c r="S229" s="156">
        <v>0</v>
      </c>
      <c r="T229" s="157">
        <f t="shared" si="23"/>
        <v>0</v>
      </c>
      <c r="AR229" s="158" t="s">
        <v>732</v>
      </c>
      <c r="AT229" s="158" t="s">
        <v>507</v>
      </c>
      <c r="AU229" s="158" t="s">
        <v>89</v>
      </c>
      <c r="AY229" s="17" t="s">
        <v>307</v>
      </c>
      <c r="BE229" s="159">
        <f t="shared" si="24"/>
        <v>0</v>
      </c>
      <c r="BF229" s="159">
        <f t="shared" si="25"/>
        <v>0</v>
      </c>
      <c r="BG229" s="159">
        <f t="shared" si="26"/>
        <v>0</v>
      </c>
      <c r="BH229" s="159">
        <f t="shared" si="27"/>
        <v>0</v>
      </c>
      <c r="BI229" s="159">
        <f t="shared" si="28"/>
        <v>0</v>
      </c>
      <c r="BJ229" s="17" t="s">
        <v>89</v>
      </c>
      <c r="BK229" s="159">
        <f t="shared" si="29"/>
        <v>0</v>
      </c>
      <c r="BL229" s="17" t="s">
        <v>587</v>
      </c>
      <c r="BM229" s="158" t="s">
        <v>1959</v>
      </c>
    </row>
    <row r="230" spans="2:65" s="1" customFormat="1" ht="24.2" customHeight="1">
      <c r="B230" s="145"/>
      <c r="C230" s="146" t="s">
        <v>1358</v>
      </c>
      <c r="D230" s="146" t="s">
        <v>309</v>
      </c>
      <c r="E230" s="147" t="s">
        <v>4046</v>
      </c>
      <c r="F230" s="148" t="s">
        <v>4047</v>
      </c>
      <c r="G230" s="149" t="s">
        <v>693</v>
      </c>
      <c r="H230" s="150">
        <v>2</v>
      </c>
      <c r="I230" s="151"/>
      <c r="J230" s="152">
        <f t="shared" si="20"/>
        <v>0</v>
      </c>
      <c r="K230" s="153"/>
      <c r="L230" s="32"/>
      <c r="M230" s="154" t="s">
        <v>1</v>
      </c>
      <c r="N230" s="155" t="s">
        <v>42</v>
      </c>
      <c r="P230" s="156">
        <f t="shared" si="21"/>
        <v>0</v>
      </c>
      <c r="Q230" s="156">
        <v>0</v>
      </c>
      <c r="R230" s="156">
        <f t="shared" si="22"/>
        <v>0</v>
      </c>
      <c r="S230" s="156">
        <v>0</v>
      </c>
      <c r="T230" s="157">
        <f t="shared" si="23"/>
        <v>0</v>
      </c>
      <c r="AR230" s="158" t="s">
        <v>587</v>
      </c>
      <c r="AT230" s="158" t="s">
        <v>309</v>
      </c>
      <c r="AU230" s="158" t="s">
        <v>89</v>
      </c>
      <c r="AY230" s="17" t="s">
        <v>307</v>
      </c>
      <c r="BE230" s="159">
        <f t="shared" si="24"/>
        <v>0</v>
      </c>
      <c r="BF230" s="159">
        <f t="shared" si="25"/>
        <v>0</v>
      </c>
      <c r="BG230" s="159">
        <f t="shared" si="26"/>
        <v>0</v>
      </c>
      <c r="BH230" s="159">
        <f t="shared" si="27"/>
        <v>0</v>
      </c>
      <c r="BI230" s="159">
        <f t="shared" si="28"/>
        <v>0</v>
      </c>
      <c r="BJ230" s="17" t="s">
        <v>89</v>
      </c>
      <c r="BK230" s="159">
        <f t="shared" si="29"/>
        <v>0</v>
      </c>
      <c r="BL230" s="17" t="s">
        <v>587</v>
      </c>
      <c r="BM230" s="158" t="s">
        <v>1967</v>
      </c>
    </row>
    <row r="231" spans="2:65" s="1" customFormat="1" ht="24.2" customHeight="1">
      <c r="B231" s="145"/>
      <c r="C231" s="188" t="s">
        <v>1363</v>
      </c>
      <c r="D231" s="188" t="s">
        <v>507</v>
      </c>
      <c r="E231" s="189" t="s">
        <v>4048</v>
      </c>
      <c r="F231" s="190" t="s">
        <v>4049</v>
      </c>
      <c r="G231" s="191" t="s">
        <v>693</v>
      </c>
      <c r="H231" s="192">
        <v>2</v>
      </c>
      <c r="I231" s="193"/>
      <c r="J231" s="194">
        <f t="shared" si="20"/>
        <v>0</v>
      </c>
      <c r="K231" s="195"/>
      <c r="L231" s="196"/>
      <c r="M231" s="197" t="s">
        <v>1</v>
      </c>
      <c r="N231" s="198" t="s">
        <v>42</v>
      </c>
      <c r="P231" s="156">
        <f t="shared" si="21"/>
        <v>0</v>
      </c>
      <c r="Q231" s="156">
        <v>8.0000000000000002E-3</v>
      </c>
      <c r="R231" s="156">
        <f t="shared" si="22"/>
        <v>1.6E-2</v>
      </c>
      <c r="S231" s="156">
        <v>0</v>
      </c>
      <c r="T231" s="157">
        <f t="shared" si="23"/>
        <v>0</v>
      </c>
      <c r="AR231" s="158" t="s">
        <v>732</v>
      </c>
      <c r="AT231" s="158" t="s">
        <v>507</v>
      </c>
      <c r="AU231" s="158" t="s">
        <v>89</v>
      </c>
      <c r="AY231" s="17" t="s">
        <v>307</v>
      </c>
      <c r="BE231" s="159">
        <f t="shared" si="24"/>
        <v>0</v>
      </c>
      <c r="BF231" s="159">
        <f t="shared" si="25"/>
        <v>0</v>
      </c>
      <c r="BG231" s="159">
        <f t="shared" si="26"/>
        <v>0</v>
      </c>
      <c r="BH231" s="159">
        <f t="shared" si="27"/>
        <v>0</v>
      </c>
      <c r="BI231" s="159">
        <f t="shared" si="28"/>
        <v>0</v>
      </c>
      <c r="BJ231" s="17" t="s">
        <v>89</v>
      </c>
      <c r="BK231" s="159">
        <f t="shared" si="29"/>
        <v>0</v>
      </c>
      <c r="BL231" s="17" t="s">
        <v>587</v>
      </c>
      <c r="BM231" s="158" t="s">
        <v>1976</v>
      </c>
    </row>
    <row r="232" spans="2:65" s="1" customFormat="1" ht="24.2" customHeight="1">
      <c r="B232" s="145"/>
      <c r="C232" s="146" t="s">
        <v>1371</v>
      </c>
      <c r="D232" s="146" t="s">
        <v>309</v>
      </c>
      <c r="E232" s="147" t="s">
        <v>4050</v>
      </c>
      <c r="F232" s="148" t="s">
        <v>4051</v>
      </c>
      <c r="G232" s="149" t="s">
        <v>693</v>
      </c>
      <c r="H232" s="150">
        <v>2</v>
      </c>
      <c r="I232" s="151"/>
      <c r="J232" s="152">
        <f t="shared" si="20"/>
        <v>0</v>
      </c>
      <c r="K232" s="153"/>
      <c r="L232" s="32"/>
      <c r="M232" s="154" t="s">
        <v>1</v>
      </c>
      <c r="N232" s="155" t="s">
        <v>42</v>
      </c>
      <c r="P232" s="156">
        <f t="shared" si="21"/>
        <v>0</v>
      </c>
      <c r="Q232" s="156">
        <v>0</v>
      </c>
      <c r="R232" s="156">
        <f t="shared" si="22"/>
        <v>0</v>
      </c>
      <c r="S232" s="156">
        <v>0</v>
      </c>
      <c r="T232" s="157">
        <f t="shared" si="23"/>
        <v>0</v>
      </c>
      <c r="AR232" s="158" t="s">
        <v>587</v>
      </c>
      <c r="AT232" s="158" t="s">
        <v>309</v>
      </c>
      <c r="AU232" s="158" t="s">
        <v>89</v>
      </c>
      <c r="AY232" s="17" t="s">
        <v>307</v>
      </c>
      <c r="BE232" s="159">
        <f t="shared" si="24"/>
        <v>0</v>
      </c>
      <c r="BF232" s="159">
        <f t="shared" si="25"/>
        <v>0</v>
      </c>
      <c r="BG232" s="159">
        <f t="shared" si="26"/>
        <v>0</v>
      </c>
      <c r="BH232" s="159">
        <f t="shared" si="27"/>
        <v>0</v>
      </c>
      <c r="BI232" s="159">
        <f t="shared" si="28"/>
        <v>0</v>
      </c>
      <c r="BJ232" s="17" t="s">
        <v>89</v>
      </c>
      <c r="BK232" s="159">
        <f t="shared" si="29"/>
        <v>0</v>
      </c>
      <c r="BL232" s="17" t="s">
        <v>587</v>
      </c>
      <c r="BM232" s="158" t="s">
        <v>1987</v>
      </c>
    </row>
    <row r="233" spans="2:65" s="1" customFormat="1" ht="24.2" customHeight="1">
      <c r="B233" s="145"/>
      <c r="C233" s="188" t="s">
        <v>1381</v>
      </c>
      <c r="D233" s="188" t="s">
        <v>507</v>
      </c>
      <c r="E233" s="189" t="s">
        <v>4052</v>
      </c>
      <c r="F233" s="190" t="s">
        <v>4053</v>
      </c>
      <c r="G233" s="191" t="s">
        <v>693</v>
      </c>
      <c r="H233" s="192">
        <v>2</v>
      </c>
      <c r="I233" s="193"/>
      <c r="J233" s="194">
        <f t="shared" si="20"/>
        <v>0</v>
      </c>
      <c r="K233" s="195"/>
      <c r="L233" s="196"/>
      <c r="M233" s="197" t="s">
        <v>1</v>
      </c>
      <c r="N233" s="198" t="s">
        <v>42</v>
      </c>
      <c r="P233" s="156">
        <f t="shared" si="21"/>
        <v>0</v>
      </c>
      <c r="Q233" s="156">
        <v>1.4999999999999999E-2</v>
      </c>
      <c r="R233" s="156">
        <f t="shared" si="22"/>
        <v>0.03</v>
      </c>
      <c r="S233" s="156">
        <v>0</v>
      </c>
      <c r="T233" s="157">
        <f t="shared" si="23"/>
        <v>0</v>
      </c>
      <c r="AR233" s="158" t="s">
        <v>732</v>
      </c>
      <c r="AT233" s="158" t="s">
        <v>507</v>
      </c>
      <c r="AU233" s="158" t="s">
        <v>89</v>
      </c>
      <c r="AY233" s="17" t="s">
        <v>307</v>
      </c>
      <c r="BE233" s="159">
        <f t="shared" si="24"/>
        <v>0</v>
      </c>
      <c r="BF233" s="159">
        <f t="shared" si="25"/>
        <v>0</v>
      </c>
      <c r="BG233" s="159">
        <f t="shared" si="26"/>
        <v>0</v>
      </c>
      <c r="BH233" s="159">
        <f t="shared" si="27"/>
        <v>0</v>
      </c>
      <c r="BI233" s="159">
        <f t="shared" si="28"/>
        <v>0</v>
      </c>
      <c r="BJ233" s="17" t="s">
        <v>89</v>
      </c>
      <c r="BK233" s="159">
        <f t="shared" si="29"/>
        <v>0</v>
      </c>
      <c r="BL233" s="17" t="s">
        <v>587</v>
      </c>
      <c r="BM233" s="158" t="s">
        <v>1997</v>
      </c>
    </row>
    <row r="234" spans="2:65" s="1" customFormat="1" ht="24.2" customHeight="1">
      <c r="B234" s="145"/>
      <c r="C234" s="146" t="s">
        <v>1398</v>
      </c>
      <c r="D234" s="146" t="s">
        <v>309</v>
      </c>
      <c r="E234" s="147" t="s">
        <v>4054</v>
      </c>
      <c r="F234" s="148" t="s">
        <v>4055</v>
      </c>
      <c r="G234" s="149" t="s">
        <v>693</v>
      </c>
      <c r="H234" s="150">
        <v>7</v>
      </c>
      <c r="I234" s="151"/>
      <c r="J234" s="152">
        <f t="shared" si="20"/>
        <v>0</v>
      </c>
      <c r="K234" s="153"/>
      <c r="L234" s="32"/>
      <c r="M234" s="154" t="s">
        <v>1</v>
      </c>
      <c r="N234" s="155" t="s">
        <v>42</v>
      </c>
      <c r="P234" s="156">
        <f t="shared" si="21"/>
        <v>0</v>
      </c>
      <c r="Q234" s="156">
        <v>0</v>
      </c>
      <c r="R234" s="156">
        <f t="shared" si="22"/>
        <v>0</v>
      </c>
      <c r="S234" s="156">
        <v>0</v>
      </c>
      <c r="T234" s="157">
        <f t="shared" si="23"/>
        <v>0</v>
      </c>
      <c r="AR234" s="158" t="s">
        <v>587</v>
      </c>
      <c r="AT234" s="158" t="s">
        <v>309</v>
      </c>
      <c r="AU234" s="158" t="s">
        <v>89</v>
      </c>
      <c r="AY234" s="17" t="s">
        <v>307</v>
      </c>
      <c r="BE234" s="159">
        <f t="shared" si="24"/>
        <v>0</v>
      </c>
      <c r="BF234" s="159">
        <f t="shared" si="25"/>
        <v>0</v>
      </c>
      <c r="BG234" s="159">
        <f t="shared" si="26"/>
        <v>0</v>
      </c>
      <c r="BH234" s="159">
        <f t="shared" si="27"/>
        <v>0</v>
      </c>
      <c r="BI234" s="159">
        <f t="shared" si="28"/>
        <v>0</v>
      </c>
      <c r="BJ234" s="17" t="s">
        <v>89</v>
      </c>
      <c r="BK234" s="159">
        <f t="shared" si="29"/>
        <v>0</v>
      </c>
      <c r="BL234" s="17" t="s">
        <v>587</v>
      </c>
      <c r="BM234" s="158" t="s">
        <v>2006</v>
      </c>
    </row>
    <row r="235" spans="2:65" s="1" customFormat="1" ht="24.2" customHeight="1">
      <c r="B235" s="145"/>
      <c r="C235" s="188" t="s">
        <v>1410</v>
      </c>
      <c r="D235" s="188" t="s">
        <v>507</v>
      </c>
      <c r="E235" s="189" t="s">
        <v>4056</v>
      </c>
      <c r="F235" s="190" t="s">
        <v>4057</v>
      </c>
      <c r="G235" s="191" t="s">
        <v>693</v>
      </c>
      <c r="H235" s="192">
        <v>6</v>
      </c>
      <c r="I235" s="193"/>
      <c r="J235" s="194">
        <f t="shared" si="20"/>
        <v>0</v>
      </c>
      <c r="K235" s="195"/>
      <c r="L235" s="196"/>
      <c r="M235" s="197" t="s">
        <v>1</v>
      </c>
      <c r="N235" s="198" t="s">
        <v>42</v>
      </c>
      <c r="P235" s="156">
        <f t="shared" si="21"/>
        <v>0</v>
      </c>
      <c r="Q235" s="156">
        <v>1.7000000000000001E-2</v>
      </c>
      <c r="R235" s="156">
        <f t="shared" si="22"/>
        <v>0.10200000000000001</v>
      </c>
      <c r="S235" s="156">
        <v>0</v>
      </c>
      <c r="T235" s="157">
        <f t="shared" si="23"/>
        <v>0</v>
      </c>
      <c r="AR235" s="158" t="s">
        <v>732</v>
      </c>
      <c r="AT235" s="158" t="s">
        <v>507</v>
      </c>
      <c r="AU235" s="158" t="s">
        <v>89</v>
      </c>
      <c r="AY235" s="17" t="s">
        <v>307</v>
      </c>
      <c r="BE235" s="159">
        <f t="shared" si="24"/>
        <v>0</v>
      </c>
      <c r="BF235" s="159">
        <f t="shared" si="25"/>
        <v>0</v>
      </c>
      <c r="BG235" s="159">
        <f t="shared" si="26"/>
        <v>0</v>
      </c>
      <c r="BH235" s="159">
        <f t="shared" si="27"/>
        <v>0</v>
      </c>
      <c r="BI235" s="159">
        <f t="shared" si="28"/>
        <v>0</v>
      </c>
      <c r="BJ235" s="17" t="s">
        <v>89</v>
      </c>
      <c r="BK235" s="159">
        <f t="shared" si="29"/>
        <v>0</v>
      </c>
      <c r="BL235" s="17" t="s">
        <v>587</v>
      </c>
      <c r="BM235" s="158" t="s">
        <v>2016</v>
      </c>
    </row>
    <row r="236" spans="2:65" s="1" customFormat="1" ht="21.75" customHeight="1">
      <c r="B236" s="145"/>
      <c r="C236" s="188" t="s">
        <v>1414</v>
      </c>
      <c r="D236" s="188" t="s">
        <v>507</v>
      </c>
      <c r="E236" s="189" t="s">
        <v>4058</v>
      </c>
      <c r="F236" s="190" t="s">
        <v>4059</v>
      </c>
      <c r="G236" s="191" t="s">
        <v>693</v>
      </c>
      <c r="H236" s="192">
        <v>1</v>
      </c>
      <c r="I236" s="193"/>
      <c r="J236" s="194">
        <f t="shared" si="20"/>
        <v>0</v>
      </c>
      <c r="K236" s="195"/>
      <c r="L236" s="196"/>
      <c r="M236" s="197" t="s">
        <v>1</v>
      </c>
      <c r="N236" s="198" t="s">
        <v>42</v>
      </c>
      <c r="P236" s="156">
        <f t="shared" si="21"/>
        <v>0</v>
      </c>
      <c r="Q236" s="156">
        <v>8.0000000000000002E-3</v>
      </c>
      <c r="R236" s="156">
        <f t="shared" si="22"/>
        <v>8.0000000000000002E-3</v>
      </c>
      <c r="S236" s="156">
        <v>0</v>
      </c>
      <c r="T236" s="157">
        <f t="shared" si="23"/>
        <v>0</v>
      </c>
      <c r="AR236" s="158" t="s">
        <v>732</v>
      </c>
      <c r="AT236" s="158" t="s">
        <v>507</v>
      </c>
      <c r="AU236" s="158" t="s">
        <v>89</v>
      </c>
      <c r="AY236" s="17" t="s">
        <v>307</v>
      </c>
      <c r="BE236" s="159">
        <f t="shared" si="24"/>
        <v>0</v>
      </c>
      <c r="BF236" s="159">
        <f t="shared" si="25"/>
        <v>0</v>
      </c>
      <c r="BG236" s="159">
        <f t="shared" si="26"/>
        <v>0</v>
      </c>
      <c r="BH236" s="159">
        <f t="shared" si="27"/>
        <v>0</v>
      </c>
      <c r="BI236" s="159">
        <f t="shared" si="28"/>
        <v>0</v>
      </c>
      <c r="BJ236" s="17" t="s">
        <v>89</v>
      </c>
      <c r="BK236" s="159">
        <f t="shared" si="29"/>
        <v>0</v>
      </c>
      <c r="BL236" s="17" t="s">
        <v>587</v>
      </c>
      <c r="BM236" s="158" t="s">
        <v>2030</v>
      </c>
    </row>
    <row r="237" spans="2:65" s="1" customFormat="1" ht="16.5" customHeight="1">
      <c r="B237" s="145"/>
      <c r="C237" s="146" t="s">
        <v>1440</v>
      </c>
      <c r="D237" s="146" t="s">
        <v>309</v>
      </c>
      <c r="E237" s="147" t="s">
        <v>4060</v>
      </c>
      <c r="F237" s="148" t="s">
        <v>4061</v>
      </c>
      <c r="G237" s="149" t="s">
        <v>693</v>
      </c>
      <c r="H237" s="150">
        <v>38</v>
      </c>
      <c r="I237" s="151"/>
      <c r="J237" s="152">
        <f t="shared" si="20"/>
        <v>0</v>
      </c>
      <c r="K237" s="153"/>
      <c r="L237" s="32"/>
      <c r="M237" s="154" t="s">
        <v>1</v>
      </c>
      <c r="N237" s="155" t="s">
        <v>42</v>
      </c>
      <c r="P237" s="156">
        <f t="shared" si="21"/>
        <v>0</v>
      </c>
      <c r="Q237" s="156">
        <v>0</v>
      </c>
      <c r="R237" s="156">
        <f t="shared" si="22"/>
        <v>0</v>
      </c>
      <c r="S237" s="156">
        <v>0</v>
      </c>
      <c r="T237" s="157">
        <f t="shared" si="23"/>
        <v>0</v>
      </c>
      <c r="AR237" s="158" t="s">
        <v>587</v>
      </c>
      <c r="AT237" s="158" t="s">
        <v>309</v>
      </c>
      <c r="AU237" s="158" t="s">
        <v>89</v>
      </c>
      <c r="AY237" s="17" t="s">
        <v>307</v>
      </c>
      <c r="BE237" s="159">
        <f t="shared" si="24"/>
        <v>0</v>
      </c>
      <c r="BF237" s="159">
        <f t="shared" si="25"/>
        <v>0</v>
      </c>
      <c r="BG237" s="159">
        <f t="shared" si="26"/>
        <v>0</v>
      </c>
      <c r="BH237" s="159">
        <f t="shared" si="27"/>
        <v>0</v>
      </c>
      <c r="BI237" s="159">
        <f t="shared" si="28"/>
        <v>0</v>
      </c>
      <c r="BJ237" s="17" t="s">
        <v>89</v>
      </c>
      <c r="BK237" s="159">
        <f t="shared" si="29"/>
        <v>0</v>
      </c>
      <c r="BL237" s="17" t="s">
        <v>587</v>
      </c>
      <c r="BM237" s="158" t="s">
        <v>2043</v>
      </c>
    </row>
    <row r="238" spans="2:65" s="1" customFormat="1" ht="16.5" customHeight="1">
      <c r="B238" s="145"/>
      <c r="C238" s="188" t="s">
        <v>1449</v>
      </c>
      <c r="D238" s="188" t="s">
        <v>507</v>
      </c>
      <c r="E238" s="189" t="s">
        <v>4062</v>
      </c>
      <c r="F238" s="190" t="s">
        <v>4063</v>
      </c>
      <c r="G238" s="191" t="s">
        <v>693</v>
      </c>
      <c r="H238" s="192">
        <v>38</v>
      </c>
      <c r="I238" s="193"/>
      <c r="J238" s="194">
        <f t="shared" si="20"/>
        <v>0</v>
      </c>
      <c r="K238" s="195"/>
      <c r="L238" s="196"/>
      <c r="M238" s="197" t="s">
        <v>1</v>
      </c>
      <c r="N238" s="198" t="s">
        <v>42</v>
      </c>
      <c r="P238" s="156">
        <f t="shared" si="21"/>
        <v>0</v>
      </c>
      <c r="Q238" s="156">
        <v>6.9999999999999999E-4</v>
      </c>
      <c r="R238" s="156">
        <f t="shared" si="22"/>
        <v>2.6599999999999999E-2</v>
      </c>
      <c r="S238" s="156">
        <v>0</v>
      </c>
      <c r="T238" s="157">
        <f t="shared" si="23"/>
        <v>0</v>
      </c>
      <c r="AR238" s="158" t="s">
        <v>732</v>
      </c>
      <c r="AT238" s="158" t="s">
        <v>507</v>
      </c>
      <c r="AU238" s="158" t="s">
        <v>89</v>
      </c>
      <c r="AY238" s="17" t="s">
        <v>307</v>
      </c>
      <c r="BE238" s="159">
        <f t="shared" si="24"/>
        <v>0</v>
      </c>
      <c r="BF238" s="159">
        <f t="shared" si="25"/>
        <v>0</v>
      </c>
      <c r="BG238" s="159">
        <f t="shared" si="26"/>
        <v>0</v>
      </c>
      <c r="BH238" s="159">
        <f t="shared" si="27"/>
        <v>0</v>
      </c>
      <c r="BI238" s="159">
        <f t="shared" si="28"/>
        <v>0</v>
      </c>
      <c r="BJ238" s="17" t="s">
        <v>89</v>
      </c>
      <c r="BK238" s="159">
        <f t="shared" si="29"/>
        <v>0</v>
      </c>
      <c r="BL238" s="17" t="s">
        <v>587</v>
      </c>
      <c r="BM238" s="158" t="s">
        <v>2055</v>
      </c>
    </row>
    <row r="239" spans="2:65" s="1" customFormat="1" ht="16.5" customHeight="1">
      <c r="B239" s="145"/>
      <c r="C239" s="146" t="s">
        <v>1461</v>
      </c>
      <c r="D239" s="146" t="s">
        <v>309</v>
      </c>
      <c r="E239" s="147" t="s">
        <v>4064</v>
      </c>
      <c r="F239" s="148" t="s">
        <v>4065</v>
      </c>
      <c r="G239" s="149" t="s">
        <v>693</v>
      </c>
      <c r="H239" s="150">
        <v>1</v>
      </c>
      <c r="I239" s="151"/>
      <c r="J239" s="152">
        <f t="shared" si="20"/>
        <v>0</v>
      </c>
      <c r="K239" s="153"/>
      <c r="L239" s="32"/>
      <c r="M239" s="154" t="s">
        <v>1</v>
      </c>
      <c r="N239" s="155" t="s">
        <v>42</v>
      </c>
      <c r="P239" s="156">
        <f t="shared" si="21"/>
        <v>0</v>
      </c>
      <c r="Q239" s="156">
        <v>0</v>
      </c>
      <c r="R239" s="156">
        <f t="shared" si="22"/>
        <v>0</v>
      </c>
      <c r="S239" s="156">
        <v>0</v>
      </c>
      <c r="T239" s="157">
        <f t="shared" si="23"/>
        <v>0</v>
      </c>
      <c r="AR239" s="158" t="s">
        <v>587</v>
      </c>
      <c r="AT239" s="158" t="s">
        <v>309</v>
      </c>
      <c r="AU239" s="158" t="s">
        <v>89</v>
      </c>
      <c r="AY239" s="17" t="s">
        <v>307</v>
      </c>
      <c r="BE239" s="159">
        <f t="shared" si="24"/>
        <v>0</v>
      </c>
      <c r="BF239" s="159">
        <f t="shared" si="25"/>
        <v>0</v>
      </c>
      <c r="BG239" s="159">
        <f t="shared" si="26"/>
        <v>0</v>
      </c>
      <c r="BH239" s="159">
        <f t="shared" si="27"/>
        <v>0</v>
      </c>
      <c r="BI239" s="159">
        <f t="shared" si="28"/>
        <v>0</v>
      </c>
      <c r="BJ239" s="17" t="s">
        <v>89</v>
      </c>
      <c r="BK239" s="159">
        <f t="shared" si="29"/>
        <v>0</v>
      </c>
      <c r="BL239" s="17" t="s">
        <v>587</v>
      </c>
      <c r="BM239" s="158" t="s">
        <v>2067</v>
      </c>
    </row>
    <row r="240" spans="2:65" s="1" customFormat="1" ht="16.5" customHeight="1">
      <c r="B240" s="145"/>
      <c r="C240" s="188" t="s">
        <v>1472</v>
      </c>
      <c r="D240" s="188" t="s">
        <v>507</v>
      </c>
      <c r="E240" s="189" t="s">
        <v>4066</v>
      </c>
      <c r="F240" s="190" t="s">
        <v>4067</v>
      </c>
      <c r="G240" s="191" t="s">
        <v>693</v>
      </c>
      <c r="H240" s="192">
        <v>1</v>
      </c>
      <c r="I240" s="193"/>
      <c r="J240" s="194">
        <f t="shared" si="20"/>
        <v>0</v>
      </c>
      <c r="K240" s="195"/>
      <c r="L240" s="196"/>
      <c r="M240" s="197" t="s">
        <v>1</v>
      </c>
      <c r="N240" s="198" t="s">
        <v>42</v>
      </c>
      <c r="P240" s="156">
        <f t="shared" si="21"/>
        <v>0</v>
      </c>
      <c r="Q240" s="156">
        <v>1E-3</v>
      </c>
      <c r="R240" s="156">
        <f t="shared" si="22"/>
        <v>1E-3</v>
      </c>
      <c r="S240" s="156">
        <v>0</v>
      </c>
      <c r="T240" s="157">
        <f t="shared" si="23"/>
        <v>0</v>
      </c>
      <c r="AR240" s="158" t="s">
        <v>732</v>
      </c>
      <c r="AT240" s="158" t="s">
        <v>507</v>
      </c>
      <c r="AU240" s="158" t="s">
        <v>89</v>
      </c>
      <c r="AY240" s="17" t="s">
        <v>307</v>
      </c>
      <c r="BE240" s="159">
        <f t="shared" si="24"/>
        <v>0</v>
      </c>
      <c r="BF240" s="159">
        <f t="shared" si="25"/>
        <v>0</v>
      </c>
      <c r="BG240" s="159">
        <f t="shared" si="26"/>
        <v>0</v>
      </c>
      <c r="BH240" s="159">
        <f t="shared" si="27"/>
        <v>0</v>
      </c>
      <c r="BI240" s="159">
        <f t="shared" si="28"/>
        <v>0</v>
      </c>
      <c r="BJ240" s="17" t="s">
        <v>89</v>
      </c>
      <c r="BK240" s="159">
        <f t="shared" si="29"/>
        <v>0</v>
      </c>
      <c r="BL240" s="17" t="s">
        <v>587</v>
      </c>
      <c r="BM240" s="158" t="s">
        <v>2080</v>
      </c>
    </row>
    <row r="241" spans="2:65" s="1" customFormat="1" ht="21.75" customHeight="1">
      <c r="B241" s="145"/>
      <c r="C241" s="146" t="s">
        <v>1476</v>
      </c>
      <c r="D241" s="146" t="s">
        <v>309</v>
      </c>
      <c r="E241" s="147" t="s">
        <v>4068</v>
      </c>
      <c r="F241" s="148" t="s">
        <v>4069</v>
      </c>
      <c r="G241" s="149" t="s">
        <v>693</v>
      </c>
      <c r="H241" s="150">
        <v>2</v>
      </c>
      <c r="I241" s="151"/>
      <c r="J241" s="152">
        <f t="shared" si="20"/>
        <v>0</v>
      </c>
      <c r="K241" s="153"/>
      <c r="L241" s="32"/>
      <c r="M241" s="154" t="s">
        <v>1</v>
      </c>
      <c r="N241" s="155" t="s">
        <v>42</v>
      </c>
      <c r="P241" s="156">
        <f t="shared" si="21"/>
        <v>0</v>
      </c>
      <c r="Q241" s="156">
        <v>0</v>
      </c>
      <c r="R241" s="156">
        <f t="shared" si="22"/>
        <v>0</v>
      </c>
      <c r="S241" s="156">
        <v>0</v>
      </c>
      <c r="T241" s="157">
        <f t="shared" si="23"/>
        <v>0</v>
      </c>
      <c r="AR241" s="158" t="s">
        <v>587</v>
      </c>
      <c r="AT241" s="158" t="s">
        <v>309</v>
      </c>
      <c r="AU241" s="158" t="s">
        <v>89</v>
      </c>
      <c r="AY241" s="17" t="s">
        <v>307</v>
      </c>
      <c r="BE241" s="159">
        <f t="shared" si="24"/>
        <v>0</v>
      </c>
      <c r="BF241" s="159">
        <f t="shared" si="25"/>
        <v>0</v>
      </c>
      <c r="BG241" s="159">
        <f t="shared" si="26"/>
        <v>0</v>
      </c>
      <c r="BH241" s="159">
        <f t="shared" si="27"/>
        <v>0</v>
      </c>
      <c r="BI241" s="159">
        <f t="shared" si="28"/>
        <v>0</v>
      </c>
      <c r="BJ241" s="17" t="s">
        <v>89</v>
      </c>
      <c r="BK241" s="159">
        <f t="shared" si="29"/>
        <v>0</v>
      </c>
      <c r="BL241" s="17" t="s">
        <v>587</v>
      </c>
      <c r="BM241" s="158" t="s">
        <v>2093</v>
      </c>
    </row>
    <row r="242" spans="2:65" s="1" customFormat="1" ht="37.9" customHeight="1">
      <c r="B242" s="145"/>
      <c r="C242" s="188" t="s">
        <v>1480</v>
      </c>
      <c r="D242" s="188" t="s">
        <v>507</v>
      </c>
      <c r="E242" s="189" t="s">
        <v>4070</v>
      </c>
      <c r="F242" s="190" t="s">
        <v>4071</v>
      </c>
      <c r="G242" s="191" t="s">
        <v>693</v>
      </c>
      <c r="H242" s="192">
        <v>1</v>
      </c>
      <c r="I242" s="193"/>
      <c r="J242" s="194">
        <f t="shared" si="20"/>
        <v>0</v>
      </c>
      <c r="K242" s="195"/>
      <c r="L242" s="196"/>
      <c r="M242" s="197" t="s">
        <v>1</v>
      </c>
      <c r="N242" s="198" t="s">
        <v>42</v>
      </c>
      <c r="P242" s="156">
        <f t="shared" si="21"/>
        <v>0</v>
      </c>
      <c r="Q242" s="156">
        <v>1.82E-3</v>
      </c>
      <c r="R242" s="156">
        <f t="shared" si="22"/>
        <v>1.82E-3</v>
      </c>
      <c r="S242" s="156">
        <v>0</v>
      </c>
      <c r="T242" s="157">
        <f t="shared" si="23"/>
        <v>0</v>
      </c>
      <c r="AR242" s="158" t="s">
        <v>732</v>
      </c>
      <c r="AT242" s="158" t="s">
        <v>507</v>
      </c>
      <c r="AU242" s="158" t="s">
        <v>89</v>
      </c>
      <c r="AY242" s="17" t="s">
        <v>307</v>
      </c>
      <c r="BE242" s="159">
        <f t="shared" si="24"/>
        <v>0</v>
      </c>
      <c r="BF242" s="159">
        <f t="shared" si="25"/>
        <v>0</v>
      </c>
      <c r="BG242" s="159">
        <f t="shared" si="26"/>
        <v>0</v>
      </c>
      <c r="BH242" s="159">
        <f t="shared" si="27"/>
        <v>0</v>
      </c>
      <c r="BI242" s="159">
        <f t="shared" si="28"/>
        <v>0</v>
      </c>
      <c r="BJ242" s="17" t="s">
        <v>89</v>
      </c>
      <c r="BK242" s="159">
        <f t="shared" si="29"/>
        <v>0</v>
      </c>
      <c r="BL242" s="17" t="s">
        <v>587</v>
      </c>
      <c r="BM242" s="158" t="s">
        <v>2102</v>
      </c>
    </row>
    <row r="243" spans="2:65" s="1" customFormat="1" ht="37.9" customHeight="1">
      <c r="B243" s="145"/>
      <c r="C243" s="188" t="s">
        <v>1487</v>
      </c>
      <c r="D243" s="188" t="s">
        <v>507</v>
      </c>
      <c r="E243" s="189" t="s">
        <v>4072</v>
      </c>
      <c r="F243" s="190" t="s">
        <v>4073</v>
      </c>
      <c r="G243" s="191" t="s">
        <v>693</v>
      </c>
      <c r="H243" s="192">
        <v>1</v>
      </c>
      <c r="I243" s="193"/>
      <c r="J243" s="194">
        <f t="shared" ref="J243:J274" si="30">ROUND(I243*H243,2)</f>
        <v>0</v>
      </c>
      <c r="K243" s="195"/>
      <c r="L243" s="196"/>
      <c r="M243" s="197" t="s">
        <v>1</v>
      </c>
      <c r="N243" s="198" t="s">
        <v>42</v>
      </c>
      <c r="P243" s="156">
        <f t="shared" ref="P243:P274" si="31">O243*H243</f>
        <v>0</v>
      </c>
      <c r="Q243" s="156">
        <v>1.89E-3</v>
      </c>
      <c r="R243" s="156">
        <f t="shared" ref="R243:R274" si="32">Q243*H243</f>
        <v>1.89E-3</v>
      </c>
      <c r="S243" s="156">
        <v>0</v>
      </c>
      <c r="T243" s="157">
        <f t="shared" ref="T243:T274" si="33">S243*H243</f>
        <v>0</v>
      </c>
      <c r="AR243" s="158" t="s">
        <v>732</v>
      </c>
      <c r="AT243" s="158" t="s">
        <v>507</v>
      </c>
      <c r="AU243" s="158" t="s">
        <v>89</v>
      </c>
      <c r="AY243" s="17" t="s">
        <v>307</v>
      </c>
      <c r="BE243" s="159">
        <f t="shared" ref="BE243:BE274" si="34">IF(N243="základná",J243,0)</f>
        <v>0</v>
      </c>
      <c r="BF243" s="159">
        <f t="shared" ref="BF243:BF274" si="35">IF(N243="znížená",J243,0)</f>
        <v>0</v>
      </c>
      <c r="BG243" s="159">
        <f t="shared" ref="BG243:BG274" si="36">IF(N243="zákl. prenesená",J243,0)</f>
        <v>0</v>
      </c>
      <c r="BH243" s="159">
        <f t="shared" ref="BH243:BH274" si="37">IF(N243="zníž. prenesená",J243,0)</f>
        <v>0</v>
      </c>
      <c r="BI243" s="159">
        <f t="shared" ref="BI243:BI274" si="38">IF(N243="nulová",J243,0)</f>
        <v>0</v>
      </c>
      <c r="BJ243" s="17" t="s">
        <v>89</v>
      </c>
      <c r="BK243" s="159">
        <f t="shared" ref="BK243:BK274" si="39">ROUND(I243*H243,2)</f>
        <v>0</v>
      </c>
      <c r="BL243" s="17" t="s">
        <v>587</v>
      </c>
      <c r="BM243" s="158" t="s">
        <v>2114</v>
      </c>
    </row>
    <row r="244" spans="2:65" s="1" customFormat="1" ht="24.2" customHeight="1">
      <c r="B244" s="145"/>
      <c r="C244" s="146" t="s">
        <v>1491</v>
      </c>
      <c r="D244" s="146" t="s">
        <v>309</v>
      </c>
      <c r="E244" s="147" t="s">
        <v>4074</v>
      </c>
      <c r="F244" s="148" t="s">
        <v>4075</v>
      </c>
      <c r="G244" s="149" t="s">
        <v>693</v>
      </c>
      <c r="H244" s="150">
        <v>62</v>
      </c>
      <c r="I244" s="151"/>
      <c r="J244" s="152">
        <f t="shared" si="30"/>
        <v>0</v>
      </c>
      <c r="K244" s="153"/>
      <c r="L244" s="32"/>
      <c r="M244" s="154" t="s">
        <v>1</v>
      </c>
      <c r="N244" s="155" t="s">
        <v>42</v>
      </c>
      <c r="P244" s="156">
        <f t="shared" si="31"/>
        <v>0</v>
      </c>
      <c r="Q244" s="156">
        <v>0</v>
      </c>
      <c r="R244" s="156">
        <f t="shared" si="32"/>
        <v>0</v>
      </c>
      <c r="S244" s="156">
        <v>0</v>
      </c>
      <c r="T244" s="157">
        <f t="shared" si="33"/>
        <v>0</v>
      </c>
      <c r="AR244" s="158" t="s">
        <v>587</v>
      </c>
      <c r="AT244" s="158" t="s">
        <v>309</v>
      </c>
      <c r="AU244" s="158" t="s">
        <v>89</v>
      </c>
      <c r="AY244" s="17" t="s">
        <v>307</v>
      </c>
      <c r="BE244" s="159">
        <f t="shared" si="34"/>
        <v>0</v>
      </c>
      <c r="BF244" s="159">
        <f t="shared" si="35"/>
        <v>0</v>
      </c>
      <c r="BG244" s="159">
        <f t="shared" si="36"/>
        <v>0</v>
      </c>
      <c r="BH244" s="159">
        <f t="shared" si="37"/>
        <v>0</v>
      </c>
      <c r="BI244" s="159">
        <f t="shared" si="38"/>
        <v>0</v>
      </c>
      <c r="BJ244" s="17" t="s">
        <v>89</v>
      </c>
      <c r="BK244" s="159">
        <f t="shared" si="39"/>
        <v>0</v>
      </c>
      <c r="BL244" s="17" t="s">
        <v>587</v>
      </c>
      <c r="BM244" s="158" t="s">
        <v>2142</v>
      </c>
    </row>
    <row r="245" spans="2:65" s="1" customFormat="1" ht="37.9" customHeight="1">
      <c r="B245" s="145"/>
      <c r="C245" s="188" t="s">
        <v>1496</v>
      </c>
      <c r="D245" s="188" t="s">
        <v>507</v>
      </c>
      <c r="E245" s="189" t="s">
        <v>4076</v>
      </c>
      <c r="F245" s="190" t="s">
        <v>4077</v>
      </c>
      <c r="G245" s="191" t="s">
        <v>693</v>
      </c>
      <c r="H245" s="192">
        <v>2</v>
      </c>
      <c r="I245" s="193"/>
      <c r="J245" s="194">
        <f t="shared" si="30"/>
        <v>0</v>
      </c>
      <c r="K245" s="195"/>
      <c r="L245" s="196"/>
      <c r="M245" s="197" t="s">
        <v>1</v>
      </c>
      <c r="N245" s="198" t="s">
        <v>42</v>
      </c>
      <c r="P245" s="156">
        <f t="shared" si="31"/>
        <v>0</v>
      </c>
      <c r="Q245" s="156">
        <v>1.5100000000000001E-3</v>
      </c>
      <c r="R245" s="156">
        <f t="shared" si="32"/>
        <v>3.0200000000000001E-3</v>
      </c>
      <c r="S245" s="156">
        <v>0</v>
      </c>
      <c r="T245" s="157">
        <f t="shared" si="33"/>
        <v>0</v>
      </c>
      <c r="AR245" s="158" t="s">
        <v>732</v>
      </c>
      <c r="AT245" s="158" t="s">
        <v>507</v>
      </c>
      <c r="AU245" s="158" t="s">
        <v>89</v>
      </c>
      <c r="AY245" s="17" t="s">
        <v>307</v>
      </c>
      <c r="BE245" s="159">
        <f t="shared" si="34"/>
        <v>0</v>
      </c>
      <c r="BF245" s="159">
        <f t="shared" si="35"/>
        <v>0</v>
      </c>
      <c r="BG245" s="159">
        <f t="shared" si="36"/>
        <v>0</v>
      </c>
      <c r="BH245" s="159">
        <f t="shared" si="37"/>
        <v>0</v>
      </c>
      <c r="BI245" s="159">
        <f t="shared" si="38"/>
        <v>0</v>
      </c>
      <c r="BJ245" s="17" t="s">
        <v>89</v>
      </c>
      <c r="BK245" s="159">
        <f t="shared" si="39"/>
        <v>0</v>
      </c>
      <c r="BL245" s="17" t="s">
        <v>587</v>
      </c>
      <c r="BM245" s="158" t="s">
        <v>2158</v>
      </c>
    </row>
    <row r="246" spans="2:65" s="1" customFormat="1" ht="24.2" customHeight="1">
      <c r="B246" s="145"/>
      <c r="C246" s="188" t="s">
        <v>1501</v>
      </c>
      <c r="D246" s="188" t="s">
        <v>507</v>
      </c>
      <c r="E246" s="189" t="s">
        <v>4078</v>
      </c>
      <c r="F246" s="190" t="s">
        <v>4079</v>
      </c>
      <c r="G246" s="191" t="s">
        <v>693</v>
      </c>
      <c r="H246" s="192">
        <v>44</v>
      </c>
      <c r="I246" s="193"/>
      <c r="J246" s="194">
        <f t="shared" si="30"/>
        <v>0</v>
      </c>
      <c r="K246" s="195"/>
      <c r="L246" s="196"/>
      <c r="M246" s="197" t="s">
        <v>1</v>
      </c>
      <c r="N246" s="198" t="s">
        <v>42</v>
      </c>
      <c r="P246" s="156">
        <f t="shared" si="31"/>
        <v>0</v>
      </c>
      <c r="Q246" s="156">
        <v>1.5100000000000001E-3</v>
      </c>
      <c r="R246" s="156">
        <f t="shared" si="32"/>
        <v>6.6439999999999999E-2</v>
      </c>
      <c r="S246" s="156">
        <v>0</v>
      </c>
      <c r="T246" s="157">
        <f t="shared" si="33"/>
        <v>0</v>
      </c>
      <c r="AR246" s="158" t="s">
        <v>732</v>
      </c>
      <c r="AT246" s="158" t="s">
        <v>507</v>
      </c>
      <c r="AU246" s="158" t="s">
        <v>89</v>
      </c>
      <c r="AY246" s="17" t="s">
        <v>307</v>
      </c>
      <c r="BE246" s="159">
        <f t="shared" si="34"/>
        <v>0</v>
      </c>
      <c r="BF246" s="159">
        <f t="shared" si="35"/>
        <v>0</v>
      </c>
      <c r="BG246" s="159">
        <f t="shared" si="36"/>
        <v>0</v>
      </c>
      <c r="BH246" s="159">
        <f t="shared" si="37"/>
        <v>0</v>
      </c>
      <c r="BI246" s="159">
        <f t="shared" si="38"/>
        <v>0</v>
      </c>
      <c r="BJ246" s="17" t="s">
        <v>89</v>
      </c>
      <c r="BK246" s="159">
        <f t="shared" si="39"/>
        <v>0</v>
      </c>
      <c r="BL246" s="17" t="s">
        <v>587</v>
      </c>
      <c r="BM246" s="158" t="s">
        <v>2169</v>
      </c>
    </row>
    <row r="247" spans="2:65" s="1" customFormat="1" ht="24.2" customHeight="1">
      <c r="B247" s="145"/>
      <c r="C247" s="188" t="s">
        <v>1505</v>
      </c>
      <c r="D247" s="188" t="s">
        <v>507</v>
      </c>
      <c r="E247" s="189" t="s">
        <v>4080</v>
      </c>
      <c r="F247" s="190" t="s">
        <v>4081</v>
      </c>
      <c r="G247" s="191" t="s">
        <v>693</v>
      </c>
      <c r="H247" s="192">
        <v>10</v>
      </c>
      <c r="I247" s="193"/>
      <c r="J247" s="194">
        <f t="shared" si="30"/>
        <v>0</v>
      </c>
      <c r="K247" s="195"/>
      <c r="L247" s="196"/>
      <c r="M247" s="197" t="s">
        <v>1</v>
      </c>
      <c r="N247" s="198" t="s">
        <v>42</v>
      </c>
      <c r="P247" s="156">
        <f t="shared" si="31"/>
        <v>0</v>
      </c>
      <c r="Q247" s="156">
        <v>1.5100000000000001E-3</v>
      </c>
      <c r="R247" s="156">
        <f t="shared" si="32"/>
        <v>1.5100000000000001E-2</v>
      </c>
      <c r="S247" s="156">
        <v>0</v>
      </c>
      <c r="T247" s="157">
        <f t="shared" si="33"/>
        <v>0</v>
      </c>
      <c r="AR247" s="158" t="s">
        <v>732</v>
      </c>
      <c r="AT247" s="158" t="s">
        <v>507</v>
      </c>
      <c r="AU247" s="158" t="s">
        <v>89</v>
      </c>
      <c r="AY247" s="17" t="s">
        <v>307</v>
      </c>
      <c r="BE247" s="159">
        <f t="shared" si="34"/>
        <v>0</v>
      </c>
      <c r="BF247" s="159">
        <f t="shared" si="35"/>
        <v>0</v>
      </c>
      <c r="BG247" s="159">
        <f t="shared" si="36"/>
        <v>0</v>
      </c>
      <c r="BH247" s="159">
        <f t="shared" si="37"/>
        <v>0</v>
      </c>
      <c r="BI247" s="159">
        <f t="shared" si="38"/>
        <v>0</v>
      </c>
      <c r="BJ247" s="17" t="s">
        <v>89</v>
      </c>
      <c r="BK247" s="159">
        <f t="shared" si="39"/>
        <v>0</v>
      </c>
      <c r="BL247" s="17" t="s">
        <v>587</v>
      </c>
      <c r="BM247" s="158" t="s">
        <v>2180</v>
      </c>
    </row>
    <row r="248" spans="2:65" s="1" customFormat="1" ht="24.2" customHeight="1">
      <c r="B248" s="145"/>
      <c r="C248" s="188" t="s">
        <v>1510</v>
      </c>
      <c r="D248" s="188" t="s">
        <v>507</v>
      </c>
      <c r="E248" s="189" t="s">
        <v>4082</v>
      </c>
      <c r="F248" s="190" t="s">
        <v>4083</v>
      </c>
      <c r="G248" s="191" t="s">
        <v>693</v>
      </c>
      <c r="H248" s="192">
        <v>6</v>
      </c>
      <c r="I248" s="193"/>
      <c r="J248" s="194">
        <f t="shared" si="30"/>
        <v>0</v>
      </c>
      <c r="K248" s="195"/>
      <c r="L248" s="196"/>
      <c r="M248" s="197" t="s">
        <v>1</v>
      </c>
      <c r="N248" s="198" t="s">
        <v>42</v>
      </c>
      <c r="P248" s="156">
        <f t="shared" si="31"/>
        <v>0</v>
      </c>
      <c r="Q248" s="156">
        <v>1.5100000000000001E-3</v>
      </c>
      <c r="R248" s="156">
        <f t="shared" si="32"/>
        <v>9.0600000000000003E-3</v>
      </c>
      <c r="S248" s="156">
        <v>0</v>
      </c>
      <c r="T248" s="157">
        <f t="shared" si="33"/>
        <v>0</v>
      </c>
      <c r="AR248" s="158" t="s">
        <v>732</v>
      </c>
      <c r="AT248" s="158" t="s">
        <v>507</v>
      </c>
      <c r="AU248" s="158" t="s">
        <v>89</v>
      </c>
      <c r="AY248" s="17" t="s">
        <v>307</v>
      </c>
      <c r="BE248" s="159">
        <f t="shared" si="34"/>
        <v>0</v>
      </c>
      <c r="BF248" s="159">
        <f t="shared" si="35"/>
        <v>0</v>
      </c>
      <c r="BG248" s="159">
        <f t="shared" si="36"/>
        <v>0</v>
      </c>
      <c r="BH248" s="159">
        <f t="shared" si="37"/>
        <v>0</v>
      </c>
      <c r="BI248" s="159">
        <f t="shared" si="38"/>
        <v>0</v>
      </c>
      <c r="BJ248" s="17" t="s">
        <v>89</v>
      </c>
      <c r="BK248" s="159">
        <f t="shared" si="39"/>
        <v>0</v>
      </c>
      <c r="BL248" s="17" t="s">
        <v>587</v>
      </c>
      <c r="BM248" s="158" t="s">
        <v>2190</v>
      </c>
    </row>
    <row r="249" spans="2:65" s="1" customFormat="1" ht="24.2" customHeight="1">
      <c r="B249" s="145"/>
      <c r="C249" s="188" t="s">
        <v>1515</v>
      </c>
      <c r="D249" s="188" t="s">
        <v>507</v>
      </c>
      <c r="E249" s="189" t="s">
        <v>4084</v>
      </c>
      <c r="F249" s="190" t="s">
        <v>4085</v>
      </c>
      <c r="G249" s="191" t="s">
        <v>693</v>
      </c>
      <c r="H249" s="192">
        <v>2</v>
      </c>
      <c r="I249" s="193"/>
      <c r="J249" s="194">
        <f t="shared" si="30"/>
        <v>0</v>
      </c>
      <c r="K249" s="195"/>
      <c r="L249" s="196"/>
      <c r="M249" s="197" t="s">
        <v>1</v>
      </c>
      <c r="N249" s="198" t="s">
        <v>42</v>
      </c>
      <c r="P249" s="156">
        <f t="shared" si="31"/>
        <v>0</v>
      </c>
      <c r="Q249" s="156">
        <v>1.5100000000000001E-3</v>
      </c>
      <c r="R249" s="156">
        <f t="shared" si="32"/>
        <v>3.0200000000000001E-3</v>
      </c>
      <c r="S249" s="156">
        <v>0</v>
      </c>
      <c r="T249" s="157">
        <f t="shared" si="33"/>
        <v>0</v>
      </c>
      <c r="AR249" s="158" t="s">
        <v>732</v>
      </c>
      <c r="AT249" s="158" t="s">
        <v>507</v>
      </c>
      <c r="AU249" s="158" t="s">
        <v>89</v>
      </c>
      <c r="AY249" s="17" t="s">
        <v>307</v>
      </c>
      <c r="BE249" s="159">
        <f t="shared" si="34"/>
        <v>0</v>
      </c>
      <c r="BF249" s="159">
        <f t="shared" si="35"/>
        <v>0</v>
      </c>
      <c r="BG249" s="159">
        <f t="shared" si="36"/>
        <v>0</v>
      </c>
      <c r="BH249" s="159">
        <f t="shared" si="37"/>
        <v>0</v>
      </c>
      <c r="BI249" s="159">
        <f t="shared" si="38"/>
        <v>0</v>
      </c>
      <c r="BJ249" s="17" t="s">
        <v>89</v>
      </c>
      <c r="BK249" s="159">
        <f t="shared" si="39"/>
        <v>0</v>
      </c>
      <c r="BL249" s="17" t="s">
        <v>587</v>
      </c>
      <c r="BM249" s="158" t="s">
        <v>2201</v>
      </c>
    </row>
    <row r="250" spans="2:65" s="1" customFormat="1" ht="24.2" customHeight="1">
      <c r="B250" s="145"/>
      <c r="C250" s="146" t="s">
        <v>1520</v>
      </c>
      <c r="D250" s="146" t="s">
        <v>309</v>
      </c>
      <c r="E250" s="147" t="s">
        <v>4086</v>
      </c>
      <c r="F250" s="148" t="s">
        <v>4087</v>
      </c>
      <c r="G250" s="149" t="s">
        <v>693</v>
      </c>
      <c r="H250" s="150">
        <v>4</v>
      </c>
      <c r="I250" s="151"/>
      <c r="J250" s="152">
        <f t="shared" si="30"/>
        <v>0</v>
      </c>
      <c r="K250" s="153"/>
      <c r="L250" s="32"/>
      <c r="M250" s="154" t="s">
        <v>1</v>
      </c>
      <c r="N250" s="155" t="s">
        <v>42</v>
      </c>
      <c r="P250" s="156">
        <f t="shared" si="31"/>
        <v>0</v>
      </c>
      <c r="Q250" s="156">
        <v>0</v>
      </c>
      <c r="R250" s="156">
        <f t="shared" si="32"/>
        <v>0</v>
      </c>
      <c r="S250" s="156">
        <v>0</v>
      </c>
      <c r="T250" s="157">
        <f t="shared" si="33"/>
        <v>0</v>
      </c>
      <c r="AR250" s="158" t="s">
        <v>587</v>
      </c>
      <c r="AT250" s="158" t="s">
        <v>309</v>
      </c>
      <c r="AU250" s="158" t="s">
        <v>89</v>
      </c>
      <c r="AY250" s="17" t="s">
        <v>307</v>
      </c>
      <c r="BE250" s="159">
        <f t="shared" si="34"/>
        <v>0</v>
      </c>
      <c r="BF250" s="159">
        <f t="shared" si="35"/>
        <v>0</v>
      </c>
      <c r="BG250" s="159">
        <f t="shared" si="36"/>
        <v>0</v>
      </c>
      <c r="BH250" s="159">
        <f t="shared" si="37"/>
        <v>0</v>
      </c>
      <c r="BI250" s="159">
        <f t="shared" si="38"/>
        <v>0</v>
      </c>
      <c r="BJ250" s="17" t="s">
        <v>89</v>
      </c>
      <c r="BK250" s="159">
        <f t="shared" si="39"/>
        <v>0</v>
      </c>
      <c r="BL250" s="17" t="s">
        <v>587</v>
      </c>
      <c r="BM250" s="158" t="s">
        <v>2210</v>
      </c>
    </row>
    <row r="251" spans="2:65" s="1" customFormat="1" ht="24.2" customHeight="1">
      <c r="B251" s="145"/>
      <c r="C251" s="188" t="s">
        <v>1524</v>
      </c>
      <c r="D251" s="188" t="s">
        <v>507</v>
      </c>
      <c r="E251" s="189" t="s">
        <v>4088</v>
      </c>
      <c r="F251" s="190" t="s">
        <v>4089</v>
      </c>
      <c r="G251" s="191" t="s">
        <v>693</v>
      </c>
      <c r="H251" s="192">
        <v>2</v>
      </c>
      <c r="I251" s="193"/>
      <c r="J251" s="194">
        <f t="shared" si="30"/>
        <v>0</v>
      </c>
      <c r="K251" s="195"/>
      <c r="L251" s="196"/>
      <c r="M251" s="197" t="s">
        <v>1</v>
      </c>
      <c r="N251" s="198" t="s">
        <v>42</v>
      </c>
      <c r="P251" s="156">
        <f t="shared" si="31"/>
        <v>0</v>
      </c>
      <c r="Q251" s="156">
        <v>1.5100000000000001E-3</v>
      </c>
      <c r="R251" s="156">
        <f t="shared" si="32"/>
        <v>3.0200000000000001E-3</v>
      </c>
      <c r="S251" s="156">
        <v>0</v>
      </c>
      <c r="T251" s="157">
        <f t="shared" si="33"/>
        <v>0</v>
      </c>
      <c r="AR251" s="158" t="s">
        <v>732</v>
      </c>
      <c r="AT251" s="158" t="s">
        <v>507</v>
      </c>
      <c r="AU251" s="158" t="s">
        <v>89</v>
      </c>
      <c r="AY251" s="17" t="s">
        <v>307</v>
      </c>
      <c r="BE251" s="159">
        <f t="shared" si="34"/>
        <v>0</v>
      </c>
      <c r="BF251" s="159">
        <f t="shared" si="35"/>
        <v>0</v>
      </c>
      <c r="BG251" s="159">
        <f t="shared" si="36"/>
        <v>0</v>
      </c>
      <c r="BH251" s="159">
        <f t="shared" si="37"/>
        <v>0</v>
      </c>
      <c r="BI251" s="159">
        <f t="shared" si="38"/>
        <v>0</v>
      </c>
      <c r="BJ251" s="17" t="s">
        <v>89</v>
      </c>
      <c r="BK251" s="159">
        <f t="shared" si="39"/>
        <v>0</v>
      </c>
      <c r="BL251" s="17" t="s">
        <v>587</v>
      </c>
      <c r="BM251" s="158" t="s">
        <v>2222</v>
      </c>
    </row>
    <row r="252" spans="2:65" s="1" customFormat="1" ht="24.2" customHeight="1">
      <c r="B252" s="145"/>
      <c r="C252" s="188" t="s">
        <v>1528</v>
      </c>
      <c r="D252" s="188" t="s">
        <v>507</v>
      </c>
      <c r="E252" s="189" t="s">
        <v>4090</v>
      </c>
      <c r="F252" s="190" t="s">
        <v>4091</v>
      </c>
      <c r="G252" s="191" t="s">
        <v>693</v>
      </c>
      <c r="H252" s="192">
        <v>2</v>
      </c>
      <c r="I252" s="193"/>
      <c r="J252" s="194">
        <f t="shared" si="30"/>
        <v>0</v>
      </c>
      <c r="K252" s="195"/>
      <c r="L252" s="196"/>
      <c r="M252" s="197" t="s">
        <v>1</v>
      </c>
      <c r="N252" s="198" t="s">
        <v>42</v>
      </c>
      <c r="P252" s="156">
        <f t="shared" si="31"/>
        <v>0</v>
      </c>
      <c r="Q252" s="156">
        <v>1.5100000000000001E-3</v>
      </c>
      <c r="R252" s="156">
        <f t="shared" si="32"/>
        <v>3.0200000000000001E-3</v>
      </c>
      <c r="S252" s="156">
        <v>0</v>
      </c>
      <c r="T252" s="157">
        <f t="shared" si="33"/>
        <v>0</v>
      </c>
      <c r="AR252" s="158" t="s">
        <v>732</v>
      </c>
      <c r="AT252" s="158" t="s">
        <v>507</v>
      </c>
      <c r="AU252" s="158" t="s">
        <v>89</v>
      </c>
      <c r="AY252" s="17" t="s">
        <v>307</v>
      </c>
      <c r="BE252" s="159">
        <f t="shared" si="34"/>
        <v>0</v>
      </c>
      <c r="BF252" s="159">
        <f t="shared" si="35"/>
        <v>0</v>
      </c>
      <c r="BG252" s="159">
        <f t="shared" si="36"/>
        <v>0</v>
      </c>
      <c r="BH252" s="159">
        <f t="shared" si="37"/>
        <v>0</v>
      </c>
      <c r="BI252" s="159">
        <f t="shared" si="38"/>
        <v>0</v>
      </c>
      <c r="BJ252" s="17" t="s">
        <v>89</v>
      </c>
      <c r="BK252" s="159">
        <f t="shared" si="39"/>
        <v>0</v>
      </c>
      <c r="BL252" s="17" t="s">
        <v>587</v>
      </c>
      <c r="BM252" s="158" t="s">
        <v>2232</v>
      </c>
    </row>
    <row r="253" spans="2:65" s="1" customFormat="1" ht="21.75" customHeight="1">
      <c r="B253" s="145"/>
      <c r="C253" s="146" t="s">
        <v>1532</v>
      </c>
      <c r="D253" s="146" t="s">
        <v>309</v>
      </c>
      <c r="E253" s="147" t="s">
        <v>4092</v>
      </c>
      <c r="F253" s="148" t="s">
        <v>4093</v>
      </c>
      <c r="G253" s="149" t="s">
        <v>693</v>
      </c>
      <c r="H253" s="150">
        <v>17</v>
      </c>
      <c r="I253" s="151"/>
      <c r="J253" s="152">
        <f t="shared" si="30"/>
        <v>0</v>
      </c>
      <c r="K253" s="153"/>
      <c r="L253" s="32"/>
      <c r="M253" s="154" t="s">
        <v>1</v>
      </c>
      <c r="N253" s="155" t="s">
        <v>42</v>
      </c>
      <c r="P253" s="156">
        <f t="shared" si="31"/>
        <v>0</v>
      </c>
      <c r="Q253" s="156">
        <v>0</v>
      </c>
      <c r="R253" s="156">
        <f t="shared" si="32"/>
        <v>0</v>
      </c>
      <c r="S253" s="156">
        <v>0</v>
      </c>
      <c r="T253" s="157">
        <f t="shared" si="33"/>
        <v>0</v>
      </c>
      <c r="AR253" s="158" t="s">
        <v>587</v>
      </c>
      <c r="AT253" s="158" t="s">
        <v>309</v>
      </c>
      <c r="AU253" s="158" t="s">
        <v>89</v>
      </c>
      <c r="AY253" s="17" t="s">
        <v>307</v>
      </c>
      <c r="BE253" s="159">
        <f t="shared" si="34"/>
        <v>0</v>
      </c>
      <c r="BF253" s="159">
        <f t="shared" si="35"/>
        <v>0</v>
      </c>
      <c r="BG253" s="159">
        <f t="shared" si="36"/>
        <v>0</v>
      </c>
      <c r="BH253" s="159">
        <f t="shared" si="37"/>
        <v>0</v>
      </c>
      <c r="BI253" s="159">
        <f t="shared" si="38"/>
        <v>0</v>
      </c>
      <c r="BJ253" s="17" t="s">
        <v>89</v>
      </c>
      <c r="BK253" s="159">
        <f t="shared" si="39"/>
        <v>0</v>
      </c>
      <c r="BL253" s="17" t="s">
        <v>587</v>
      </c>
      <c r="BM253" s="158" t="s">
        <v>2241</v>
      </c>
    </row>
    <row r="254" spans="2:65" s="1" customFormat="1" ht="21.75" customHeight="1">
      <c r="B254" s="145"/>
      <c r="C254" s="146" t="s">
        <v>1541</v>
      </c>
      <c r="D254" s="146" t="s">
        <v>309</v>
      </c>
      <c r="E254" s="147" t="s">
        <v>4094</v>
      </c>
      <c r="F254" s="148" t="s">
        <v>4095</v>
      </c>
      <c r="G254" s="149" t="s">
        <v>693</v>
      </c>
      <c r="H254" s="150">
        <v>9</v>
      </c>
      <c r="I254" s="151"/>
      <c r="J254" s="152">
        <f t="shared" si="30"/>
        <v>0</v>
      </c>
      <c r="K254" s="153"/>
      <c r="L254" s="32"/>
      <c r="M254" s="154" t="s">
        <v>1</v>
      </c>
      <c r="N254" s="155" t="s">
        <v>42</v>
      </c>
      <c r="P254" s="156">
        <f t="shared" si="31"/>
        <v>0</v>
      </c>
      <c r="Q254" s="156">
        <v>0</v>
      </c>
      <c r="R254" s="156">
        <f t="shared" si="32"/>
        <v>0</v>
      </c>
      <c r="S254" s="156">
        <v>0</v>
      </c>
      <c r="T254" s="157">
        <f t="shared" si="33"/>
        <v>0</v>
      </c>
      <c r="AR254" s="158" t="s">
        <v>587</v>
      </c>
      <c r="AT254" s="158" t="s">
        <v>309</v>
      </c>
      <c r="AU254" s="158" t="s">
        <v>89</v>
      </c>
      <c r="AY254" s="17" t="s">
        <v>307</v>
      </c>
      <c r="BE254" s="159">
        <f t="shared" si="34"/>
        <v>0</v>
      </c>
      <c r="BF254" s="159">
        <f t="shared" si="35"/>
        <v>0</v>
      </c>
      <c r="BG254" s="159">
        <f t="shared" si="36"/>
        <v>0</v>
      </c>
      <c r="BH254" s="159">
        <f t="shared" si="37"/>
        <v>0</v>
      </c>
      <c r="BI254" s="159">
        <f t="shared" si="38"/>
        <v>0</v>
      </c>
      <c r="BJ254" s="17" t="s">
        <v>89</v>
      </c>
      <c r="BK254" s="159">
        <f t="shared" si="39"/>
        <v>0</v>
      </c>
      <c r="BL254" s="17" t="s">
        <v>587</v>
      </c>
      <c r="BM254" s="158" t="s">
        <v>2253</v>
      </c>
    </row>
    <row r="255" spans="2:65" s="1" customFormat="1" ht="16.5" customHeight="1">
      <c r="B255" s="145"/>
      <c r="C255" s="188" t="s">
        <v>1545</v>
      </c>
      <c r="D255" s="188" t="s">
        <v>507</v>
      </c>
      <c r="E255" s="189" t="s">
        <v>4096</v>
      </c>
      <c r="F255" s="190" t="s">
        <v>4097</v>
      </c>
      <c r="G255" s="191" t="s">
        <v>693</v>
      </c>
      <c r="H255" s="192">
        <v>9</v>
      </c>
      <c r="I255" s="193"/>
      <c r="J255" s="194">
        <f t="shared" si="30"/>
        <v>0</v>
      </c>
      <c r="K255" s="195"/>
      <c r="L255" s="196"/>
      <c r="M255" s="197" t="s">
        <v>1</v>
      </c>
      <c r="N255" s="198" t="s">
        <v>42</v>
      </c>
      <c r="P255" s="156">
        <f t="shared" si="31"/>
        <v>0</v>
      </c>
      <c r="Q255" s="156">
        <v>1.2E-2</v>
      </c>
      <c r="R255" s="156">
        <f t="shared" si="32"/>
        <v>0.108</v>
      </c>
      <c r="S255" s="156">
        <v>0</v>
      </c>
      <c r="T255" s="157">
        <f t="shared" si="33"/>
        <v>0</v>
      </c>
      <c r="AR255" s="158" t="s">
        <v>732</v>
      </c>
      <c r="AT255" s="158" t="s">
        <v>507</v>
      </c>
      <c r="AU255" s="158" t="s">
        <v>89</v>
      </c>
      <c r="AY255" s="17" t="s">
        <v>307</v>
      </c>
      <c r="BE255" s="159">
        <f t="shared" si="34"/>
        <v>0</v>
      </c>
      <c r="BF255" s="159">
        <f t="shared" si="35"/>
        <v>0</v>
      </c>
      <c r="BG255" s="159">
        <f t="shared" si="36"/>
        <v>0</v>
      </c>
      <c r="BH255" s="159">
        <f t="shared" si="37"/>
        <v>0</v>
      </c>
      <c r="BI255" s="159">
        <f t="shared" si="38"/>
        <v>0</v>
      </c>
      <c r="BJ255" s="17" t="s">
        <v>89</v>
      </c>
      <c r="BK255" s="159">
        <f t="shared" si="39"/>
        <v>0</v>
      </c>
      <c r="BL255" s="17" t="s">
        <v>587</v>
      </c>
      <c r="BM255" s="158" t="s">
        <v>2263</v>
      </c>
    </row>
    <row r="256" spans="2:65" s="1" customFormat="1" ht="16.5" customHeight="1">
      <c r="B256" s="145"/>
      <c r="C256" s="146" t="s">
        <v>1549</v>
      </c>
      <c r="D256" s="146" t="s">
        <v>309</v>
      </c>
      <c r="E256" s="147" t="s">
        <v>4098</v>
      </c>
      <c r="F256" s="148" t="s">
        <v>4099</v>
      </c>
      <c r="G256" s="149" t="s">
        <v>693</v>
      </c>
      <c r="H256" s="150">
        <v>9</v>
      </c>
      <c r="I256" s="151"/>
      <c r="J256" s="152">
        <f t="shared" si="30"/>
        <v>0</v>
      </c>
      <c r="K256" s="153"/>
      <c r="L256" s="32"/>
      <c r="M256" s="154" t="s">
        <v>1</v>
      </c>
      <c r="N256" s="155" t="s">
        <v>42</v>
      </c>
      <c r="P256" s="156">
        <f t="shared" si="31"/>
        <v>0</v>
      </c>
      <c r="Q256" s="156">
        <v>0</v>
      </c>
      <c r="R256" s="156">
        <f t="shared" si="32"/>
        <v>0</v>
      </c>
      <c r="S256" s="156">
        <v>0</v>
      </c>
      <c r="T256" s="157">
        <f t="shared" si="33"/>
        <v>0</v>
      </c>
      <c r="AR256" s="158" t="s">
        <v>587</v>
      </c>
      <c r="AT256" s="158" t="s">
        <v>309</v>
      </c>
      <c r="AU256" s="158" t="s">
        <v>89</v>
      </c>
      <c r="AY256" s="17" t="s">
        <v>307</v>
      </c>
      <c r="BE256" s="159">
        <f t="shared" si="34"/>
        <v>0</v>
      </c>
      <c r="BF256" s="159">
        <f t="shared" si="35"/>
        <v>0</v>
      </c>
      <c r="BG256" s="159">
        <f t="shared" si="36"/>
        <v>0</v>
      </c>
      <c r="BH256" s="159">
        <f t="shared" si="37"/>
        <v>0</v>
      </c>
      <c r="BI256" s="159">
        <f t="shared" si="38"/>
        <v>0</v>
      </c>
      <c r="BJ256" s="17" t="s">
        <v>89</v>
      </c>
      <c r="BK256" s="159">
        <f t="shared" si="39"/>
        <v>0</v>
      </c>
      <c r="BL256" s="17" t="s">
        <v>587</v>
      </c>
      <c r="BM256" s="158" t="s">
        <v>2273</v>
      </c>
    </row>
    <row r="257" spans="2:65" s="1" customFormat="1" ht="24.2" customHeight="1">
      <c r="B257" s="145"/>
      <c r="C257" s="188" t="s">
        <v>1553</v>
      </c>
      <c r="D257" s="188" t="s">
        <v>507</v>
      </c>
      <c r="E257" s="189" t="s">
        <v>4100</v>
      </c>
      <c r="F257" s="190" t="s">
        <v>4101</v>
      </c>
      <c r="G257" s="191" t="s">
        <v>693</v>
      </c>
      <c r="H257" s="192">
        <v>9</v>
      </c>
      <c r="I257" s="193"/>
      <c r="J257" s="194">
        <f t="shared" si="30"/>
        <v>0</v>
      </c>
      <c r="K257" s="195"/>
      <c r="L257" s="196"/>
      <c r="M257" s="197" t="s">
        <v>1</v>
      </c>
      <c r="N257" s="198" t="s">
        <v>42</v>
      </c>
      <c r="P257" s="156">
        <f t="shared" si="31"/>
        <v>0</v>
      </c>
      <c r="Q257" s="156">
        <v>7.9000000000000008E-3</v>
      </c>
      <c r="R257" s="156">
        <f t="shared" si="32"/>
        <v>7.110000000000001E-2</v>
      </c>
      <c r="S257" s="156">
        <v>0</v>
      </c>
      <c r="T257" s="157">
        <f t="shared" si="33"/>
        <v>0</v>
      </c>
      <c r="AR257" s="158" t="s">
        <v>732</v>
      </c>
      <c r="AT257" s="158" t="s">
        <v>507</v>
      </c>
      <c r="AU257" s="158" t="s">
        <v>89</v>
      </c>
      <c r="AY257" s="17" t="s">
        <v>307</v>
      </c>
      <c r="BE257" s="159">
        <f t="shared" si="34"/>
        <v>0</v>
      </c>
      <c r="BF257" s="159">
        <f t="shared" si="35"/>
        <v>0</v>
      </c>
      <c r="BG257" s="159">
        <f t="shared" si="36"/>
        <v>0</v>
      </c>
      <c r="BH257" s="159">
        <f t="shared" si="37"/>
        <v>0</v>
      </c>
      <c r="BI257" s="159">
        <f t="shared" si="38"/>
        <v>0</v>
      </c>
      <c r="BJ257" s="17" t="s">
        <v>89</v>
      </c>
      <c r="BK257" s="159">
        <f t="shared" si="39"/>
        <v>0</v>
      </c>
      <c r="BL257" s="17" t="s">
        <v>587</v>
      </c>
      <c r="BM257" s="158" t="s">
        <v>2283</v>
      </c>
    </row>
    <row r="258" spans="2:65" s="1" customFormat="1" ht="16.5" customHeight="1">
      <c r="B258" s="145"/>
      <c r="C258" s="146" t="s">
        <v>1557</v>
      </c>
      <c r="D258" s="146" t="s">
        <v>309</v>
      </c>
      <c r="E258" s="147" t="s">
        <v>4102</v>
      </c>
      <c r="F258" s="148" t="s">
        <v>4103</v>
      </c>
      <c r="G258" s="149" t="s">
        <v>693</v>
      </c>
      <c r="H258" s="150">
        <v>18</v>
      </c>
      <c r="I258" s="151"/>
      <c r="J258" s="152">
        <f t="shared" si="30"/>
        <v>0</v>
      </c>
      <c r="K258" s="153"/>
      <c r="L258" s="32"/>
      <c r="M258" s="154" t="s">
        <v>1</v>
      </c>
      <c r="N258" s="155" t="s">
        <v>42</v>
      </c>
      <c r="P258" s="156">
        <f t="shared" si="31"/>
        <v>0</v>
      </c>
      <c r="Q258" s="156">
        <v>0</v>
      </c>
      <c r="R258" s="156">
        <f t="shared" si="32"/>
        <v>0</v>
      </c>
      <c r="S258" s="156">
        <v>0</v>
      </c>
      <c r="T258" s="157">
        <f t="shared" si="33"/>
        <v>0</v>
      </c>
      <c r="AR258" s="158" t="s">
        <v>587</v>
      </c>
      <c r="AT258" s="158" t="s">
        <v>309</v>
      </c>
      <c r="AU258" s="158" t="s">
        <v>89</v>
      </c>
      <c r="AY258" s="17" t="s">
        <v>307</v>
      </c>
      <c r="BE258" s="159">
        <f t="shared" si="34"/>
        <v>0</v>
      </c>
      <c r="BF258" s="159">
        <f t="shared" si="35"/>
        <v>0</v>
      </c>
      <c r="BG258" s="159">
        <f t="shared" si="36"/>
        <v>0</v>
      </c>
      <c r="BH258" s="159">
        <f t="shared" si="37"/>
        <v>0</v>
      </c>
      <c r="BI258" s="159">
        <f t="shared" si="38"/>
        <v>0</v>
      </c>
      <c r="BJ258" s="17" t="s">
        <v>89</v>
      </c>
      <c r="BK258" s="159">
        <f t="shared" si="39"/>
        <v>0</v>
      </c>
      <c r="BL258" s="17" t="s">
        <v>587</v>
      </c>
      <c r="BM258" s="158" t="s">
        <v>2291</v>
      </c>
    </row>
    <row r="259" spans="2:65" s="1" customFormat="1" ht="16.5" customHeight="1">
      <c r="B259" s="145"/>
      <c r="C259" s="188" t="s">
        <v>1564</v>
      </c>
      <c r="D259" s="188" t="s">
        <v>507</v>
      </c>
      <c r="E259" s="189" t="s">
        <v>4104</v>
      </c>
      <c r="F259" s="190" t="s">
        <v>4105</v>
      </c>
      <c r="G259" s="191" t="s">
        <v>693</v>
      </c>
      <c r="H259" s="192">
        <v>18</v>
      </c>
      <c r="I259" s="193"/>
      <c r="J259" s="194">
        <f t="shared" si="30"/>
        <v>0</v>
      </c>
      <c r="K259" s="195"/>
      <c r="L259" s="196"/>
      <c r="M259" s="197" t="s">
        <v>1</v>
      </c>
      <c r="N259" s="198" t="s">
        <v>42</v>
      </c>
      <c r="P259" s="156">
        <f t="shared" si="31"/>
        <v>0</v>
      </c>
      <c r="Q259" s="156">
        <v>7.9000000000000008E-3</v>
      </c>
      <c r="R259" s="156">
        <f t="shared" si="32"/>
        <v>0.14220000000000002</v>
      </c>
      <c r="S259" s="156">
        <v>0</v>
      </c>
      <c r="T259" s="157">
        <f t="shared" si="33"/>
        <v>0</v>
      </c>
      <c r="AR259" s="158" t="s">
        <v>732</v>
      </c>
      <c r="AT259" s="158" t="s">
        <v>507</v>
      </c>
      <c r="AU259" s="158" t="s">
        <v>89</v>
      </c>
      <c r="AY259" s="17" t="s">
        <v>307</v>
      </c>
      <c r="BE259" s="159">
        <f t="shared" si="34"/>
        <v>0</v>
      </c>
      <c r="BF259" s="159">
        <f t="shared" si="35"/>
        <v>0</v>
      </c>
      <c r="BG259" s="159">
        <f t="shared" si="36"/>
        <v>0</v>
      </c>
      <c r="BH259" s="159">
        <f t="shared" si="37"/>
        <v>0</v>
      </c>
      <c r="BI259" s="159">
        <f t="shared" si="38"/>
        <v>0</v>
      </c>
      <c r="BJ259" s="17" t="s">
        <v>89</v>
      </c>
      <c r="BK259" s="159">
        <f t="shared" si="39"/>
        <v>0</v>
      </c>
      <c r="BL259" s="17" t="s">
        <v>587</v>
      </c>
      <c r="BM259" s="158" t="s">
        <v>2299</v>
      </c>
    </row>
    <row r="260" spans="2:65" s="1" customFormat="1" ht="16.5" customHeight="1">
      <c r="B260" s="145"/>
      <c r="C260" s="146" t="s">
        <v>1568</v>
      </c>
      <c r="D260" s="146" t="s">
        <v>309</v>
      </c>
      <c r="E260" s="147" t="s">
        <v>4106</v>
      </c>
      <c r="F260" s="148" t="s">
        <v>4107</v>
      </c>
      <c r="G260" s="149" t="s">
        <v>693</v>
      </c>
      <c r="H260" s="150">
        <v>4</v>
      </c>
      <c r="I260" s="151"/>
      <c r="J260" s="152">
        <f t="shared" si="30"/>
        <v>0</v>
      </c>
      <c r="K260" s="153"/>
      <c r="L260" s="32"/>
      <c r="M260" s="154" t="s">
        <v>1</v>
      </c>
      <c r="N260" s="155" t="s">
        <v>42</v>
      </c>
      <c r="P260" s="156">
        <f t="shared" si="31"/>
        <v>0</v>
      </c>
      <c r="Q260" s="156">
        <v>0</v>
      </c>
      <c r="R260" s="156">
        <f t="shared" si="32"/>
        <v>0</v>
      </c>
      <c r="S260" s="156">
        <v>0</v>
      </c>
      <c r="T260" s="157">
        <f t="shared" si="33"/>
        <v>0</v>
      </c>
      <c r="AR260" s="158" t="s">
        <v>587</v>
      </c>
      <c r="AT260" s="158" t="s">
        <v>309</v>
      </c>
      <c r="AU260" s="158" t="s">
        <v>89</v>
      </c>
      <c r="AY260" s="17" t="s">
        <v>307</v>
      </c>
      <c r="BE260" s="159">
        <f t="shared" si="34"/>
        <v>0</v>
      </c>
      <c r="BF260" s="159">
        <f t="shared" si="35"/>
        <v>0</v>
      </c>
      <c r="BG260" s="159">
        <f t="shared" si="36"/>
        <v>0</v>
      </c>
      <c r="BH260" s="159">
        <f t="shared" si="37"/>
        <v>0</v>
      </c>
      <c r="BI260" s="159">
        <f t="shared" si="38"/>
        <v>0</v>
      </c>
      <c r="BJ260" s="17" t="s">
        <v>89</v>
      </c>
      <c r="BK260" s="159">
        <f t="shared" si="39"/>
        <v>0</v>
      </c>
      <c r="BL260" s="17" t="s">
        <v>587</v>
      </c>
      <c r="BM260" s="158" t="s">
        <v>2307</v>
      </c>
    </row>
    <row r="261" spans="2:65" s="1" customFormat="1" ht="24.2" customHeight="1">
      <c r="B261" s="145"/>
      <c r="C261" s="188" t="s">
        <v>1572</v>
      </c>
      <c r="D261" s="188" t="s">
        <v>507</v>
      </c>
      <c r="E261" s="189" t="s">
        <v>4108</v>
      </c>
      <c r="F261" s="190" t="s">
        <v>4109</v>
      </c>
      <c r="G261" s="191" t="s">
        <v>693</v>
      </c>
      <c r="H261" s="192">
        <v>3</v>
      </c>
      <c r="I261" s="193"/>
      <c r="J261" s="194">
        <f t="shared" si="30"/>
        <v>0</v>
      </c>
      <c r="K261" s="195"/>
      <c r="L261" s="196"/>
      <c r="M261" s="197" t="s">
        <v>1</v>
      </c>
      <c r="N261" s="198" t="s">
        <v>42</v>
      </c>
      <c r="P261" s="156">
        <f t="shared" si="31"/>
        <v>0</v>
      </c>
      <c r="Q261" s="156">
        <v>1.1199999999999999E-3</v>
      </c>
      <c r="R261" s="156">
        <f t="shared" si="32"/>
        <v>3.3599999999999997E-3</v>
      </c>
      <c r="S261" s="156">
        <v>0</v>
      </c>
      <c r="T261" s="157">
        <f t="shared" si="33"/>
        <v>0</v>
      </c>
      <c r="AR261" s="158" t="s">
        <v>732</v>
      </c>
      <c r="AT261" s="158" t="s">
        <v>507</v>
      </c>
      <c r="AU261" s="158" t="s">
        <v>89</v>
      </c>
      <c r="AY261" s="17" t="s">
        <v>307</v>
      </c>
      <c r="BE261" s="159">
        <f t="shared" si="34"/>
        <v>0</v>
      </c>
      <c r="BF261" s="159">
        <f t="shared" si="35"/>
        <v>0</v>
      </c>
      <c r="BG261" s="159">
        <f t="shared" si="36"/>
        <v>0</v>
      </c>
      <c r="BH261" s="159">
        <f t="shared" si="37"/>
        <v>0</v>
      </c>
      <c r="BI261" s="159">
        <f t="shared" si="38"/>
        <v>0</v>
      </c>
      <c r="BJ261" s="17" t="s">
        <v>89</v>
      </c>
      <c r="BK261" s="159">
        <f t="shared" si="39"/>
        <v>0</v>
      </c>
      <c r="BL261" s="17" t="s">
        <v>587</v>
      </c>
      <c r="BM261" s="158" t="s">
        <v>2315</v>
      </c>
    </row>
    <row r="262" spans="2:65" s="1" customFormat="1" ht="24.2" customHeight="1">
      <c r="B262" s="145"/>
      <c r="C262" s="188" t="s">
        <v>1577</v>
      </c>
      <c r="D262" s="188" t="s">
        <v>507</v>
      </c>
      <c r="E262" s="189" t="s">
        <v>4110</v>
      </c>
      <c r="F262" s="190" t="s">
        <v>4111</v>
      </c>
      <c r="G262" s="191" t="s">
        <v>693</v>
      </c>
      <c r="H262" s="192">
        <v>1</v>
      </c>
      <c r="I262" s="193"/>
      <c r="J262" s="194">
        <f t="shared" si="30"/>
        <v>0</v>
      </c>
      <c r="K262" s="195"/>
      <c r="L262" s="196"/>
      <c r="M262" s="197" t="s">
        <v>1</v>
      </c>
      <c r="N262" s="198" t="s">
        <v>42</v>
      </c>
      <c r="P262" s="156">
        <f t="shared" si="31"/>
        <v>0</v>
      </c>
      <c r="Q262" s="156">
        <v>1.39E-3</v>
      </c>
      <c r="R262" s="156">
        <f t="shared" si="32"/>
        <v>1.39E-3</v>
      </c>
      <c r="S262" s="156">
        <v>0</v>
      </c>
      <c r="T262" s="157">
        <f t="shared" si="33"/>
        <v>0</v>
      </c>
      <c r="AR262" s="158" t="s">
        <v>732</v>
      </c>
      <c r="AT262" s="158" t="s">
        <v>507</v>
      </c>
      <c r="AU262" s="158" t="s">
        <v>89</v>
      </c>
      <c r="AY262" s="17" t="s">
        <v>307</v>
      </c>
      <c r="BE262" s="159">
        <f t="shared" si="34"/>
        <v>0</v>
      </c>
      <c r="BF262" s="159">
        <f t="shared" si="35"/>
        <v>0</v>
      </c>
      <c r="BG262" s="159">
        <f t="shared" si="36"/>
        <v>0</v>
      </c>
      <c r="BH262" s="159">
        <f t="shared" si="37"/>
        <v>0</v>
      </c>
      <c r="BI262" s="159">
        <f t="shared" si="38"/>
        <v>0</v>
      </c>
      <c r="BJ262" s="17" t="s">
        <v>89</v>
      </c>
      <c r="BK262" s="159">
        <f t="shared" si="39"/>
        <v>0</v>
      </c>
      <c r="BL262" s="17" t="s">
        <v>587</v>
      </c>
      <c r="BM262" s="158" t="s">
        <v>2323</v>
      </c>
    </row>
    <row r="263" spans="2:65" s="1" customFormat="1" ht="24.2" customHeight="1">
      <c r="B263" s="145"/>
      <c r="C263" s="146" t="s">
        <v>1584</v>
      </c>
      <c r="D263" s="146" t="s">
        <v>309</v>
      </c>
      <c r="E263" s="147" t="s">
        <v>4112</v>
      </c>
      <c r="F263" s="148" t="s">
        <v>4113</v>
      </c>
      <c r="G263" s="149" t="s">
        <v>693</v>
      </c>
      <c r="H263" s="150">
        <v>1</v>
      </c>
      <c r="I263" s="151"/>
      <c r="J263" s="152">
        <f t="shared" si="30"/>
        <v>0</v>
      </c>
      <c r="K263" s="153"/>
      <c r="L263" s="32"/>
      <c r="M263" s="154" t="s">
        <v>1</v>
      </c>
      <c r="N263" s="155" t="s">
        <v>42</v>
      </c>
      <c r="P263" s="156">
        <f t="shared" si="31"/>
        <v>0</v>
      </c>
      <c r="Q263" s="156">
        <v>0</v>
      </c>
      <c r="R263" s="156">
        <f t="shared" si="32"/>
        <v>0</v>
      </c>
      <c r="S263" s="156">
        <v>0</v>
      </c>
      <c r="T263" s="157">
        <f t="shared" si="33"/>
        <v>0</v>
      </c>
      <c r="AR263" s="158" t="s">
        <v>587</v>
      </c>
      <c r="AT263" s="158" t="s">
        <v>309</v>
      </c>
      <c r="AU263" s="158" t="s">
        <v>89</v>
      </c>
      <c r="AY263" s="17" t="s">
        <v>307</v>
      </c>
      <c r="BE263" s="159">
        <f t="shared" si="34"/>
        <v>0</v>
      </c>
      <c r="BF263" s="159">
        <f t="shared" si="35"/>
        <v>0</v>
      </c>
      <c r="BG263" s="159">
        <f t="shared" si="36"/>
        <v>0</v>
      </c>
      <c r="BH263" s="159">
        <f t="shared" si="37"/>
        <v>0</v>
      </c>
      <c r="BI263" s="159">
        <f t="shared" si="38"/>
        <v>0</v>
      </c>
      <c r="BJ263" s="17" t="s">
        <v>89</v>
      </c>
      <c r="BK263" s="159">
        <f t="shared" si="39"/>
        <v>0</v>
      </c>
      <c r="BL263" s="17" t="s">
        <v>587</v>
      </c>
      <c r="BM263" s="158" t="s">
        <v>2331</v>
      </c>
    </row>
    <row r="264" spans="2:65" s="1" customFormat="1" ht="37.9" customHeight="1">
      <c r="B264" s="145"/>
      <c r="C264" s="188" t="s">
        <v>1589</v>
      </c>
      <c r="D264" s="188" t="s">
        <v>507</v>
      </c>
      <c r="E264" s="189" t="s">
        <v>4114</v>
      </c>
      <c r="F264" s="190" t="s">
        <v>4115</v>
      </c>
      <c r="G264" s="191" t="s">
        <v>693</v>
      </c>
      <c r="H264" s="192">
        <v>1</v>
      </c>
      <c r="I264" s="193"/>
      <c r="J264" s="194">
        <f t="shared" si="30"/>
        <v>0</v>
      </c>
      <c r="K264" s="195"/>
      <c r="L264" s="196"/>
      <c r="M264" s="197" t="s">
        <v>1</v>
      </c>
      <c r="N264" s="198" t="s">
        <v>42</v>
      </c>
      <c r="P264" s="156">
        <f t="shared" si="31"/>
        <v>0</v>
      </c>
      <c r="Q264" s="156">
        <v>8.8000000000000003E-4</v>
      </c>
      <c r="R264" s="156">
        <f t="shared" si="32"/>
        <v>8.8000000000000003E-4</v>
      </c>
      <c r="S264" s="156">
        <v>0</v>
      </c>
      <c r="T264" s="157">
        <f t="shared" si="33"/>
        <v>0</v>
      </c>
      <c r="AR264" s="158" t="s">
        <v>732</v>
      </c>
      <c r="AT264" s="158" t="s">
        <v>507</v>
      </c>
      <c r="AU264" s="158" t="s">
        <v>89</v>
      </c>
      <c r="AY264" s="17" t="s">
        <v>307</v>
      </c>
      <c r="BE264" s="159">
        <f t="shared" si="34"/>
        <v>0</v>
      </c>
      <c r="BF264" s="159">
        <f t="shared" si="35"/>
        <v>0</v>
      </c>
      <c r="BG264" s="159">
        <f t="shared" si="36"/>
        <v>0</v>
      </c>
      <c r="BH264" s="159">
        <f t="shared" si="37"/>
        <v>0</v>
      </c>
      <c r="BI264" s="159">
        <f t="shared" si="38"/>
        <v>0</v>
      </c>
      <c r="BJ264" s="17" t="s">
        <v>89</v>
      </c>
      <c r="BK264" s="159">
        <f t="shared" si="39"/>
        <v>0</v>
      </c>
      <c r="BL264" s="17" t="s">
        <v>587</v>
      </c>
      <c r="BM264" s="158" t="s">
        <v>2339</v>
      </c>
    </row>
    <row r="265" spans="2:65" s="1" customFormat="1" ht="21.75" customHeight="1">
      <c r="B265" s="145"/>
      <c r="C265" s="146" t="s">
        <v>1594</v>
      </c>
      <c r="D265" s="146" t="s">
        <v>309</v>
      </c>
      <c r="E265" s="147" t="s">
        <v>4116</v>
      </c>
      <c r="F265" s="148" t="s">
        <v>4117</v>
      </c>
      <c r="G265" s="149" t="s">
        <v>693</v>
      </c>
      <c r="H265" s="150">
        <v>3</v>
      </c>
      <c r="I265" s="151"/>
      <c r="J265" s="152">
        <f t="shared" si="30"/>
        <v>0</v>
      </c>
      <c r="K265" s="153"/>
      <c r="L265" s="32"/>
      <c r="M265" s="154" t="s">
        <v>1</v>
      </c>
      <c r="N265" s="155" t="s">
        <v>42</v>
      </c>
      <c r="P265" s="156">
        <f t="shared" si="31"/>
        <v>0</v>
      </c>
      <c r="Q265" s="156">
        <v>0</v>
      </c>
      <c r="R265" s="156">
        <f t="shared" si="32"/>
        <v>0</v>
      </c>
      <c r="S265" s="156">
        <v>0</v>
      </c>
      <c r="T265" s="157">
        <f t="shared" si="33"/>
        <v>0</v>
      </c>
      <c r="AR265" s="158" t="s">
        <v>587</v>
      </c>
      <c r="AT265" s="158" t="s">
        <v>309</v>
      </c>
      <c r="AU265" s="158" t="s">
        <v>89</v>
      </c>
      <c r="AY265" s="17" t="s">
        <v>307</v>
      </c>
      <c r="BE265" s="159">
        <f t="shared" si="34"/>
        <v>0</v>
      </c>
      <c r="BF265" s="159">
        <f t="shared" si="35"/>
        <v>0</v>
      </c>
      <c r="BG265" s="159">
        <f t="shared" si="36"/>
        <v>0</v>
      </c>
      <c r="BH265" s="159">
        <f t="shared" si="37"/>
        <v>0</v>
      </c>
      <c r="BI265" s="159">
        <f t="shared" si="38"/>
        <v>0</v>
      </c>
      <c r="BJ265" s="17" t="s">
        <v>89</v>
      </c>
      <c r="BK265" s="159">
        <f t="shared" si="39"/>
        <v>0</v>
      </c>
      <c r="BL265" s="17" t="s">
        <v>587</v>
      </c>
      <c r="BM265" s="158" t="s">
        <v>2347</v>
      </c>
    </row>
    <row r="266" spans="2:65" s="1" customFormat="1" ht="24.2" customHeight="1">
      <c r="B266" s="145"/>
      <c r="C266" s="188" t="s">
        <v>1599</v>
      </c>
      <c r="D266" s="188" t="s">
        <v>507</v>
      </c>
      <c r="E266" s="189" t="s">
        <v>4118</v>
      </c>
      <c r="F266" s="190" t="s">
        <v>4119</v>
      </c>
      <c r="G266" s="191" t="s">
        <v>693</v>
      </c>
      <c r="H266" s="192">
        <v>1</v>
      </c>
      <c r="I266" s="193"/>
      <c r="J266" s="194">
        <f t="shared" si="30"/>
        <v>0</v>
      </c>
      <c r="K266" s="195"/>
      <c r="L266" s="196"/>
      <c r="M266" s="197" t="s">
        <v>1</v>
      </c>
      <c r="N266" s="198" t="s">
        <v>42</v>
      </c>
      <c r="P266" s="156">
        <f t="shared" si="31"/>
        <v>0</v>
      </c>
      <c r="Q266" s="156">
        <v>2.7000000000000001E-3</v>
      </c>
      <c r="R266" s="156">
        <f t="shared" si="32"/>
        <v>2.7000000000000001E-3</v>
      </c>
      <c r="S266" s="156">
        <v>0</v>
      </c>
      <c r="T266" s="157">
        <f t="shared" si="33"/>
        <v>0</v>
      </c>
      <c r="AR266" s="158" t="s">
        <v>732</v>
      </c>
      <c r="AT266" s="158" t="s">
        <v>507</v>
      </c>
      <c r="AU266" s="158" t="s">
        <v>89</v>
      </c>
      <c r="AY266" s="17" t="s">
        <v>307</v>
      </c>
      <c r="BE266" s="159">
        <f t="shared" si="34"/>
        <v>0</v>
      </c>
      <c r="BF266" s="159">
        <f t="shared" si="35"/>
        <v>0</v>
      </c>
      <c r="BG266" s="159">
        <f t="shared" si="36"/>
        <v>0</v>
      </c>
      <c r="BH266" s="159">
        <f t="shared" si="37"/>
        <v>0</v>
      </c>
      <c r="BI266" s="159">
        <f t="shared" si="38"/>
        <v>0</v>
      </c>
      <c r="BJ266" s="17" t="s">
        <v>89</v>
      </c>
      <c r="BK266" s="159">
        <f t="shared" si="39"/>
        <v>0</v>
      </c>
      <c r="BL266" s="17" t="s">
        <v>587</v>
      </c>
      <c r="BM266" s="158" t="s">
        <v>2357</v>
      </c>
    </row>
    <row r="267" spans="2:65" s="1" customFormat="1" ht="24.2" customHeight="1">
      <c r="B267" s="145"/>
      <c r="C267" s="188" t="s">
        <v>1606</v>
      </c>
      <c r="D267" s="188" t="s">
        <v>507</v>
      </c>
      <c r="E267" s="189" t="s">
        <v>4120</v>
      </c>
      <c r="F267" s="190" t="s">
        <v>4121</v>
      </c>
      <c r="G267" s="191" t="s">
        <v>693</v>
      </c>
      <c r="H267" s="192">
        <v>2</v>
      </c>
      <c r="I267" s="193"/>
      <c r="J267" s="194">
        <f t="shared" si="30"/>
        <v>0</v>
      </c>
      <c r="K267" s="195"/>
      <c r="L267" s="196"/>
      <c r="M267" s="197" t="s">
        <v>1</v>
      </c>
      <c r="N267" s="198" t="s">
        <v>42</v>
      </c>
      <c r="P267" s="156">
        <f t="shared" si="31"/>
        <v>0</v>
      </c>
      <c r="Q267" s="156">
        <v>2.8E-3</v>
      </c>
      <c r="R267" s="156">
        <f t="shared" si="32"/>
        <v>5.5999999999999999E-3</v>
      </c>
      <c r="S267" s="156">
        <v>0</v>
      </c>
      <c r="T267" s="157">
        <f t="shared" si="33"/>
        <v>0</v>
      </c>
      <c r="AR267" s="158" t="s">
        <v>732</v>
      </c>
      <c r="AT267" s="158" t="s">
        <v>507</v>
      </c>
      <c r="AU267" s="158" t="s">
        <v>89</v>
      </c>
      <c r="AY267" s="17" t="s">
        <v>307</v>
      </c>
      <c r="BE267" s="159">
        <f t="shared" si="34"/>
        <v>0</v>
      </c>
      <c r="BF267" s="159">
        <f t="shared" si="35"/>
        <v>0</v>
      </c>
      <c r="BG267" s="159">
        <f t="shared" si="36"/>
        <v>0</v>
      </c>
      <c r="BH267" s="159">
        <f t="shared" si="37"/>
        <v>0</v>
      </c>
      <c r="BI267" s="159">
        <f t="shared" si="38"/>
        <v>0</v>
      </c>
      <c r="BJ267" s="17" t="s">
        <v>89</v>
      </c>
      <c r="BK267" s="159">
        <f t="shared" si="39"/>
        <v>0</v>
      </c>
      <c r="BL267" s="17" t="s">
        <v>587</v>
      </c>
      <c r="BM267" s="158" t="s">
        <v>2367</v>
      </c>
    </row>
    <row r="268" spans="2:65" s="1" customFormat="1" ht="24.2" customHeight="1">
      <c r="B268" s="145"/>
      <c r="C268" s="188" t="s">
        <v>1611</v>
      </c>
      <c r="D268" s="188" t="s">
        <v>507</v>
      </c>
      <c r="E268" s="189" t="s">
        <v>4122</v>
      </c>
      <c r="F268" s="190" t="s">
        <v>4123</v>
      </c>
      <c r="G268" s="191" t="s">
        <v>693</v>
      </c>
      <c r="H268" s="192">
        <v>17</v>
      </c>
      <c r="I268" s="193"/>
      <c r="J268" s="194">
        <f t="shared" si="30"/>
        <v>0</v>
      </c>
      <c r="K268" s="195"/>
      <c r="L268" s="196"/>
      <c r="M268" s="197" t="s">
        <v>1</v>
      </c>
      <c r="N268" s="198" t="s">
        <v>42</v>
      </c>
      <c r="P268" s="156">
        <f t="shared" si="31"/>
        <v>0</v>
      </c>
      <c r="Q268" s="156">
        <v>7.5000000000000002E-4</v>
      </c>
      <c r="R268" s="156">
        <f t="shared" si="32"/>
        <v>1.2750000000000001E-2</v>
      </c>
      <c r="S268" s="156">
        <v>0</v>
      </c>
      <c r="T268" s="157">
        <f t="shared" si="33"/>
        <v>0</v>
      </c>
      <c r="AR268" s="158" t="s">
        <v>732</v>
      </c>
      <c r="AT268" s="158" t="s">
        <v>507</v>
      </c>
      <c r="AU268" s="158" t="s">
        <v>89</v>
      </c>
      <c r="AY268" s="17" t="s">
        <v>307</v>
      </c>
      <c r="BE268" s="159">
        <f t="shared" si="34"/>
        <v>0</v>
      </c>
      <c r="BF268" s="159">
        <f t="shared" si="35"/>
        <v>0</v>
      </c>
      <c r="BG268" s="159">
        <f t="shared" si="36"/>
        <v>0</v>
      </c>
      <c r="BH268" s="159">
        <f t="shared" si="37"/>
        <v>0</v>
      </c>
      <c r="BI268" s="159">
        <f t="shared" si="38"/>
        <v>0</v>
      </c>
      <c r="BJ268" s="17" t="s">
        <v>89</v>
      </c>
      <c r="BK268" s="159">
        <f t="shared" si="39"/>
        <v>0</v>
      </c>
      <c r="BL268" s="17" t="s">
        <v>587</v>
      </c>
      <c r="BM268" s="158" t="s">
        <v>2375</v>
      </c>
    </row>
    <row r="269" spans="2:65" s="1" customFormat="1" ht="24.2" customHeight="1">
      <c r="B269" s="145"/>
      <c r="C269" s="146" t="s">
        <v>1615</v>
      </c>
      <c r="D269" s="146" t="s">
        <v>309</v>
      </c>
      <c r="E269" s="147" t="s">
        <v>4124</v>
      </c>
      <c r="F269" s="148" t="s">
        <v>4125</v>
      </c>
      <c r="G269" s="149" t="s">
        <v>693</v>
      </c>
      <c r="H269" s="150">
        <v>19</v>
      </c>
      <c r="I269" s="151"/>
      <c r="J269" s="152">
        <f t="shared" si="30"/>
        <v>0</v>
      </c>
      <c r="K269" s="153"/>
      <c r="L269" s="32"/>
      <c r="M269" s="154" t="s">
        <v>1</v>
      </c>
      <c r="N269" s="155" t="s">
        <v>42</v>
      </c>
      <c r="P269" s="156">
        <f t="shared" si="31"/>
        <v>0</v>
      </c>
      <c r="Q269" s="156">
        <v>0</v>
      </c>
      <c r="R269" s="156">
        <f t="shared" si="32"/>
        <v>0</v>
      </c>
      <c r="S269" s="156">
        <v>0</v>
      </c>
      <c r="T269" s="157">
        <f t="shared" si="33"/>
        <v>0</v>
      </c>
      <c r="AR269" s="158" t="s">
        <v>587</v>
      </c>
      <c r="AT269" s="158" t="s">
        <v>309</v>
      </c>
      <c r="AU269" s="158" t="s">
        <v>89</v>
      </c>
      <c r="AY269" s="17" t="s">
        <v>307</v>
      </c>
      <c r="BE269" s="159">
        <f t="shared" si="34"/>
        <v>0</v>
      </c>
      <c r="BF269" s="159">
        <f t="shared" si="35"/>
        <v>0</v>
      </c>
      <c r="BG269" s="159">
        <f t="shared" si="36"/>
        <v>0</v>
      </c>
      <c r="BH269" s="159">
        <f t="shared" si="37"/>
        <v>0</v>
      </c>
      <c r="BI269" s="159">
        <f t="shared" si="38"/>
        <v>0</v>
      </c>
      <c r="BJ269" s="17" t="s">
        <v>89</v>
      </c>
      <c r="BK269" s="159">
        <f t="shared" si="39"/>
        <v>0</v>
      </c>
      <c r="BL269" s="17" t="s">
        <v>587</v>
      </c>
      <c r="BM269" s="158" t="s">
        <v>2386</v>
      </c>
    </row>
    <row r="270" spans="2:65" s="1" customFormat="1" ht="24.2" customHeight="1">
      <c r="B270" s="145"/>
      <c r="C270" s="188" t="s">
        <v>1620</v>
      </c>
      <c r="D270" s="188" t="s">
        <v>507</v>
      </c>
      <c r="E270" s="189" t="s">
        <v>4126</v>
      </c>
      <c r="F270" s="190" t="s">
        <v>4127</v>
      </c>
      <c r="G270" s="191" t="s">
        <v>693</v>
      </c>
      <c r="H270" s="192">
        <v>19</v>
      </c>
      <c r="I270" s="193"/>
      <c r="J270" s="194">
        <f t="shared" si="30"/>
        <v>0</v>
      </c>
      <c r="K270" s="195"/>
      <c r="L270" s="196"/>
      <c r="M270" s="197" t="s">
        <v>1</v>
      </c>
      <c r="N270" s="198" t="s">
        <v>42</v>
      </c>
      <c r="P270" s="156">
        <f t="shared" si="31"/>
        <v>0</v>
      </c>
      <c r="Q270" s="156">
        <v>1.4999999999999999E-4</v>
      </c>
      <c r="R270" s="156">
        <f t="shared" si="32"/>
        <v>2.8499999999999997E-3</v>
      </c>
      <c r="S270" s="156">
        <v>0</v>
      </c>
      <c r="T270" s="157">
        <f t="shared" si="33"/>
        <v>0</v>
      </c>
      <c r="AR270" s="158" t="s">
        <v>732</v>
      </c>
      <c r="AT270" s="158" t="s">
        <v>507</v>
      </c>
      <c r="AU270" s="158" t="s">
        <v>89</v>
      </c>
      <c r="AY270" s="17" t="s">
        <v>307</v>
      </c>
      <c r="BE270" s="159">
        <f t="shared" si="34"/>
        <v>0</v>
      </c>
      <c r="BF270" s="159">
        <f t="shared" si="35"/>
        <v>0</v>
      </c>
      <c r="BG270" s="159">
        <f t="shared" si="36"/>
        <v>0</v>
      </c>
      <c r="BH270" s="159">
        <f t="shared" si="37"/>
        <v>0</v>
      </c>
      <c r="BI270" s="159">
        <f t="shared" si="38"/>
        <v>0</v>
      </c>
      <c r="BJ270" s="17" t="s">
        <v>89</v>
      </c>
      <c r="BK270" s="159">
        <f t="shared" si="39"/>
        <v>0</v>
      </c>
      <c r="BL270" s="17" t="s">
        <v>587</v>
      </c>
      <c r="BM270" s="158" t="s">
        <v>2394</v>
      </c>
    </row>
    <row r="271" spans="2:65" s="1" customFormat="1" ht="24.2" customHeight="1">
      <c r="B271" s="145"/>
      <c r="C271" s="146" t="s">
        <v>1625</v>
      </c>
      <c r="D271" s="146" t="s">
        <v>309</v>
      </c>
      <c r="E271" s="147" t="s">
        <v>4128</v>
      </c>
      <c r="F271" s="148" t="s">
        <v>4129</v>
      </c>
      <c r="G271" s="149" t="s">
        <v>693</v>
      </c>
      <c r="H271" s="150">
        <v>25</v>
      </c>
      <c r="I271" s="151"/>
      <c r="J271" s="152">
        <f t="shared" si="30"/>
        <v>0</v>
      </c>
      <c r="K271" s="153"/>
      <c r="L271" s="32"/>
      <c r="M271" s="154" t="s">
        <v>1</v>
      </c>
      <c r="N271" s="155" t="s">
        <v>42</v>
      </c>
      <c r="P271" s="156">
        <f t="shared" si="31"/>
        <v>0</v>
      </c>
      <c r="Q271" s="156">
        <v>0</v>
      </c>
      <c r="R271" s="156">
        <f t="shared" si="32"/>
        <v>0</v>
      </c>
      <c r="S271" s="156">
        <v>0</v>
      </c>
      <c r="T271" s="157">
        <f t="shared" si="33"/>
        <v>0</v>
      </c>
      <c r="AR271" s="158" t="s">
        <v>587</v>
      </c>
      <c r="AT271" s="158" t="s">
        <v>309</v>
      </c>
      <c r="AU271" s="158" t="s">
        <v>89</v>
      </c>
      <c r="AY271" s="17" t="s">
        <v>307</v>
      </c>
      <c r="BE271" s="159">
        <f t="shared" si="34"/>
        <v>0</v>
      </c>
      <c r="BF271" s="159">
        <f t="shared" si="35"/>
        <v>0</v>
      </c>
      <c r="BG271" s="159">
        <f t="shared" si="36"/>
        <v>0</v>
      </c>
      <c r="BH271" s="159">
        <f t="shared" si="37"/>
        <v>0</v>
      </c>
      <c r="BI271" s="159">
        <f t="shared" si="38"/>
        <v>0</v>
      </c>
      <c r="BJ271" s="17" t="s">
        <v>89</v>
      </c>
      <c r="BK271" s="159">
        <f t="shared" si="39"/>
        <v>0</v>
      </c>
      <c r="BL271" s="17" t="s">
        <v>587</v>
      </c>
      <c r="BM271" s="158" t="s">
        <v>2403</v>
      </c>
    </row>
    <row r="272" spans="2:65" s="1" customFormat="1" ht="24.2" customHeight="1">
      <c r="B272" s="145"/>
      <c r="C272" s="188" t="s">
        <v>1630</v>
      </c>
      <c r="D272" s="188" t="s">
        <v>507</v>
      </c>
      <c r="E272" s="189" t="s">
        <v>4130</v>
      </c>
      <c r="F272" s="190" t="s">
        <v>4131</v>
      </c>
      <c r="G272" s="191" t="s">
        <v>693</v>
      </c>
      <c r="H272" s="192">
        <v>20</v>
      </c>
      <c r="I272" s="193"/>
      <c r="J272" s="194">
        <f t="shared" si="30"/>
        <v>0</v>
      </c>
      <c r="K272" s="195"/>
      <c r="L272" s="196"/>
      <c r="M272" s="197" t="s">
        <v>1</v>
      </c>
      <c r="N272" s="198" t="s">
        <v>42</v>
      </c>
      <c r="P272" s="156">
        <f t="shared" si="31"/>
        <v>0</v>
      </c>
      <c r="Q272" s="156">
        <v>2.0000000000000001E-4</v>
      </c>
      <c r="R272" s="156">
        <f t="shared" si="32"/>
        <v>4.0000000000000001E-3</v>
      </c>
      <c r="S272" s="156">
        <v>0</v>
      </c>
      <c r="T272" s="157">
        <f t="shared" si="33"/>
        <v>0</v>
      </c>
      <c r="AR272" s="158" t="s">
        <v>732</v>
      </c>
      <c r="AT272" s="158" t="s">
        <v>507</v>
      </c>
      <c r="AU272" s="158" t="s">
        <v>89</v>
      </c>
      <c r="AY272" s="17" t="s">
        <v>307</v>
      </c>
      <c r="BE272" s="159">
        <f t="shared" si="34"/>
        <v>0</v>
      </c>
      <c r="BF272" s="159">
        <f t="shared" si="35"/>
        <v>0</v>
      </c>
      <c r="BG272" s="159">
        <f t="shared" si="36"/>
        <v>0</v>
      </c>
      <c r="BH272" s="159">
        <f t="shared" si="37"/>
        <v>0</v>
      </c>
      <c r="BI272" s="159">
        <f t="shared" si="38"/>
        <v>0</v>
      </c>
      <c r="BJ272" s="17" t="s">
        <v>89</v>
      </c>
      <c r="BK272" s="159">
        <f t="shared" si="39"/>
        <v>0</v>
      </c>
      <c r="BL272" s="17" t="s">
        <v>587</v>
      </c>
      <c r="BM272" s="158" t="s">
        <v>2416</v>
      </c>
    </row>
    <row r="273" spans="2:65" s="1" customFormat="1" ht="16.5" customHeight="1">
      <c r="B273" s="145"/>
      <c r="C273" s="188" t="s">
        <v>1636</v>
      </c>
      <c r="D273" s="188" t="s">
        <v>507</v>
      </c>
      <c r="E273" s="189" t="s">
        <v>4132</v>
      </c>
      <c r="F273" s="190" t="s">
        <v>4133</v>
      </c>
      <c r="G273" s="191" t="s">
        <v>693</v>
      </c>
      <c r="H273" s="192">
        <v>5</v>
      </c>
      <c r="I273" s="193"/>
      <c r="J273" s="194">
        <f t="shared" si="30"/>
        <v>0</v>
      </c>
      <c r="K273" s="195"/>
      <c r="L273" s="196"/>
      <c r="M273" s="197" t="s">
        <v>1</v>
      </c>
      <c r="N273" s="198" t="s">
        <v>42</v>
      </c>
      <c r="P273" s="156">
        <f t="shared" si="31"/>
        <v>0</v>
      </c>
      <c r="Q273" s="156">
        <v>5.0000000000000001E-4</v>
      </c>
      <c r="R273" s="156">
        <f t="shared" si="32"/>
        <v>2.5000000000000001E-3</v>
      </c>
      <c r="S273" s="156">
        <v>0</v>
      </c>
      <c r="T273" s="157">
        <f t="shared" si="33"/>
        <v>0</v>
      </c>
      <c r="AR273" s="158" t="s">
        <v>732</v>
      </c>
      <c r="AT273" s="158" t="s">
        <v>507</v>
      </c>
      <c r="AU273" s="158" t="s">
        <v>89</v>
      </c>
      <c r="AY273" s="17" t="s">
        <v>307</v>
      </c>
      <c r="BE273" s="159">
        <f t="shared" si="34"/>
        <v>0</v>
      </c>
      <c r="BF273" s="159">
        <f t="shared" si="35"/>
        <v>0</v>
      </c>
      <c r="BG273" s="159">
        <f t="shared" si="36"/>
        <v>0</v>
      </c>
      <c r="BH273" s="159">
        <f t="shared" si="37"/>
        <v>0</v>
      </c>
      <c r="BI273" s="159">
        <f t="shared" si="38"/>
        <v>0</v>
      </c>
      <c r="BJ273" s="17" t="s">
        <v>89</v>
      </c>
      <c r="BK273" s="159">
        <f t="shared" si="39"/>
        <v>0</v>
      </c>
      <c r="BL273" s="17" t="s">
        <v>587</v>
      </c>
      <c r="BM273" s="158" t="s">
        <v>2424</v>
      </c>
    </row>
    <row r="274" spans="2:65" s="1" customFormat="1" ht="24.2" customHeight="1">
      <c r="B274" s="145"/>
      <c r="C274" s="146" t="s">
        <v>1640</v>
      </c>
      <c r="D274" s="146" t="s">
        <v>309</v>
      </c>
      <c r="E274" s="147" t="s">
        <v>4134</v>
      </c>
      <c r="F274" s="148" t="s">
        <v>4135</v>
      </c>
      <c r="G274" s="149" t="s">
        <v>693</v>
      </c>
      <c r="H274" s="150">
        <v>2</v>
      </c>
      <c r="I274" s="151"/>
      <c r="J274" s="152">
        <f t="shared" si="30"/>
        <v>0</v>
      </c>
      <c r="K274" s="153"/>
      <c r="L274" s="32"/>
      <c r="M274" s="154" t="s">
        <v>1</v>
      </c>
      <c r="N274" s="155" t="s">
        <v>42</v>
      </c>
      <c r="P274" s="156">
        <f t="shared" si="31"/>
        <v>0</v>
      </c>
      <c r="Q274" s="156">
        <v>0</v>
      </c>
      <c r="R274" s="156">
        <f t="shared" si="32"/>
        <v>0</v>
      </c>
      <c r="S274" s="156">
        <v>0</v>
      </c>
      <c r="T274" s="157">
        <f t="shared" si="33"/>
        <v>0</v>
      </c>
      <c r="AR274" s="158" t="s">
        <v>587</v>
      </c>
      <c r="AT274" s="158" t="s">
        <v>309</v>
      </c>
      <c r="AU274" s="158" t="s">
        <v>89</v>
      </c>
      <c r="AY274" s="17" t="s">
        <v>307</v>
      </c>
      <c r="BE274" s="159">
        <f t="shared" si="34"/>
        <v>0</v>
      </c>
      <c r="BF274" s="159">
        <f t="shared" si="35"/>
        <v>0</v>
      </c>
      <c r="BG274" s="159">
        <f t="shared" si="36"/>
        <v>0</v>
      </c>
      <c r="BH274" s="159">
        <f t="shared" si="37"/>
        <v>0</v>
      </c>
      <c r="BI274" s="159">
        <f t="shared" si="38"/>
        <v>0</v>
      </c>
      <c r="BJ274" s="17" t="s">
        <v>89</v>
      </c>
      <c r="BK274" s="159">
        <f t="shared" si="39"/>
        <v>0</v>
      </c>
      <c r="BL274" s="17" t="s">
        <v>587</v>
      </c>
      <c r="BM274" s="158" t="s">
        <v>2432</v>
      </c>
    </row>
    <row r="275" spans="2:65" s="1" customFormat="1" ht="24.2" customHeight="1">
      <c r="B275" s="145"/>
      <c r="C275" s="188" t="s">
        <v>1644</v>
      </c>
      <c r="D275" s="188" t="s">
        <v>507</v>
      </c>
      <c r="E275" s="189" t="s">
        <v>4136</v>
      </c>
      <c r="F275" s="190" t="s">
        <v>4137</v>
      </c>
      <c r="G275" s="191" t="s">
        <v>693</v>
      </c>
      <c r="H275" s="192">
        <v>1</v>
      </c>
      <c r="I275" s="193"/>
      <c r="J275" s="194">
        <f t="shared" ref="J275:J281" si="40">ROUND(I275*H275,2)</f>
        <v>0</v>
      </c>
      <c r="K275" s="195"/>
      <c r="L275" s="196"/>
      <c r="M275" s="197" t="s">
        <v>1</v>
      </c>
      <c r="N275" s="198" t="s">
        <v>42</v>
      </c>
      <c r="P275" s="156">
        <f t="shared" ref="P275:P281" si="41">O275*H275</f>
        <v>0</v>
      </c>
      <c r="Q275" s="156">
        <v>3.4000000000000002E-4</v>
      </c>
      <c r="R275" s="156">
        <f t="shared" ref="R275:R281" si="42">Q275*H275</f>
        <v>3.4000000000000002E-4</v>
      </c>
      <c r="S275" s="156">
        <v>0</v>
      </c>
      <c r="T275" s="157">
        <f t="shared" ref="T275:T281" si="43">S275*H275</f>
        <v>0</v>
      </c>
      <c r="AR275" s="158" t="s">
        <v>732</v>
      </c>
      <c r="AT275" s="158" t="s">
        <v>507</v>
      </c>
      <c r="AU275" s="158" t="s">
        <v>89</v>
      </c>
      <c r="AY275" s="17" t="s">
        <v>307</v>
      </c>
      <c r="BE275" s="159">
        <f t="shared" ref="BE275:BE281" si="44">IF(N275="základná",J275,0)</f>
        <v>0</v>
      </c>
      <c r="BF275" s="159">
        <f t="shared" ref="BF275:BF281" si="45">IF(N275="znížená",J275,0)</f>
        <v>0</v>
      </c>
      <c r="BG275" s="159">
        <f t="shared" ref="BG275:BG281" si="46">IF(N275="zákl. prenesená",J275,0)</f>
        <v>0</v>
      </c>
      <c r="BH275" s="159">
        <f t="shared" ref="BH275:BH281" si="47">IF(N275="zníž. prenesená",J275,0)</f>
        <v>0</v>
      </c>
      <c r="BI275" s="159">
        <f t="shared" ref="BI275:BI281" si="48">IF(N275="nulová",J275,0)</f>
        <v>0</v>
      </c>
      <c r="BJ275" s="17" t="s">
        <v>89</v>
      </c>
      <c r="BK275" s="159">
        <f t="shared" ref="BK275:BK281" si="49">ROUND(I275*H275,2)</f>
        <v>0</v>
      </c>
      <c r="BL275" s="17" t="s">
        <v>587</v>
      </c>
      <c r="BM275" s="158" t="s">
        <v>2442</v>
      </c>
    </row>
    <row r="276" spans="2:65" s="1" customFormat="1" ht="16.5" customHeight="1">
      <c r="B276" s="145"/>
      <c r="C276" s="188" t="s">
        <v>1648</v>
      </c>
      <c r="D276" s="188" t="s">
        <v>507</v>
      </c>
      <c r="E276" s="189" t="s">
        <v>4138</v>
      </c>
      <c r="F276" s="190" t="s">
        <v>4139</v>
      </c>
      <c r="G276" s="191" t="s">
        <v>693</v>
      </c>
      <c r="H276" s="192">
        <v>1</v>
      </c>
      <c r="I276" s="193"/>
      <c r="J276" s="194">
        <f t="shared" si="40"/>
        <v>0</v>
      </c>
      <c r="K276" s="195"/>
      <c r="L276" s="196"/>
      <c r="M276" s="197" t="s">
        <v>1</v>
      </c>
      <c r="N276" s="198" t="s">
        <v>42</v>
      </c>
      <c r="P276" s="156">
        <f t="shared" si="41"/>
        <v>0</v>
      </c>
      <c r="Q276" s="156">
        <v>7.2999999999999996E-4</v>
      </c>
      <c r="R276" s="156">
        <f t="shared" si="42"/>
        <v>7.2999999999999996E-4</v>
      </c>
      <c r="S276" s="156">
        <v>0</v>
      </c>
      <c r="T276" s="157">
        <f t="shared" si="43"/>
        <v>0</v>
      </c>
      <c r="AR276" s="158" t="s">
        <v>732</v>
      </c>
      <c r="AT276" s="158" t="s">
        <v>507</v>
      </c>
      <c r="AU276" s="158" t="s">
        <v>89</v>
      </c>
      <c r="AY276" s="17" t="s">
        <v>307</v>
      </c>
      <c r="BE276" s="159">
        <f t="shared" si="44"/>
        <v>0</v>
      </c>
      <c r="BF276" s="159">
        <f t="shared" si="45"/>
        <v>0</v>
      </c>
      <c r="BG276" s="159">
        <f t="shared" si="46"/>
        <v>0</v>
      </c>
      <c r="BH276" s="159">
        <f t="shared" si="47"/>
        <v>0</v>
      </c>
      <c r="BI276" s="159">
        <f t="shared" si="48"/>
        <v>0</v>
      </c>
      <c r="BJ276" s="17" t="s">
        <v>89</v>
      </c>
      <c r="BK276" s="159">
        <f t="shared" si="49"/>
        <v>0</v>
      </c>
      <c r="BL276" s="17" t="s">
        <v>587</v>
      </c>
      <c r="BM276" s="158" t="s">
        <v>2456</v>
      </c>
    </row>
    <row r="277" spans="2:65" s="1" customFormat="1" ht="37.9" customHeight="1">
      <c r="B277" s="145"/>
      <c r="C277" s="146" t="s">
        <v>1657</v>
      </c>
      <c r="D277" s="146" t="s">
        <v>309</v>
      </c>
      <c r="E277" s="147" t="s">
        <v>4140</v>
      </c>
      <c r="F277" s="148" t="s">
        <v>4141</v>
      </c>
      <c r="G277" s="149" t="s">
        <v>693</v>
      </c>
      <c r="H277" s="150">
        <v>2</v>
      </c>
      <c r="I277" s="151"/>
      <c r="J277" s="152">
        <f t="shared" si="40"/>
        <v>0</v>
      </c>
      <c r="K277" s="153"/>
      <c r="L277" s="32"/>
      <c r="M277" s="154" t="s">
        <v>1</v>
      </c>
      <c r="N277" s="155" t="s">
        <v>42</v>
      </c>
      <c r="P277" s="156">
        <f t="shared" si="41"/>
        <v>0</v>
      </c>
      <c r="Q277" s="156">
        <v>0</v>
      </c>
      <c r="R277" s="156">
        <f t="shared" si="42"/>
        <v>0</v>
      </c>
      <c r="S277" s="156">
        <v>0</v>
      </c>
      <c r="T277" s="157">
        <f t="shared" si="43"/>
        <v>0</v>
      </c>
      <c r="AR277" s="158" t="s">
        <v>587</v>
      </c>
      <c r="AT277" s="158" t="s">
        <v>309</v>
      </c>
      <c r="AU277" s="158" t="s">
        <v>89</v>
      </c>
      <c r="AY277" s="17" t="s">
        <v>307</v>
      </c>
      <c r="BE277" s="159">
        <f t="shared" si="44"/>
        <v>0</v>
      </c>
      <c r="BF277" s="159">
        <f t="shared" si="45"/>
        <v>0</v>
      </c>
      <c r="BG277" s="159">
        <f t="shared" si="46"/>
        <v>0</v>
      </c>
      <c r="BH277" s="159">
        <f t="shared" si="47"/>
        <v>0</v>
      </c>
      <c r="BI277" s="159">
        <f t="shared" si="48"/>
        <v>0</v>
      </c>
      <c r="BJ277" s="17" t="s">
        <v>89</v>
      </c>
      <c r="BK277" s="159">
        <f t="shared" si="49"/>
        <v>0</v>
      </c>
      <c r="BL277" s="17" t="s">
        <v>587</v>
      </c>
      <c r="BM277" s="158" t="s">
        <v>2464</v>
      </c>
    </row>
    <row r="278" spans="2:65" s="1" customFormat="1" ht="37.9" customHeight="1">
      <c r="B278" s="145"/>
      <c r="C278" s="188" t="s">
        <v>1674</v>
      </c>
      <c r="D278" s="188" t="s">
        <v>507</v>
      </c>
      <c r="E278" s="189" t="s">
        <v>4142</v>
      </c>
      <c r="F278" s="190" t="s">
        <v>4143</v>
      </c>
      <c r="G278" s="191" t="s">
        <v>693</v>
      </c>
      <c r="H278" s="192">
        <v>1</v>
      </c>
      <c r="I278" s="193"/>
      <c r="J278" s="194">
        <f t="shared" si="40"/>
        <v>0</v>
      </c>
      <c r="K278" s="195"/>
      <c r="L278" s="196"/>
      <c r="M278" s="197" t="s">
        <v>1</v>
      </c>
      <c r="N278" s="198" t="s">
        <v>42</v>
      </c>
      <c r="P278" s="156">
        <f t="shared" si="41"/>
        <v>0</v>
      </c>
      <c r="Q278" s="156">
        <v>0.5</v>
      </c>
      <c r="R278" s="156">
        <f t="shared" si="42"/>
        <v>0.5</v>
      </c>
      <c r="S278" s="156">
        <v>0</v>
      </c>
      <c r="T278" s="157">
        <f t="shared" si="43"/>
        <v>0</v>
      </c>
      <c r="AR278" s="158" t="s">
        <v>732</v>
      </c>
      <c r="AT278" s="158" t="s">
        <v>507</v>
      </c>
      <c r="AU278" s="158" t="s">
        <v>89</v>
      </c>
      <c r="AY278" s="17" t="s">
        <v>307</v>
      </c>
      <c r="BE278" s="159">
        <f t="shared" si="44"/>
        <v>0</v>
      </c>
      <c r="BF278" s="159">
        <f t="shared" si="45"/>
        <v>0</v>
      </c>
      <c r="BG278" s="159">
        <f t="shared" si="46"/>
        <v>0</v>
      </c>
      <c r="BH278" s="159">
        <f t="shared" si="47"/>
        <v>0</v>
      </c>
      <c r="BI278" s="159">
        <f t="shared" si="48"/>
        <v>0</v>
      </c>
      <c r="BJ278" s="17" t="s">
        <v>89</v>
      </c>
      <c r="BK278" s="159">
        <f t="shared" si="49"/>
        <v>0</v>
      </c>
      <c r="BL278" s="17" t="s">
        <v>587</v>
      </c>
      <c r="BM278" s="158" t="s">
        <v>2472</v>
      </c>
    </row>
    <row r="279" spans="2:65" s="1" customFormat="1" ht="37.9" customHeight="1">
      <c r="B279" s="145"/>
      <c r="C279" s="188" t="s">
        <v>1684</v>
      </c>
      <c r="D279" s="188" t="s">
        <v>507</v>
      </c>
      <c r="E279" s="189" t="s">
        <v>4144</v>
      </c>
      <c r="F279" s="190" t="s">
        <v>4145</v>
      </c>
      <c r="G279" s="191" t="s">
        <v>693</v>
      </c>
      <c r="H279" s="192">
        <v>1</v>
      </c>
      <c r="I279" s="193"/>
      <c r="J279" s="194">
        <f t="shared" si="40"/>
        <v>0</v>
      </c>
      <c r="K279" s="195"/>
      <c r="L279" s="196"/>
      <c r="M279" s="197" t="s">
        <v>1</v>
      </c>
      <c r="N279" s="198" t="s">
        <v>42</v>
      </c>
      <c r="P279" s="156">
        <f t="shared" si="41"/>
        <v>0</v>
      </c>
      <c r="Q279" s="156">
        <v>0.5</v>
      </c>
      <c r="R279" s="156">
        <f t="shared" si="42"/>
        <v>0.5</v>
      </c>
      <c r="S279" s="156">
        <v>0</v>
      </c>
      <c r="T279" s="157">
        <f t="shared" si="43"/>
        <v>0</v>
      </c>
      <c r="AR279" s="158" t="s">
        <v>732</v>
      </c>
      <c r="AT279" s="158" t="s">
        <v>507</v>
      </c>
      <c r="AU279" s="158" t="s">
        <v>89</v>
      </c>
      <c r="AY279" s="17" t="s">
        <v>307</v>
      </c>
      <c r="BE279" s="159">
        <f t="shared" si="44"/>
        <v>0</v>
      </c>
      <c r="BF279" s="159">
        <f t="shared" si="45"/>
        <v>0</v>
      </c>
      <c r="BG279" s="159">
        <f t="shared" si="46"/>
        <v>0</v>
      </c>
      <c r="BH279" s="159">
        <f t="shared" si="47"/>
        <v>0</v>
      </c>
      <c r="BI279" s="159">
        <f t="shared" si="48"/>
        <v>0</v>
      </c>
      <c r="BJ279" s="17" t="s">
        <v>89</v>
      </c>
      <c r="BK279" s="159">
        <f t="shared" si="49"/>
        <v>0</v>
      </c>
      <c r="BL279" s="17" t="s">
        <v>587</v>
      </c>
      <c r="BM279" s="158" t="s">
        <v>2490</v>
      </c>
    </row>
    <row r="280" spans="2:65" s="1" customFormat="1" ht="16.5" customHeight="1">
      <c r="B280" s="145"/>
      <c r="C280" s="188" t="s">
        <v>1715</v>
      </c>
      <c r="D280" s="188" t="s">
        <v>507</v>
      </c>
      <c r="E280" s="189" t="s">
        <v>4146</v>
      </c>
      <c r="F280" s="190" t="s">
        <v>4147</v>
      </c>
      <c r="G280" s="191" t="s">
        <v>2955</v>
      </c>
      <c r="H280" s="192">
        <v>12</v>
      </c>
      <c r="I280" s="193"/>
      <c r="J280" s="194">
        <f t="shared" si="40"/>
        <v>0</v>
      </c>
      <c r="K280" s="195"/>
      <c r="L280" s="196"/>
      <c r="M280" s="197" t="s">
        <v>1</v>
      </c>
      <c r="N280" s="198" t="s">
        <v>42</v>
      </c>
      <c r="P280" s="156">
        <f t="shared" si="41"/>
        <v>0</v>
      </c>
      <c r="Q280" s="156">
        <v>0</v>
      </c>
      <c r="R280" s="156">
        <f t="shared" si="42"/>
        <v>0</v>
      </c>
      <c r="S280" s="156">
        <v>0</v>
      </c>
      <c r="T280" s="157">
        <f t="shared" si="43"/>
        <v>0</v>
      </c>
      <c r="AR280" s="158" t="s">
        <v>732</v>
      </c>
      <c r="AT280" s="158" t="s">
        <v>507</v>
      </c>
      <c r="AU280" s="158" t="s">
        <v>89</v>
      </c>
      <c r="AY280" s="17" t="s">
        <v>307</v>
      </c>
      <c r="BE280" s="159">
        <f t="shared" si="44"/>
        <v>0</v>
      </c>
      <c r="BF280" s="159">
        <f t="shared" si="45"/>
        <v>0</v>
      </c>
      <c r="BG280" s="159">
        <f t="shared" si="46"/>
        <v>0</v>
      </c>
      <c r="BH280" s="159">
        <f t="shared" si="47"/>
        <v>0</v>
      </c>
      <c r="BI280" s="159">
        <f t="shared" si="48"/>
        <v>0</v>
      </c>
      <c r="BJ280" s="17" t="s">
        <v>89</v>
      </c>
      <c r="BK280" s="159">
        <f t="shared" si="49"/>
        <v>0</v>
      </c>
      <c r="BL280" s="17" t="s">
        <v>587</v>
      </c>
      <c r="BM280" s="158" t="s">
        <v>2499</v>
      </c>
    </row>
    <row r="281" spans="2:65" s="1" customFormat="1" ht="24.2" customHeight="1">
      <c r="B281" s="145"/>
      <c r="C281" s="146" t="s">
        <v>1720</v>
      </c>
      <c r="D281" s="146" t="s">
        <v>309</v>
      </c>
      <c r="E281" s="147" t="s">
        <v>4148</v>
      </c>
      <c r="F281" s="148" t="s">
        <v>4149</v>
      </c>
      <c r="G281" s="149" t="s">
        <v>1849</v>
      </c>
      <c r="H281" s="199"/>
      <c r="I281" s="151"/>
      <c r="J281" s="152">
        <f t="shared" si="40"/>
        <v>0</v>
      </c>
      <c r="K281" s="153"/>
      <c r="L281" s="32"/>
      <c r="M281" s="154" t="s">
        <v>1</v>
      </c>
      <c r="N281" s="155" t="s">
        <v>42</v>
      </c>
      <c r="P281" s="156">
        <f t="shared" si="41"/>
        <v>0</v>
      </c>
      <c r="Q281" s="156">
        <v>0</v>
      </c>
      <c r="R281" s="156">
        <f t="shared" si="42"/>
        <v>0</v>
      </c>
      <c r="S281" s="156">
        <v>0</v>
      </c>
      <c r="T281" s="157">
        <f t="shared" si="43"/>
        <v>0</v>
      </c>
      <c r="AR281" s="158" t="s">
        <v>587</v>
      </c>
      <c r="AT281" s="158" t="s">
        <v>309</v>
      </c>
      <c r="AU281" s="158" t="s">
        <v>89</v>
      </c>
      <c r="AY281" s="17" t="s">
        <v>307</v>
      </c>
      <c r="BE281" s="159">
        <f t="shared" si="44"/>
        <v>0</v>
      </c>
      <c r="BF281" s="159">
        <f t="shared" si="45"/>
        <v>0</v>
      </c>
      <c r="BG281" s="159">
        <f t="shared" si="46"/>
        <v>0</v>
      </c>
      <c r="BH281" s="159">
        <f t="shared" si="47"/>
        <v>0</v>
      </c>
      <c r="BI281" s="159">
        <f t="shared" si="48"/>
        <v>0</v>
      </c>
      <c r="BJ281" s="17" t="s">
        <v>89</v>
      </c>
      <c r="BK281" s="159">
        <f t="shared" si="49"/>
        <v>0</v>
      </c>
      <c r="BL281" s="17" t="s">
        <v>587</v>
      </c>
      <c r="BM281" s="158" t="s">
        <v>2511</v>
      </c>
    </row>
    <row r="282" spans="2:65" s="11" customFormat="1" ht="25.9" customHeight="1">
      <c r="B282" s="133"/>
      <c r="D282" s="134" t="s">
        <v>75</v>
      </c>
      <c r="E282" s="135" t="s">
        <v>3080</v>
      </c>
      <c r="F282" s="135" t="s">
        <v>3144</v>
      </c>
      <c r="I282" s="136"/>
      <c r="J282" s="137">
        <f>BK282</f>
        <v>0</v>
      </c>
      <c r="L282" s="133"/>
      <c r="M282" s="138"/>
      <c r="P282" s="139">
        <f>SUM(P283:P284)</f>
        <v>0</v>
      </c>
      <c r="R282" s="139">
        <f>SUM(R283:R284)</f>
        <v>0</v>
      </c>
      <c r="T282" s="140">
        <f>SUM(T283:T284)</f>
        <v>0</v>
      </c>
      <c r="AR282" s="134" t="s">
        <v>313</v>
      </c>
      <c r="AT282" s="141" t="s">
        <v>75</v>
      </c>
      <c r="AU282" s="141" t="s">
        <v>76</v>
      </c>
      <c r="AY282" s="134" t="s">
        <v>307</v>
      </c>
      <c r="BK282" s="142">
        <f>SUM(BK283:BK284)</f>
        <v>0</v>
      </c>
    </row>
    <row r="283" spans="2:65" s="1" customFormat="1" ht="37.9" customHeight="1">
      <c r="B283" s="145"/>
      <c r="C283" s="146" t="s">
        <v>1725</v>
      </c>
      <c r="D283" s="146" t="s">
        <v>309</v>
      </c>
      <c r="E283" s="147" t="s">
        <v>4150</v>
      </c>
      <c r="F283" s="148" t="s">
        <v>4151</v>
      </c>
      <c r="G283" s="149" t="s">
        <v>3085</v>
      </c>
      <c r="H283" s="150">
        <v>20</v>
      </c>
      <c r="I283" s="151"/>
      <c r="J283" s="152">
        <f>ROUND(I283*H283,2)</f>
        <v>0</v>
      </c>
      <c r="K283" s="153"/>
      <c r="L283" s="32"/>
      <c r="M283" s="154" t="s">
        <v>1</v>
      </c>
      <c r="N283" s="155" t="s">
        <v>42</v>
      </c>
      <c r="P283" s="156">
        <f>O283*H283</f>
        <v>0</v>
      </c>
      <c r="Q283" s="156">
        <v>0</v>
      </c>
      <c r="R283" s="156">
        <f>Q283*H283</f>
        <v>0</v>
      </c>
      <c r="S283" s="156">
        <v>0</v>
      </c>
      <c r="T283" s="157">
        <f>S283*H283</f>
        <v>0</v>
      </c>
      <c r="AR283" s="158" t="s">
        <v>3147</v>
      </c>
      <c r="AT283" s="158" t="s">
        <v>309</v>
      </c>
      <c r="AU283" s="158" t="s">
        <v>83</v>
      </c>
      <c r="AY283" s="17" t="s">
        <v>307</v>
      </c>
      <c r="BE283" s="159">
        <f>IF(N283="základná",J283,0)</f>
        <v>0</v>
      </c>
      <c r="BF283" s="159">
        <f>IF(N283="znížená",J283,0)</f>
        <v>0</v>
      </c>
      <c r="BG283" s="159">
        <f>IF(N283="zákl. prenesená",J283,0)</f>
        <v>0</v>
      </c>
      <c r="BH283" s="159">
        <f>IF(N283="zníž. prenesená",J283,0)</f>
        <v>0</v>
      </c>
      <c r="BI283" s="159">
        <f>IF(N283="nulová",J283,0)</f>
        <v>0</v>
      </c>
      <c r="BJ283" s="17" t="s">
        <v>89</v>
      </c>
      <c r="BK283" s="159">
        <f>ROUND(I283*H283,2)</f>
        <v>0</v>
      </c>
      <c r="BL283" s="17" t="s">
        <v>3147</v>
      </c>
      <c r="BM283" s="158" t="s">
        <v>2520</v>
      </c>
    </row>
    <row r="284" spans="2:65" s="1" customFormat="1" ht="37.9" customHeight="1">
      <c r="B284" s="145"/>
      <c r="C284" s="146" t="s">
        <v>1731</v>
      </c>
      <c r="D284" s="146" t="s">
        <v>309</v>
      </c>
      <c r="E284" s="147" t="s">
        <v>4152</v>
      </c>
      <c r="F284" s="148" t="s">
        <v>4153</v>
      </c>
      <c r="G284" s="149" t="s">
        <v>3085</v>
      </c>
      <c r="H284" s="150">
        <v>8</v>
      </c>
      <c r="I284" s="151"/>
      <c r="J284" s="152">
        <f>ROUND(I284*H284,2)</f>
        <v>0</v>
      </c>
      <c r="K284" s="153"/>
      <c r="L284" s="32"/>
      <c r="M284" s="154" t="s">
        <v>1</v>
      </c>
      <c r="N284" s="155" t="s">
        <v>42</v>
      </c>
      <c r="P284" s="156">
        <f>O284*H284</f>
        <v>0</v>
      </c>
      <c r="Q284" s="156">
        <v>0</v>
      </c>
      <c r="R284" s="156">
        <f>Q284*H284</f>
        <v>0</v>
      </c>
      <c r="S284" s="156">
        <v>0</v>
      </c>
      <c r="T284" s="157">
        <f>S284*H284</f>
        <v>0</v>
      </c>
      <c r="AR284" s="158" t="s">
        <v>3147</v>
      </c>
      <c r="AT284" s="158" t="s">
        <v>309</v>
      </c>
      <c r="AU284" s="158" t="s">
        <v>83</v>
      </c>
      <c r="AY284" s="17" t="s">
        <v>307</v>
      </c>
      <c r="BE284" s="159">
        <f>IF(N284="základná",J284,0)</f>
        <v>0</v>
      </c>
      <c r="BF284" s="159">
        <f>IF(N284="znížená",J284,0)</f>
        <v>0</v>
      </c>
      <c r="BG284" s="159">
        <f>IF(N284="zákl. prenesená",J284,0)</f>
        <v>0</v>
      </c>
      <c r="BH284" s="159">
        <f>IF(N284="zníž. prenesená",J284,0)</f>
        <v>0</v>
      </c>
      <c r="BI284" s="159">
        <f>IF(N284="nulová",J284,0)</f>
        <v>0</v>
      </c>
      <c r="BJ284" s="17" t="s">
        <v>89</v>
      </c>
      <c r="BK284" s="159">
        <f>ROUND(I284*H284,2)</f>
        <v>0</v>
      </c>
      <c r="BL284" s="17" t="s">
        <v>3147</v>
      </c>
      <c r="BM284" s="158" t="s">
        <v>2532</v>
      </c>
    </row>
    <row r="285" spans="2:65" s="11" customFormat="1" ht="25.9" customHeight="1">
      <c r="B285" s="133"/>
      <c r="D285" s="134" t="s">
        <v>75</v>
      </c>
      <c r="E285" s="135" t="s">
        <v>3844</v>
      </c>
      <c r="F285" s="135" t="s">
        <v>3845</v>
      </c>
      <c r="I285" s="136"/>
      <c r="J285" s="137">
        <f>BK285</f>
        <v>0</v>
      </c>
      <c r="L285" s="133"/>
      <c r="M285" s="138"/>
      <c r="P285" s="139">
        <f>P286</f>
        <v>0</v>
      </c>
      <c r="R285" s="139">
        <f>R286</f>
        <v>0</v>
      </c>
      <c r="T285" s="140">
        <f>T286</f>
        <v>0</v>
      </c>
      <c r="AR285" s="134" t="s">
        <v>313</v>
      </c>
      <c r="AT285" s="141" t="s">
        <v>75</v>
      </c>
      <c r="AU285" s="141" t="s">
        <v>76</v>
      </c>
      <c r="AY285" s="134" t="s">
        <v>307</v>
      </c>
      <c r="BK285" s="142">
        <f>BK286</f>
        <v>0</v>
      </c>
    </row>
    <row r="286" spans="2:65" s="1" customFormat="1" ht="16.5" customHeight="1">
      <c r="B286" s="145"/>
      <c r="C286" s="146" t="s">
        <v>1741</v>
      </c>
      <c r="D286" s="146" t="s">
        <v>309</v>
      </c>
      <c r="E286" s="147" t="s">
        <v>4154</v>
      </c>
      <c r="F286" s="148" t="s">
        <v>4155</v>
      </c>
      <c r="G286" s="149" t="s">
        <v>3085</v>
      </c>
      <c r="H286" s="150">
        <v>24</v>
      </c>
      <c r="I286" s="151"/>
      <c r="J286" s="152">
        <f>ROUND(I286*H286,2)</f>
        <v>0</v>
      </c>
      <c r="K286" s="153"/>
      <c r="L286" s="32"/>
      <c r="M286" s="154" t="s">
        <v>1</v>
      </c>
      <c r="N286" s="155" t="s">
        <v>42</v>
      </c>
      <c r="P286" s="156">
        <f>O286*H286</f>
        <v>0</v>
      </c>
      <c r="Q286" s="156">
        <v>0</v>
      </c>
      <c r="R286" s="156">
        <f>Q286*H286</f>
        <v>0</v>
      </c>
      <c r="S286" s="156">
        <v>0</v>
      </c>
      <c r="T286" s="157">
        <f>S286*H286</f>
        <v>0</v>
      </c>
      <c r="AR286" s="158" t="s">
        <v>3147</v>
      </c>
      <c r="AT286" s="158" t="s">
        <v>309</v>
      </c>
      <c r="AU286" s="158" t="s">
        <v>83</v>
      </c>
      <c r="AY286" s="17" t="s">
        <v>307</v>
      </c>
      <c r="BE286" s="159">
        <f>IF(N286="základná",J286,0)</f>
        <v>0</v>
      </c>
      <c r="BF286" s="159">
        <f>IF(N286="znížená",J286,0)</f>
        <v>0</v>
      </c>
      <c r="BG286" s="159">
        <f>IF(N286="zákl. prenesená",J286,0)</f>
        <v>0</v>
      </c>
      <c r="BH286" s="159">
        <f>IF(N286="zníž. prenesená",J286,0)</f>
        <v>0</v>
      </c>
      <c r="BI286" s="159">
        <f>IF(N286="nulová",J286,0)</f>
        <v>0</v>
      </c>
      <c r="BJ286" s="17" t="s">
        <v>89</v>
      </c>
      <c r="BK286" s="159">
        <f>ROUND(I286*H286,2)</f>
        <v>0</v>
      </c>
      <c r="BL286" s="17" t="s">
        <v>3147</v>
      </c>
      <c r="BM286" s="158" t="s">
        <v>2538</v>
      </c>
    </row>
    <row r="287" spans="2:65" s="11" customFormat="1" ht="25.9" customHeight="1">
      <c r="B287" s="133"/>
      <c r="D287" s="134" t="s">
        <v>75</v>
      </c>
      <c r="E287" s="135" t="s">
        <v>3090</v>
      </c>
      <c r="F287" s="135" t="s">
        <v>3850</v>
      </c>
      <c r="I287" s="136"/>
      <c r="J287" s="137">
        <f>BK287</f>
        <v>0</v>
      </c>
      <c r="L287" s="133"/>
      <c r="M287" s="138"/>
      <c r="P287" s="139">
        <f>P288</f>
        <v>0</v>
      </c>
      <c r="R287" s="139">
        <f>R288</f>
        <v>0</v>
      </c>
      <c r="T287" s="140">
        <f>T288</f>
        <v>0</v>
      </c>
      <c r="AR287" s="134" t="s">
        <v>433</v>
      </c>
      <c r="AT287" s="141" t="s">
        <v>75</v>
      </c>
      <c r="AU287" s="141" t="s">
        <v>76</v>
      </c>
      <c r="AY287" s="134" t="s">
        <v>307</v>
      </c>
      <c r="BK287" s="142">
        <f>BK288</f>
        <v>0</v>
      </c>
    </row>
    <row r="288" spans="2:65" s="1" customFormat="1" ht="24.2" customHeight="1">
      <c r="B288" s="145"/>
      <c r="C288" s="146" t="s">
        <v>1747</v>
      </c>
      <c r="D288" s="146" t="s">
        <v>309</v>
      </c>
      <c r="E288" s="147" t="s">
        <v>3851</v>
      </c>
      <c r="F288" s="148" t="s">
        <v>3852</v>
      </c>
      <c r="G288" s="149" t="s">
        <v>3095</v>
      </c>
      <c r="H288" s="150">
        <v>6</v>
      </c>
      <c r="I288" s="151"/>
      <c r="J288" s="152">
        <f>ROUND(I288*H288,2)</f>
        <v>0</v>
      </c>
      <c r="K288" s="153"/>
      <c r="L288" s="32"/>
      <c r="M288" s="200" t="s">
        <v>1</v>
      </c>
      <c r="N288" s="201" t="s">
        <v>42</v>
      </c>
      <c r="O288" s="202"/>
      <c r="P288" s="203">
        <f>O288*H288</f>
        <v>0</v>
      </c>
      <c r="Q288" s="203">
        <v>0</v>
      </c>
      <c r="R288" s="203">
        <f>Q288*H288</f>
        <v>0</v>
      </c>
      <c r="S288" s="203">
        <v>0</v>
      </c>
      <c r="T288" s="204">
        <f>S288*H288</f>
        <v>0</v>
      </c>
      <c r="AR288" s="158" t="s">
        <v>313</v>
      </c>
      <c r="AT288" s="158" t="s">
        <v>309</v>
      </c>
      <c r="AU288" s="158" t="s">
        <v>83</v>
      </c>
      <c r="AY288" s="17" t="s">
        <v>307</v>
      </c>
      <c r="BE288" s="159">
        <f>IF(N288="základná",J288,0)</f>
        <v>0</v>
      </c>
      <c r="BF288" s="159">
        <f>IF(N288="znížená",J288,0)</f>
        <v>0</v>
      </c>
      <c r="BG288" s="159">
        <f>IF(N288="zákl. prenesená",J288,0)</f>
        <v>0</v>
      </c>
      <c r="BH288" s="159">
        <f>IF(N288="zníž. prenesená",J288,0)</f>
        <v>0</v>
      </c>
      <c r="BI288" s="159">
        <f>IF(N288="nulová",J288,0)</f>
        <v>0</v>
      </c>
      <c r="BJ288" s="17" t="s">
        <v>89</v>
      </c>
      <c r="BK288" s="159">
        <f>ROUND(I288*H288,2)</f>
        <v>0</v>
      </c>
      <c r="BL288" s="17" t="s">
        <v>313</v>
      </c>
      <c r="BM288" s="158" t="s">
        <v>2546</v>
      </c>
    </row>
    <row r="289" spans="2:12" s="1" customFormat="1" ht="6.95" customHeight="1">
      <c r="B289" s="47"/>
      <c r="C289" s="48"/>
      <c r="D289" s="48"/>
      <c r="E289" s="48"/>
      <c r="F289" s="48"/>
      <c r="G289" s="48"/>
      <c r="H289" s="48"/>
      <c r="I289" s="48"/>
      <c r="J289" s="48"/>
      <c r="K289" s="48"/>
      <c r="L289" s="32"/>
    </row>
  </sheetData>
  <autoFilter ref="C126:K288" xr:uid="{00000000-0009-0000-0000-000005000000}"/>
  <mergeCells count="12">
    <mergeCell ref="E119:H119"/>
    <mergeCell ref="L2:V2"/>
    <mergeCell ref="E85:H85"/>
    <mergeCell ref="E87:H87"/>
    <mergeCell ref="E89:H89"/>
    <mergeCell ref="E115:H115"/>
    <mergeCell ref="E117:H117"/>
    <mergeCell ref="E7:H7"/>
    <mergeCell ref="E9:H9"/>
    <mergeCell ref="E11:H11"/>
    <mergeCell ref="E20:H20"/>
    <mergeCell ref="E29:H29"/>
  </mergeCells>
  <pageMargins left="0.39374999999999999" right="0.39374999999999999" top="0.39374999999999999" bottom="0.39374999999999999" header="0" footer="0"/>
  <pageSetup paperSize="9" scale="88" fitToHeight="100" orientation="portrait" blackAndWhite="1" r:id="rId1"/>
  <headerFooter>
    <oddFooter>&amp;CStrana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BM344"/>
  <sheetViews>
    <sheetView showGridLines="0" workbookViewId="0">
      <selection activeCell="E37" sqref="E37:J42"/>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22" t="s">
        <v>5</v>
      </c>
      <c r="M2" s="266"/>
      <c r="N2" s="266"/>
      <c r="O2" s="266"/>
      <c r="P2" s="266"/>
      <c r="Q2" s="266"/>
      <c r="R2" s="266"/>
      <c r="S2" s="266"/>
      <c r="T2" s="266"/>
      <c r="U2" s="266"/>
      <c r="V2" s="266"/>
      <c r="AT2" s="17" t="s">
        <v>108</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63" t="str">
        <f>'Rekapitulácia stavby'!K6</f>
        <v>DD a DSS Terany - novostavba ubytovacieho bloku - CÚ 2025/II</v>
      </c>
      <c r="F7" s="264"/>
      <c r="G7" s="264"/>
      <c r="H7" s="264"/>
      <c r="L7" s="20"/>
    </row>
    <row r="8" spans="2:46" ht="12.75">
      <c r="B8" s="20"/>
      <c r="D8" s="27" t="s">
        <v>163</v>
      </c>
      <c r="L8" s="20"/>
    </row>
    <row r="9" spans="2:46" ht="16.5" customHeight="1">
      <c r="B9" s="20"/>
      <c r="E9" s="263" t="s">
        <v>166</v>
      </c>
      <c r="F9" s="266"/>
      <c r="G9" s="266"/>
      <c r="H9" s="266"/>
      <c r="L9" s="20"/>
    </row>
    <row r="10" spans="2:46" ht="12" customHeight="1">
      <c r="B10" s="20"/>
      <c r="D10" s="27" t="s">
        <v>169</v>
      </c>
      <c r="L10" s="20"/>
    </row>
    <row r="11" spans="2:46" s="1" customFormat="1" ht="16.5" customHeight="1">
      <c r="B11" s="32"/>
      <c r="E11" s="228" t="s">
        <v>4156</v>
      </c>
      <c r="F11" s="262"/>
      <c r="G11" s="262"/>
      <c r="H11" s="262"/>
      <c r="L11" s="32"/>
    </row>
    <row r="12" spans="2:46" s="1" customFormat="1" ht="12" customHeight="1">
      <c r="B12" s="32"/>
      <c r="D12" s="27" t="s">
        <v>4157</v>
      </c>
      <c r="L12" s="32"/>
    </row>
    <row r="13" spans="2:46" s="1" customFormat="1" ht="16.5" customHeight="1">
      <c r="B13" s="32"/>
      <c r="E13" s="234" t="s">
        <v>4158</v>
      </c>
      <c r="F13" s="262"/>
      <c r="G13" s="262"/>
      <c r="H13" s="262"/>
      <c r="L13" s="32"/>
    </row>
    <row r="14" spans="2:46" s="1" customFormat="1">
      <c r="B14" s="32"/>
      <c r="L14" s="32"/>
    </row>
    <row r="15" spans="2:46" s="1" customFormat="1" ht="12" customHeight="1">
      <c r="B15" s="32"/>
      <c r="D15" s="27" t="s">
        <v>17</v>
      </c>
      <c r="F15" s="25" t="s">
        <v>1</v>
      </c>
      <c r="I15" s="27" t="s">
        <v>18</v>
      </c>
      <c r="J15" s="25" t="s">
        <v>1</v>
      </c>
      <c r="L15" s="32"/>
    </row>
    <row r="16" spans="2:46" s="1" customFormat="1" ht="12" customHeight="1">
      <c r="B16" s="32"/>
      <c r="D16" s="27" t="s">
        <v>19</v>
      </c>
      <c r="F16" s="25" t="s">
        <v>20</v>
      </c>
      <c r="I16" s="27" t="s">
        <v>21</v>
      </c>
      <c r="J16" s="55" t="str">
        <f>'Rekapitulácia stavby'!AN8</f>
        <v>5. 12. 2025</v>
      </c>
      <c r="L16" s="32"/>
    </row>
    <row r="17" spans="2:12" s="1" customFormat="1" ht="10.9" customHeight="1">
      <c r="B17" s="32"/>
      <c r="L17" s="32"/>
    </row>
    <row r="18" spans="2:12" s="1" customFormat="1" ht="12" customHeight="1">
      <c r="B18" s="32"/>
      <c r="D18" s="27" t="s">
        <v>23</v>
      </c>
      <c r="I18" s="27" t="s">
        <v>24</v>
      </c>
      <c r="J18" s="25" t="s">
        <v>1</v>
      </c>
      <c r="L18" s="32"/>
    </row>
    <row r="19" spans="2:12" s="1" customFormat="1" ht="18" customHeight="1">
      <c r="B19" s="32"/>
      <c r="E19" s="25" t="s">
        <v>25</v>
      </c>
      <c r="I19" s="27" t="s">
        <v>26</v>
      </c>
      <c r="J19" s="25" t="s">
        <v>1</v>
      </c>
      <c r="L19" s="32"/>
    </row>
    <row r="20" spans="2:12" s="1" customFormat="1" ht="6.95" customHeight="1">
      <c r="B20" s="32"/>
      <c r="L20" s="32"/>
    </row>
    <row r="21" spans="2:12" s="1" customFormat="1" ht="12" customHeight="1">
      <c r="B21" s="32"/>
      <c r="D21" s="27" t="s">
        <v>27</v>
      </c>
      <c r="I21" s="27" t="s">
        <v>24</v>
      </c>
      <c r="J21" s="28" t="str">
        <f>'Rekapitulácia stavby'!AN13</f>
        <v>Vyplň údaj</v>
      </c>
      <c r="L21" s="32"/>
    </row>
    <row r="22" spans="2:12" s="1" customFormat="1" ht="18" customHeight="1">
      <c r="B22" s="32"/>
      <c r="E22" s="265" t="str">
        <f>'Rekapitulácia stavby'!E14</f>
        <v>Vyplň údaj</v>
      </c>
      <c r="F22" s="250"/>
      <c r="G22" s="250"/>
      <c r="H22" s="250"/>
      <c r="I22" s="27" t="s">
        <v>26</v>
      </c>
      <c r="J22" s="28" t="str">
        <f>'Rekapitulácia stavby'!AN14</f>
        <v>Vyplň údaj</v>
      </c>
      <c r="L22" s="32"/>
    </row>
    <row r="23" spans="2:12" s="1" customFormat="1" ht="6.95" customHeight="1">
      <c r="B23" s="32"/>
      <c r="L23" s="32"/>
    </row>
    <row r="24" spans="2:12" s="1" customFormat="1" ht="12" customHeight="1">
      <c r="B24" s="32"/>
      <c r="D24" s="27" t="s">
        <v>29</v>
      </c>
      <c r="I24" s="27" t="s">
        <v>24</v>
      </c>
      <c r="J24" s="25" t="s">
        <v>1</v>
      </c>
      <c r="L24" s="32"/>
    </row>
    <row r="25" spans="2:12" s="1" customFormat="1" ht="18" customHeight="1">
      <c r="B25" s="32"/>
      <c r="E25" s="25" t="s">
        <v>30</v>
      </c>
      <c r="I25" s="27" t="s">
        <v>26</v>
      </c>
      <c r="J25" s="25" t="s">
        <v>1</v>
      </c>
      <c r="L25" s="32"/>
    </row>
    <row r="26" spans="2:12" s="1" customFormat="1" ht="6.95" customHeight="1">
      <c r="B26" s="32"/>
      <c r="L26" s="32"/>
    </row>
    <row r="27" spans="2:12" s="1" customFormat="1" ht="12" customHeight="1">
      <c r="B27" s="32"/>
      <c r="D27" s="27" t="s">
        <v>32</v>
      </c>
      <c r="I27" s="27" t="s">
        <v>24</v>
      </c>
      <c r="J27" s="25" t="s">
        <v>1</v>
      </c>
      <c r="L27" s="32"/>
    </row>
    <row r="28" spans="2:12" s="1" customFormat="1" ht="18" customHeight="1">
      <c r="B28" s="32"/>
      <c r="E28" s="25" t="s">
        <v>4159</v>
      </c>
      <c r="I28" s="27" t="s">
        <v>26</v>
      </c>
      <c r="J28" s="25" t="s">
        <v>1</v>
      </c>
      <c r="L28" s="32"/>
    </row>
    <row r="29" spans="2:12" s="1" customFormat="1" ht="6.95" customHeight="1">
      <c r="B29" s="32"/>
      <c r="L29" s="32"/>
    </row>
    <row r="30" spans="2:12" s="1" customFormat="1" ht="12" customHeight="1">
      <c r="B30" s="32"/>
      <c r="D30" s="27" t="s">
        <v>34</v>
      </c>
      <c r="L30" s="32"/>
    </row>
    <row r="31" spans="2:12" s="7" customFormat="1" ht="16.5" customHeight="1">
      <c r="B31" s="98"/>
      <c r="E31" s="254" t="s">
        <v>1</v>
      </c>
      <c r="F31" s="254"/>
      <c r="G31" s="254"/>
      <c r="H31" s="254"/>
      <c r="L31" s="98"/>
    </row>
    <row r="32" spans="2:12" s="1" customFormat="1" ht="6.95" customHeight="1">
      <c r="B32" s="32"/>
      <c r="L32" s="32"/>
    </row>
    <row r="33" spans="2:12" s="1" customFormat="1" ht="6.95" customHeight="1">
      <c r="B33" s="32"/>
      <c r="D33" s="56"/>
      <c r="E33" s="56"/>
      <c r="F33" s="56"/>
      <c r="G33" s="56"/>
      <c r="H33" s="56"/>
      <c r="I33" s="56"/>
      <c r="J33" s="56"/>
      <c r="K33" s="56"/>
      <c r="L33" s="32"/>
    </row>
    <row r="34" spans="2:12" s="1" customFormat="1" ht="25.35" customHeight="1">
      <c r="B34" s="32"/>
      <c r="D34" s="100" t="s">
        <v>36</v>
      </c>
      <c r="J34" s="69">
        <f>ROUND(J137, 2)</f>
        <v>0</v>
      </c>
      <c r="L34" s="32"/>
    </row>
    <row r="35" spans="2:12" s="1" customFormat="1" ht="6.95" customHeight="1">
      <c r="B35" s="32"/>
      <c r="D35" s="56"/>
      <c r="E35" s="56"/>
      <c r="F35" s="56"/>
      <c r="G35" s="56"/>
      <c r="H35" s="56"/>
      <c r="I35" s="56"/>
      <c r="J35" s="56"/>
      <c r="K35" s="56"/>
      <c r="L35" s="32"/>
    </row>
    <row r="36" spans="2:12" s="1" customFormat="1" ht="14.45" customHeight="1">
      <c r="B36" s="32"/>
      <c r="F36" s="35" t="s">
        <v>38</v>
      </c>
      <c r="I36" s="35" t="s">
        <v>37</v>
      </c>
      <c r="J36" s="35" t="s">
        <v>39</v>
      </c>
      <c r="L36" s="32"/>
    </row>
    <row r="37" spans="2:12" s="1" customFormat="1" ht="14.45" customHeight="1">
      <c r="B37" s="32"/>
      <c r="D37" s="58" t="s">
        <v>40</v>
      </c>
      <c r="E37" s="25" t="s">
        <v>41</v>
      </c>
      <c r="F37" s="211">
        <f>ROUND((SUM(BE137:BE343)),  2)</f>
        <v>0</v>
      </c>
      <c r="G37" s="212"/>
      <c r="H37" s="212"/>
      <c r="I37" s="213">
        <v>0.23</v>
      </c>
      <c r="J37" s="211">
        <f>ROUND(((SUM(BE137:BE343))*I37),  2)</f>
        <v>0</v>
      </c>
      <c r="L37" s="32"/>
    </row>
    <row r="38" spans="2:12" s="1" customFormat="1" ht="14.45" customHeight="1">
      <c r="B38" s="32"/>
      <c r="E38" s="25" t="s">
        <v>42</v>
      </c>
      <c r="F38" s="211">
        <f>ROUND((SUM(BF137:BF343)),  2)</f>
        <v>0</v>
      </c>
      <c r="G38" s="212"/>
      <c r="H38" s="212"/>
      <c r="I38" s="213">
        <v>0.23</v>
      </c>
      <c r="J38" s="211">
        <f>ROUND(((SUM(BF137:BF343))*I38),  2)</f>
        <v>0</v>
      </c>
      <c r="L38" s="32"/>
    </row>
    <row r="39" spans="2:12" s="1" customFormat="1" ht="14.45" hidden="1" customHeight="1">
      <c r="B39" s="32"/>
      <c r="E39" s="25" t="s">
        <v>43</v>
      </c>
      <c r="F39" s="211">
        <f>ROUND((SUM(BG137:BG343)),  2)</f>
        <v>0</v>
      </c>
      <c r="G39" s="212"/>
      <c r="H39" s="212"/>
      <c r="I39" s="213">
        <v>0.23</v>
      </c>
      <c r="J39" s="211">
        <f>0</f>
        <v>0</v>
      </c>
      <c r="L39" s="32"/>
    </row>
    <row r="40" spans="2:12" s="1" customFormat="1" ht="14.45" hidden="1" customHeight="1">
      <c r="B40" s="32"/>
      <c r="E40" s="25" t="s">
        <v>44</v>
      </c>
      <c r="F40" s="211">
        <f>ROUND((SUM(BH137:BH343)),  2)</f>
        <v>0</v>
      </c>
      <c r="G40" s="212"/>
      <c r="H40" s="212"/>
      <c r="I40" s="213">
        <v>0.23</v>
      </c>
      <c r="J40" s="211">
        <f>0</f>
        <v>0</v>
      </c>
      <c r="L40" s="32"/>
    </row>
    <row r="41" spans="2:12" s="1" customFormat="1" ht="14.45" hidden="1" customHeight="1">
      <c r="B41" s="32"/>
      <c r="E41" s="25" t="s">
        <v>45</v>
      </c>
      <c r="F41" s="211">
        <f>ROUND((SUM(BI137:BI343)),  2)</f>
        <v>0</v>
      </c>
      <c r="G41" s="212"/>
      <c r="H41" s="212"/>
      <c r="I41" s="213">
        <v>0</v>
      </c>
      <c r="J41" s="211">
        <f>0</f>
        <v>0</v>
      </c>
      <c r="L41" s="32"/>
    </row>
    <row r="42" spans="2:12" s="1" customFormat="1" ht="6.95" customHeight="1">
      <c r="B42" s="32"/>
      <c r="E42" s="212"/>
      <c r="F42" s="212"/>
      <c r="G42" s="212"/>
      <c r="H42" s="212"/>
      <c r="I42" s="212"/>
      <c r="J42" s="212"/>
      <c r="L42" s="32"/>
    </row>
    <row r="43" spans="2:12" s="1" customFormat="1" ht="25.35" customHeight="1">
      <c r="B43" s="32"/>
      <c r="C43" s="105"/>
      <c r="D43" s="106" t="s">
        <v>46</v>
      </c>
      <c r="E43" s="60"/>
      <c r="F43" s="60"/>
      <c r="G43" s="107" t="s">
        <v>47</v>
      </c>
      <c r="H43" s="108" t="s">
        <v>48</v>
      </c>
      <c r="I43" s="60"/>
      <c r="J43" s="109">
        <f>SUM(J34:J41)</f>
        <v>0</v>
      </c>
      <c r="K43" s="110"/>
      <c r="L43" s="32"/>
    </row>
    <row r="44" spans="2:12" s="1" customFormat="1" ht="14.45" customHeight="1">
      <c r="B44" s="32"/>
      <c r="L44" s="32"/>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12" s="1" customFormat="1" ht="6.95" customHeight="1">
      <c r="B81" s="49"/>
      <c r="C81" s="50"/>
      <c r="D81" s="50"/>
      <c r="E81" s="50"/>
      <c r="F81" s="50"/>
      <c r="G81" s="50"/>
      <c r="H81" s="50"/>
      <c r="I81" s="50"/>
      <c r="J81" s="50"/>
      <c r="K81" s="50"/>
      <c r="L81" s="32"/>
    </row>
    <row r="82" spans="2:12" s="1" customFormat="1" ht="24.95" customHeight="1">
      <c r="B82" s="32"/>
      <c r="C82" s="21" t="s">
        <v>257</v>
      </c>
      <c r="L82" s="32"/>
    </row>
    <row r="83" spans="2:12" s="1" customFormat="1" ht="6.95" customHeight="1">
      <c r="B83" s="32"/>
      <c r="L83" s="32"/>
    </row>
    <row r="84" spans="2:12" s="1" customFormat="1" ht="12" customHeight="1">
      <c r="B84" s="32"/>
      <c r="C84" s="27" t="s">
        <v>15</v>
      </c>
      <c r="L84" s="32"/>
    </row>
    <row r="85" spans="2:12" s="1" customFormat="1" ht="16.5" customHeight="1">
      <c r="B85" s="32"/>
      <c r="E85" s="263" t="str">
        <f>E7</f>
        <v>DD a DSS Terany - novostavba ubytovacieho bloku - CÚ 2025/II</v>
      </c>
      <c r="F85" s="264"/>
      <c r="G85" s="264"/>
      <c r="H85" s="264"/>
      <c r="L85" s="32"/>
    </row>
    <row r="86" spans="2:12" ht="12" customHeight="1">
      <c r="B86" s="20"/>
      <c r="C86" s="27" t="s">
        <v>163</v>
      </c>
      <c r="L86" s="20"/>
    </row>
    <row r="87" spans="2:12" ht="16.5" customHeight="1">
      <c r="B87" s="20"/>
      <c r="E87" s="263" t="s">
        <v>166</v>
      </c>
      <c r="F87" s="266"/>
      <c r="G87" s="266"/>
      <c r="H87" s="266"/>
      <c r="L87" s="20"/>
    </row>
    <row r="88" spans="2:12" ht="12" customHeight="1">
      <c r="B88" s="20"/>
      <c r="C88" s="27" t="s">
        <v>169</v>
      </c>
      <c r="L88" s="20"/>
    </row>
    <row r="89" spans="2:12" s="1" customFormat="1" ht="16.5" customHeight="1">
      <c r="B89" s="32"/>
      <c r="E89" s="228" t="s">
        <v>4156</v>
      </c>
      <c r="F89" s="262"/>
      <c r="G89" s="262"/>
      <c r="H89" s="262"/>
      <c r="L89" s="32"/>
    </row>
    <row r="90" spans="2:12" s="1" customFormat="1" ht="12" customHeight="1">
      <c r="B90" s="32"/>
      <c r="C90" s="27" t="s">
        <v>4157</v>
      </c>
      <c r="L90" s="32"/>
    </row>
    <row r="91" spans="2:12" s="1" customFormat="1" ht="16.5" customHeight="1">
      <c r="B91" s="32"/>
      <c r="E91" s="234" t="str">
        <f>E13</f>
        <v>ELI - Elektroinštalácie</v>
      </c>
      <c r="F91" s="262"/>
      <c r="G91" s="262"/>
      <c r="H91" s="262"/>
      <c r="L91" s="32"/>
    </row>
    <row r="92" spans="2:12" s="1" customFormat="1" ht="6.95" customHeight="1">
      <c r="B92" s="32"/>
      <c r="L92" s="32"/>
    </row>
    <row r="93" spans="2:12" s="1" customFormat="1" ht="12" customHeight="1">
      <c r="B93" s="32"/>
      <c r="C93" s="27" t="s">
        <v>19</v>
      </c>
      <c r="F93" s="25" t="str">
        <f>F16</f>
        <v>Terany</v>
      </c>
      <c r="I93" s="27" t="s">
        <v>21</v>
      </c>
      <c r="J93" s="55" t="str">
        <f>IF(J16="","",J16)</f>
        <v>5. 12. 2025</v>
      </c>
      <c r="L93" s="32"/>
    </row>
    <row r="94" spans="2:12" s="1" customFormat="1" ht="6.95" customHeight="1">
      <c r="B94" s="32"/>
      <c r="L94" s="32"/>
    </row>
    <row r="95" spans="2:12" s="1" customFormat="1" ht="15.2" customHeight="1">
      <c r="B95" s="32"/>
      <c r="C95" s="27" t="s">
        <v>23</v>
      </c>
      <c r="F95" s="25" t="str">
        <f>E19</f>
        <v>DD DSS Terany 1, Hontianske Tesáre</v>
      </c>
      <c r="I95" s="27" t="s">
        <v>29</v>
      </c>
      <c r="J95" s="30" t="str">
        <f>E25</f>
        <v>Ing.Attila Farkaš</v>
      </c>
      <c r="L95" s="32"/>
    </row>
    <row r="96" spans="2:12" s="1" customFormat="1" ht="15.2" customHeight="1">
      <c r="B96" s="32"/>
      <c r="C96" s="27" t="s">
        <v>27</v>
      </c>
      <c r="F96" s="25" t="str">
        <f>IF(E22="","",E22)</f>
        <v>Vyplň údaj</v>
      </c>
      <c r="I96" s="27" t="s">
        <v>32</v>
      </c>
      <c r="J96" s="30" t="str">
        <f>E28</f>
        <v>Bc. Stanislav VARGA</v>
      </c>
      <c r="L96" s="32"/>
    </row>
    <row r="97" spans="2:47" s="1" customFormat="1" ht="10.35" customHeight="1">
      <c r="B97" s="32"/>
      <c r="L97" s="32"/>
    </row>
    <row r="98" spans="2:47" s="1" customFormat="1" ht="29.25" customHeight="1">
      <c r="B98" s="32"/>
      <c r="C98" s="113" t="s">
        <v>258</v>
      </c>
      <c r="D98" s="105"/>
      <c r="E98" s="105"/>
      <c r="F98" s="105"/>
      <c r="G98" s="105"/>
      <c r="H98" s="105"/>
      <c r="I98" s="105"/>
      <c r="J98" s="114" t="s">
        <v>259</v>
      </c>
      <c r="K98" s="105"/>
      <c r="L98" s="32"/>
    </row>
    <row r="99" spans="2:47" s="1" customFormat="1" ht="10.35" customHeight="1">
      <c r="B99" s="32"/>
      <c r="L99" s="32"/>
    </row>
    <row r="100" spans="2:47" s="1" customFormat="1" ht="22.9" customHeight="1">
      <c r="B100" s="32"/>
      <c r="C100" s="115" t="s">
        <v>260</v>
      </c>
      <c r="J100" s="69">
        <f>J137</f>
        <v>0</v>
      </c>
      <c r="L100" s="32"/>
      <c r="AU100" s="17" t="s">
        <v>261</v>
      </c>
    </row>
    <row r="101" spans="2:47" s="8" customFormat="1" ht="24.95" customHeight="1">
      <c r="B101" s="116"/>
      <c r="D101" s="117" t="s">
        <v>4160</v>
      </c>
      <c r="E101" s="118"/>
      <c r="F101" s="118"/>
      <c r="G101" s="118"/>
      <c r="H101" s="118"/>
      <c r="I101" s="118"/>
      <c r="J101" s="119">
        <f>J138</f>
        <v>0</v>
      </c>
      <c r="L101" s="116"/>
    </row>
    <row r="102" spans="2:47" s="9" customFormat="1" ht="19.899999999999999" customHeight="1">
      <c r="B102" s="120"/>
      <c r="D102" s="121" t="s">
        <v>4161</v>
      </c>
      <c r="E102" s="122"/>
      <c r="F102" s="122"/>
      <c r="G102" s="122"/>
      <c r="H102" s="122"/>
      <c r="I102" s="122"/>
      <c r="J102" s="123">
        <f>J139</f>
        <v>0</v>
      </c>
      <c r="L102" s="120"/>
    </row>
    <row r="103" spans="2:47" s="9" customFormat="1" ht="19.899999999999999" customHeight="1">
      <c r="B103" s="120"/>
      <c r="D103" s="121" t="s">
        <v>4162</v>
      </c>
      <c r="E103" s="122"/>
      <c r="F103" s="122"/>
      <c r="G103" s="122"/>
      <c r="H103" s="122"/>
      <c r="I103" s="122"/>
      <c r="J103" s="123">
        <f>J191</f>
        <v>0</v>
      </c>
      <c r="L103" s="120"/>
    </row>
    <row r="104" spans="2:47" s="9" customFormat="1" ht="19.899999999999999" customHeight="1">
      <c r="B104" s="120"/>
      <c r="D104" s="121" t="s">
        <v>4163</v>
      </c>
      <c r="E104" s="122"/>
      <c r="F104" s="122"/>
      <c r="G104" s="122"/>
      <c r="H104" s="122"/>
      <c r="I104" s="122"/>
      <c r="J104" s="123">
        <f>J200</f>
        <v>0</v>
      </c>
      <c r="L104" s="120"/>
    </row>
    <row r="105" spans="2:47" s="9" customFormat="1" ht="19.899999999999999" customHeight="1">
      <c r="B105" s="120"/>
      <c r="D105" s="121" t="s">
        <v>4164</v>
      </c>
      <c r="E105" s="122"/>
      <c r="F105" s="122"/>
      <c r="G105" s="122"/>
      <c r="H105" s="122"/>
      <c r="I105" s="122"/>
      <c r="J105" s="123">
        <f>J223</f>
        <v>0</v>
      </c>
      <c r="L105" s="120"/>
    </row>
    <row r="106" spans="2:47" s="9" customFormat="1" ht="19.899999999999999" customHeight="1">
      <c r="B106" s="120"/>
      <c r="D106" s="121" t="s">
        <v>4165</v>
      </c>
      <c r="E106" s="122"/>
      <c r="F106" s="122"/>
      <c r="G106" s="122"/>
      <c r="H106" s="122"/>
      <c r="I106" s="122"/>
      <c r="J106" s="123">
        <f>J261</f>
        <v>0</v>
      </c>
      <c r="L106" s="120"/>
    </row>
    <row r="107" spans="2:47" s="9" customFormat="1" ht="19.899999999999999" customHeight="1">
      <c r="B107" s="120"/>
      <c r="D107" s="121" t="s">
        <v>4166</v>
      </c>
      <c r="E107" s="122"/>
      <c r="F107" s="122"/>
      <c r="G107" s="122"/>
      <c r="H107" s="122"/>
      <c r="I107" s="122"/>
      <c r="J107" s="123">
        <f>J289</f>
        <v>0</v>
      </c>
      <c r="L107" s="120"/>
    </row>
    <row r="108" spans="2:47" s="9" customFormat="1" ht="19.899999999999999" customHeight="1">
      <c r="B108" s="120"/>
      <c r="D108" s="121" t="s">
        <v>4167</v>
      </c>
      <c r="E108" s="122"/>
      <c r="F108" s="122"/>
      <c r="G108" s="122"/>
      <c r="H108" s="122"/>
      <c r="I108" s="122"/>
      <c r="J108" s="123">
        <f>J320</f>
        <v>0</v>
      </c>
      <c r="L108" s="120"/>
    </row>
    <row r="109" spans="2:47" s="8" customFormat="1" ht="24.95" customHeight="1">
      <c r="B109" s="116"/>
      <c r="D109" s="117" t="s">
        <v>262</v>
      </c>
      <c r="E109" s="118"/>
      <c r="F109" s="118"/>
      <c r="G109" s="118"/>
      <c r="H109" s="118"/>
      <c r="I109" s="118"/>
      <c r="J109" s="119">
        <f>J322</f>
        <v>0</v>
      </c>
      <c r="L109" s="116"/>
    </row>
    <row r="110" spans="2:47" s="9" customFormat="1" ht="19.899999999999999" customHeight="1">
      <c r="B110" s="120"/>
      <c r="D110" s="121" t="s">
        <v>4168</v>
      </c>
      <c r="E110" s="122"/>
      <c r="F110" s="122"/>
      <c r="G110" s="122"/>
      <c r="H110" s="122"/>
      <c r="I110" s="122"/>
      <c r="J110" s="123">
        <f>J323</f>
        <v>0</v>
      </c>
      <c r="L110" s="120"/>
    </row>
    <row r="111" spans="2:47" s="9" customFormat="1" ht="19.899999999999999" customHeight="1">
      <c r="B111" s="120"/>
      <c r="D111" s="121" t="s">
        <v>268</v>
      </c>
      <c r="E111" s="122"/>
      <c r="F111" s="122"/>
      <c r="G111" s="122"/>
      <c r="H111" s="122"/>
      <c r="I111" s="122"/>
      <c r="J111" s="123">
        <f>J331</f>
        <v>0</v>
      </c>
      <c r="L111" s="120"/>
    </row>
    <row r="112" spans="2:47" s="9" customFormat="1" ht="19.899999999999999" customHeight="1">
      <c r="B112" s="120"/>
      <c r="D112" s="121" t="s">
        <v>269</v>
      </c>
      <c r="E112" s="122"/>
      <c r="F112" s="122"/>
      <c r="G112" s="122"/>
      <c r="H112" s="122"/>
      <c r="I112" s="122"/>
      <c r="J112" s="123">
        <f>J334</f>
        <v>0</v>
      </c>
      <c r="L112" s="120"/>
    </row>
    <row r="113" spans="2:12" s="8" customFormat="1" ht="24.95" customHeight="1">
      <c r="B113" s="116"/>
      <c r="D113" s="117" t="s">
        <v>4169</v>
      </c>
      <c r="E113" s="118"/>
      <c r="F113" s="118"/>
      <c r="G113" s="118"/>
      <c r="H113" s="118"/>
      <c r="I113" s="118"/>
      <c r="J113" s="119">
        <f>J342</f>
        <v>0</v>
      </c>
      <c r="L113" s="116"/>
    </row>
    <row r="114" spans="2:12" s="1" customFormat="1" ht="21.75" customHeight="1">
      <c r="B114" s="32"/>
      <c r="L114" s="32"/>
    </row>
    <row r="115" spans="2:12" s="1" customFormat="1" ht="6.95" customHeight="1">
      <c r="B115" s="47"/>
      <c r="C115" s="48"/>
      <c r="D115" s="48"/>
      <c r="E115" s="48"/>
      <c r="F115" s="48"/>
      <c r="G115" s="48"/>
      <c r="H115" s="48"/>
      <c r="I115" s="48"/>
      <c r="J115" s="48"/>
      <c r="K115" s="48"/>
      <c r="L115" s="32"/>
    </row>
    <row r="119" spans="2:12" s="1" customFormat="1" ht="6.95" customHeight="1">
      <c r="B119" s="49"/>
      <c r="C119" s="50"/>
      <c r="D119" s="50"/>
      <c r="E119" s="50"/>
      <c r="F119" s="50"/>
      <c r="G119" s="50"/>
      <c r="H119" s="50"/>
      <c r="I119" s="50"/>
      <c r="J119" s="50"/>
      <c r="K119" s="50"/>
      <c r="L119" s="32"/>
    </row>
    <row r="120" spans="2:12" s="1" customFormat="1" ht="24.95" customHeight="1">
      <c r="B120" s="32"/>
      <c r="C120" s="21" t="s">
        <v>293</v>
      </c>
      <c r="L120" s="32"/>
    </row>
    <row r="121" spans="2:12" s="1" customFormat="1" ht="6.95" customHeight="1">
      <c r="B121" s="32"/>
      <c r="L121" s="32"/>
    </row>
    <row r="122" spans="2:12" s="1" customFormat="1" ht="12" customHeight="1">
      <c r="B122" s="32"/>
      <c r="C122" s="27" t="s">
        <v>15</v>
      </c>
      <c r="L122" s="32"/>
    </row>
    <row r="123" spans="2:12" s="1" customFormat="1" ht="16.5" customHeight="1">
      <c r="B123" s="32"/>
      <c r="E123" s="263" t="str">
        <f>E7</f>
        <v>DD a DSS Terany - novostavba ubytovacieho bloku - CÚ 2025/II</v>
      </c>
      <c r="F123" s="264"/>
      <c r="G123" s="264"/>
      <c r="H123" s="264"/>
      <c r="L123" s="32"/>
    </row>
    <row r="124" spans="2:12" ht="12" customHeight="1">
      <c r="B124" s="20"/>
      <c r="C124" s="27" t="s">
        <v>163</v>
      </c>
      <c r="L124" s="20"/>
    </row>
    <row r="125" spans="2:12" ht="16.5" customHeight="1">
      <c r="B125" s="20"/>
      <c r="E125" s="263" t="s">
        <v>166</v>
      </c>
      <c r="F125" s="266"/>
      <c r="G125" s="266"/>
      <c r="H125" s="266"/>
      <c r="L125" s="20"/>
    </row>
    <row r="126" spans="2:12" ht="12" customHeight="1">
      <c r="B126" s="20"/>
      <c r="C126" s="27" t="s">
        <v>169</v>
      </c>
      <c r="L126" s="20"/>
    </row>
    <row r="127" spans="2:12" s="1" customFormat="1" ht="16.5" customHeight="1">
      <c r="B127" s="32"/>
      <c r="E127" s="228" t="s">
        <v>4156</v>
      </c>
      <c r="F127" s="262"/>
      <c r="G127" s="262"/>
      <c r="H127" s="262"/>
      <c r="L127" s="32"/>
    </row>
    <row r="128" spans="2:12" s="1" customFormat="1" ht="12" customHeight="1">
      <c r="B128" s="32"/>
      <c r="C128" s="27" t="s">
        <v>4157</v>
      </c>
      <c r="L128" s="32"/>
    </row>
    <row r="129" spans="2:65" s="1" customFormat="1" ht="16.5" customHeight="1">
      <c r="B129" s="32"/>
      <c r="E129" s="234" t="str">
        <f>E13</f>
        <v>ELI - Elektroinštalácie</v>
      </c>
      <c r="F129" s="262"/>
      <c r="G129" s="262"/>
      <c r="H129" s="262"/>
      <c r="L129" s="32"/>
    </row>
    <row r="130" spans="2:65" s="1" customFormat="1" ht="6.95" customHeight="1">
      <c r="B130" s="32"/>
      <c r="L130" s="32"/>
    </row>
    <row r="131" spans="2:65" s="1" customFormat="1" ht="12" customHeight="1">
      <c r="B131" s="32"/>
      <c r="C131" s="27" t="s">
        <v>19</v>
      </c>
      <c r="F131" s="25" t="str">
        <f>F16</f>
        <v>Terany</v>
      </c>
      <c r="I131" s="27" t="s">
        <v>21</v>
      </c>
      <c r="J131" s="55" t="str">
        <f>IF(J16="","",J16)</f>
        <v>5. 12. 2025</v>
      </c>
      <c r="L131" s="32"/>
    </row>
    <row r="132" spans="2:65" s="1" customFormat="1" ht="6.95" customHeight="1">
      <c r="B132" s="32"/>
      <c r="L132" s="32"/>
    </row>
    <row r="133" spans="2:65" s="1" customFormat="1" ht="15.2" customHeight="1">
      <c r="B133" s="32"/>
      <c r="C133" s="27" t="s">
        <v>23</v>
      </c>
      <c r="F133" s="25" t="str">
        <f>E19</f>
        <v>DD DSS Terany 1, Hontianske Tesáre</v>
      </c>
      <c r="I133" s="27" t="s">
        <v>29</v>
      </c>
      <c r="J133" s="30" t="str">
        <f>E25</f>
        <v>Ing.Attila Farkaš</v>
      </c>
      <c r="L133" s="32"/>
    </row>
    <row r="134" spans="2:65" s="1" customFormat="1" ht="15.2" customHeight="1">
      <c r="B134" s="32"/>
      <c r="C134" s="27" t="s">
        <v>27</v>
      </c>
      <c r="F134" s="25" t="str">
        <f>IF(E22="","",E22)</f>
        <v>Vyplň údaj</v>
      </c>
      <c r="I134" s="27" t="s">
        <v>32</v>
      </c>
      <c r="J134" s="30" t="str">
        <f>E28</f>
        <v>Bc. Stanislav VARGA</v>
      </c>
      <c r="L134" s="32"/>
    </row>
    <row r="135" spans="2:65" s="1" customFormat="1" ht="10.35" customHeight="1">
      <c r="B135" s="32"/>
      <c r="L135" s="32"/>
    </row>
    <row r="136" spans="2:65" s="10" customFormat="1" ht="29.25" customHeight="1">
      <c r="B136" s="124"/>
      <c r="C136" s="125" t="s">
        <v>294</v>
      </c>
      <c r="D136" s="126" t="s">
        <v>61</v>
      </c>
      <c r="E136" s="126" t="s">
        <v>57</v>
      </c>
      <c r="F136" s="126" t="s">
        <v>58</v>
      </c>
      <c r="G136" s="126" t="s">
        <v>295</v>
      </c>
      <c r="H136" s="126" t="s">
        <v>296</v>
      </c>
      <c r="I136" s="126" t="s">
        <v>297</v>
      </c>
      <c r="J136" s="127" t="s">
        <v>259</v>
      </c>
      <c r="K136" s="128" t="s">
        <v>298</v>
      </c>
      <c r="L136" s="124"/>
      <c r="M136" s="62" t="s">
        <v>1</v>
      </c>
      <c r="N136" s="63" t="s">
        <v>40</v>
      </c>
      <c r="O136" s="63" t="s">
        <v>299</v>
      </c>
      <c r="P136" s="63" t="s">
        <v>300</v>
      </c>
      <c r="Q136" s="63" t="s">
        <v>301</v>
      </c>
      <c r="R136" s="63" t="s">
        <v>302</v>
      </c>
      <c r="S136" s="63" t="s">
        <v>303</v>
      </c>
      <c r="T136" s="64" t="s">
        <v>304</v>
      </c>
    </row>
    <row r="137" spans="2:65" s="1" customFormat="1" ht="22.9" customHeight="1">
      <c r="B137" s="32"/>
      <c r="C137" s="67" t="s">
        <v>260</v>
      </c>
      <c r="J137" s="129">
        <f>BK137</f>
        <v>0</v>
      </c>
      <c r="L137" s="32"/>
      <c r="M137" s="65"/>
      <c r="N137" s="56"/>
      <c r="O137" s="56"/>
      <c r="P137" s="130">
        <f>P138+P322+P342</f>
        <v>0</v>
      </c>
      <c r="Q137" s="56"/>
      <c r="R137" s="130">
        <f>R138+R322+R342</f>
        <v>4.8953652499999993</v>
      </c>
      <c r="S137" s="56"/>
      <c r="T137" s="131">
        <f>T138+T322+T342</f>
        <v>3.2030500000000002</v>
      </c>
      <c r="AT137" s="17" t="s">
        <v>75</v>
      </c>
      <c r="AU137" s="17" t="s">
        <v>261</v>
      </c>
      <c r="BK137" s="132">
        <f>BK138+BK322+BK342</f>
        <v>0</v>
      </c>
    </row>
    <row r="138" spans="2:65" s="11" customFormat="1" ht="25.9" customHeight="1">
      <c r="B138" s="133"/>
      <c r="D138" s="134" t="s">
        <v>75</v>
      </c>
      <c r="E138" s="135" t="s">
        <v>507</v>
      </c>
      <c r="F138" s="135" t="s">
        <v>4170</v>
      </c>
      <c r="I138" s="136"/>
      <c r="J138" s="137">
        <f>BK138</f>
        <v>0</v>
      </c>
      <c r="L138" s="133"/>
      <c r="M138" s="138"/>
      <c r="P138" s="139">
        <f>P139+P191+P200+P223+P261+P289+P320</f>
        <v>0</v>
      </c>
      <c r="R138" s="139">
        <f>R139+R191+R200+R223+R261+R289+R320</f>
        <v>3.2448099999999998</v>
      </c>
      <c r="T138" s="140">
        <f>T139+T191+T200+T223+T261+T289+T320</f>
        <v>0</v>
      </c>
      <c r="AR138" s="134" t="s">
        <v>83</v>
      </c>
      <c r="AT138" s="141" t="s">
        <v>75</v>
      </c>
      <c r="AU138" s="141" t="s">
        <v>76</v>
      </c>
      <c r="AY138" s="134" t="s">
        <v>307</v>
      </c>
      <c r="BK138" s="142">
        <f>BK139+BK191+BK200+BK223+BK261+BK289+BK320</f>
        <v>0</v>
      </c>
    </row>
    <row r="139" spans="2:65" s="11" customFormat="1" ht="22.9" customHeight="1">
      <c r="B139" s="133"/>
      <c r="D139" s="134" t="s">
        <v>75</v>
      </c>
      <c r="E139" s="143" t="s">
        <v>4171</v>
      </c>
      <c r="F139" s="143" t="s">
        <v>4172</v>
      </c>
      <c r="I139" s="136"/>
      <c r="J139" s="144">
        <f>BK139</f>
        <v>0</v>
      </c>
      <c r="L139" s="133"/>
      <c r="M139" s="138"/>
      <c r="P139" s="139">
        <f>SUM(P140:P190)</f>
        <v>0</v>
      </c>
      <c r="R139" s="139">
        <f>SUM(R140:R190)</f>
        <v>0.73890000000000011</v>
      </c>
      <c r="T139" s="140">
        <f>SUM(T140:T190)</f>
        <v>0</v>
      </c>
      <c r="AR139" s="134" t="s">
        <v>83</v>
      </c>
      <c r="AT139" s="141" t="s">
        <v>75</v>
      </c>
      <c r="AU139" s="141" t="s">
        <v>83</v>
      </c>
      <c r="AY139" s="134" t="s">
        <v>307</v>
      </c>
      <c r="BK139" s="142">
        <f>SUM(BK140:BK190)</f>
        <v>0</v>
      </c>
    </row>
    <row r="140" spans="2:65" s="1" customFormat="1" ht="21.75" customHeight="1">
      <c r="B140" s="145"/>
      <c r="C140" s="146" t="s">
        <v>83</v>
      </c>
      <c r="D140" s="146" t="s">
        <v>309</v>
      </c>
      <c r="E140" s="147" t="s">
        <v>4173</v>
      </c>
      <c r="F140" s="148" t="s">
        <v>4174</v>
      </c>
      <c r="G140" s="149" t="s">
        <v>693</v>
      </c>
      <c r="H140" s="150">
        <v>337</v>
      </c>
      <c r="I140" s="151"/>
      <c r="J140" s="152">
        <f t="shared" ref="J140:J171" si="0">ROUND(I140*H140,2)</f>
        <v>0</v>
      </c>
      <c r="K140" s="153"/>
      <c r="L140" s="32"/>
      <c r="M140" s="154" t="s">
        <v>1</v>
      </c>
      <c r="N140" s="155" t="s">
        <v>42</v>
      </c>
      <c r="P140" s="156">
        <f t="shared" ref="P140:P171" si="1">O140*H140</f>
        <v>0</v>
      </c>
      <c r="Q140" s="156">
        <v>0</v>
      </c>
      <c r="R140" s="156">
        <f t="shared" ref="R140:R171" si="2">Q140*H140</f>
        <v>0</v>
      </c>
      <c r="S140" s="156">
        <v>0</v>
      </c>
      <c r="T140" s="157">
        <f t="shared" ref="T140:T171" si="3">S140*H140</f>
        <v>0</v>
      </c>
      <c r="AR140" s="158" t="s">
        <v>313</v>
      </c>
      <c r="AT140" s="158" t="s">
        <v>309</v>
      </c>
      <c r="AU140" s="158" t="s">
        <v>89</v>
      </c>
      <c r="AY140" s="17" t="s">
        <v>307</v>
      </c>
      <c r="BE140" s="159">
        <f t="shared" ref="BE140:BE171" si="4">IF(N140="základná",J140,0)</f>
        <v>0</v>
      </c>
      <c r="BF140" s="159">
        <f t="shared" ref="BF140:BF171" si="5">IF(N140="znížená",J140,0)</f>
        <v>0</v>
      </c>
      <c r="BG140" s="159">
        <f t="shared" ref="BG140:BG171" si="6">IF(N140="zákl. prenesená",J140,0)</f>
        <v>0</v>
      </c>
      <c r="BH140" s="159">
        <f t="shared" ref="BH140:BH171" si="7">IF(N140="zníž. prenesená",J140,0)</f>
        <v>0</v>
      </c>
      <c r="BI140" s="159">
        <f t="shared" ref="BI140:BI171" si="8">IF(N140="nulová",J140,0)</f>
        <v>0</v>
      </c>
      <c r="BJ140" s="17" t="s">
        <v>89</v>
      </c>
      <c r="BK140" s="159">
        <f t="shared" ref="BK140:BK171" si="9">ROUND(I140*H140,2)</f>
        <v>0</v>
      </c>
      <c r="BL140" s="17" t="s">
        <v>313</v>
      </c>
      <c r="BM140" s="158" t="s">
        <v>4175</v>
      </c>
    </row>
    <row r="141" spans="2:65" s="1" customFormat="1" ht="21.75" customHeight="1">
      <c r="B141" s="145"/>
      <c r="C141" s="188" t="s">
        <v>89</v>
      </c>
      <c r="D141" s="188" t="s">
        <v>507</v>
      </c>
      <c r="E141" s="189" t="s">
        <v>4176</v>
      </c>
      <c r="F141" s="190" t="s">
        <v>4177</v>
      </c>
      <c r="G141" s="191" t="s">
        <v>693</v>
      </c>
      <c r="H141" s="192">
        <v>337</v>
      </c>
      <c r="I141" s="193"/>
      <c r="J141" s="194">
        <f t="shared" si="0"/>
        <v>0</v>
      </c>
      <c r="K141" s="195"/>
      <c r="L141" s="196"/>
      <c r="M141" s="197" t="s">
        <v>1</v>
      </c>
      <c r="N141" s="198" t="s">
        <v>42</v>
      </c>
      <c r="P141" s="156">
        <f t="shared" si="1"/>
        <v>0</v>
      </c>
      <c r="Q141" s="156">
        <v>2.0000000000000002E-5</v>
      </c>
      <c r="R141" s="156">
        <f t="shared" si="2"/>
        <v>6.7400000000000003E-3</v>
      </c>
      <c r="S141" s="156">
        <v>0</v>
      </c>
      <c r="T141" s="157">
        <f t="shared" si="3"/>
        <v>0</v>
      </c>
      <c r="AR141" s="158" t="s">
        <v>449</v>
      </c>
      <c r="AT141" s="158" t="s">
        <v>507</v>
      </c>
      <c r="AU141" s="158" t="s">
        <v>89</v>
      </c>
      <c r="AY141" s="17" t="s">
        <v>307</v>
      </c>
      <c r="BE141" s="159">
        <f t="shared" si="4"/>
        <v>0</v>
      </c>
      <c r="BF141" s="159">
        <f t="shared" si="5"/>
        <v>0</v>
      </c>
      <c r="BG141" s="159">
        <f t="shared" si="6"/>
        <v>0</v>
      </c>
      <c r="BH141" s="159">
        <f t="shared" si="7"/>
        <v>0</v>
      </c>
      <c r="BI141" s="159">
        <f t="shared" si="8"/>
        <v>0</v>
      </c>
      <c r="BJ141" s="17" t="s">
        <v>89</v>
      </c>
      <c r="BK141" s="159">
        <f t="shared" si="9"/>
        <v>0</v>
      </c>
      <c r="BL141" s="17" t="s">
        <v>313</v>
      </c>
      <c r="BM141" s="158" t="s">
        <v>4178</v>
      </c>
    </row>
    <row r="142" spans="2:65" s="1" customFormat="1" ht="24.2" customHeight="1">
      <c r="B142" s="145"/>
      <c r="C142" s="146" t="s">
        <v>107</v>
      </c>
      <c r="D142" s="146" t="s">
        <v>309</v>
      </c>
      <c r="E142" s="147" t="s">
        <v>4179</v>
      </c>
      <c r="F142" s="148" t="s">
        <v>4180</v>
      </c>
      <c r="G142" s="149" t="s">
        <v>693</v>
      </c>
      <c r="H142" s="150">
        <v>43</v>
      </c>
      <c r="I142" s="151"/>
      <c r="J142" s="152">
        <f t="shared" si="0"/>
        <v>0</v>
      </c>
      <c r="K142" s="153"/>
      <c r="L142" s="32"/>
      <c r="M142" s="154" t="s">
        <v>1</v>
      </c>
      <c r="N142" s="155" t="s">
        <v>42</v>
      </c>
      <c r="P142" s="156">
        <f t="shared" si="1"/>
        <v>0</v>
      </c>
      <c r="Q142" s="156">
        <v>0</v>
      </c>
      <c r="R142" s="156">
        <f t="shared" si="2"/>
        <v>0</v>
      </c>
      <c r="S142" s="156">
        <v>0</v>
      </c>
      <c r="T142" s="157">
        <f t="shared" si="3"/>
        <v>0</v>
      </c>
      <c r="AR142" s="158" t="s">
        <v>313</v>
      </c>
      <c r="AT142" s="158" t="s">
        <v>309</v>
      </c>
      <c r="AU142" s="158" t="s">
        <v>89</v>
      </c>
      <c r="AY142" s="17" t="s">
        <v>307</v>
      </c>
      <c r="BE142" s="159">
        <f t="shared" si="4"/>
        <v>0</v>
      </c>
      <c r="BF142" s="159">
        <f t="shared" si="5"/>
        <v>0</v>
      </c>
      <c r="BG142" s="159">
        <f t="shared" si="6"/>
        <v>0</v>
      </c>
      <c r="BH142" s="159">
        <f t="shared" si="7"/>
        <v>0</v>
      </c>
      <c r="BI142" s="159">
        <f t="shared" si="8"/>
        <v>0</v>
      </c>
      <c r="BJ142" s="17" t="s">
        <v>89</v>
      </c>
      <c r="BK142" s="159">
        <f t="shared" si="9"/>
        <v>0</v>
      </c>
      <c r="BL142" s="17" t="s">
        <v>313</v>
      </c>
      <c r="BM142" s="158" t="s">
        <v>4181</v>
      </c>
    </row>
    <row r="143" spans="2:65" s="1" customFormat="1" ht="24.2" customHeight="1">
      <c r="B143" s="145"/>
      <c r="C143" s="188" t="s">
        <v>313</v>
      </c>
      <c r="D143" s="188" t="s">
        <v>507</v>
      </c>
      <c r="E143" s="189" t="s">
        <v>4182</v>
      </c>
      <c r="F143" s="190" t="s">
        <v>4183</v>
      </c>
      <c r="G143" s="191" t="s">
        <v>693</v>
      </c>
      <c r="H143" s="192">
        <v>43</v>
      </c>
      <c r="I143" s="193"/>
      <c r="J143" s="194">
        <f t="shared" si="0"/>
        <v>0</v>
      </c>
      <c r="K143" s="195"/>
      <c r="L143" s="196"/>
      <c r="M143" s="197" t="s">
        <v>1</v>
      </c>
      <c r="N143" s="198" t="s">
        <v>42</v>
      </c>
      <c r="P143" s="156">
        <f t="shared" si="1"/>
        <v>0</v>
      </c>
      <c r="Q143" s="156">
        <v>1E-4</v>
      </c>
      <c r="R143" s="156">
        <f t="shared" si="2"/>
        <v>4.3E-3</v>
      </c>
      <c r="S143" s="156">
        <v>0</v>
      </c>
      <c r="T143" s="157">
        <f t="shared" si="3"/>
        <v>0</v>
      </c>
      <c r="AR143" s="158" t="s">
        <v>1584</v>
      </c>
      <c r="AT143" s="158" t="s">
        <v>507</v>
      </c>
      <c r="AU143" s="158" t="s">
        <v>89</v>
      </c>
      <c r="AY143" s="17" t="s">
        <v>307</v>
      </c>
      <c r="BE143" s="159">
        <f t="shared" si="4"/>
        <v>0</v>
      </c>
      <c r="BF143" s="159">
        <f t="shared" si="5"/>
        <v>0</v>
      </c>
      <c r="BG143" s="159">
        <f t="shared" si="6"/>
        <v>0</v>
      </c>
      <c r="BH143" s="159">
        <f t="shared" si="7"/>
        <v>0</v>
      </c>
      <c r="BI143" s="159">
        <f t="shared" si="8"/>
        <v>0</v>
      </c>
      <c r="BJ143" s="17" t="s">
        <v>89</v>
      </c>
      <c r="BK143" s="159">
        <f t="shared" si="9"/>
        <v>0</v>
      </c>
      <c r="BL143" s="17" t="s">
        <v>1584</v>
      </c>
      <c r="BM143" s="158" t="s">
        <v>4184</v>
      </c>
    </row>
    <row r="144" spans="2:65" s="1" customFormat="1" ht="24.2" customHeight="1">
      <c r="B144" s="145"/>
      <c r="C144" s="146" t="s">
        <v>433</v>
      </c>
      <c r="D144" s="146" t="s">
        <v>309</v>
      </c>
      <c r="E144" s="147" t="s">
        <v>4185</v>
      </c>
      <c r="F144" s="148" t="s">
        <v>4186</v>
      </c>
      <c r="G144" s="149" t="s">
        <v>693</v>
      </c>
      <c r="H144" s="150">
        <v>15</v>
      </c>
      <c r="I144" s="151"/>
      <c r="J144" s="152">
        <f t="shared" si="0"/>
        <v>0</v>
      </c>
      <c r="K144" s="153"/>
      <c r="L144" s="32"/>
      <c r="M144" s="154" t="s">
        <v>1</v>
      </c>
      <c r="N144" s="155" t="s">
        <v>42</v>
      </c>
      <c r="P144" s="156">
        <f t="shared" si="1"/>
        <v>0</v>
      </c>
      <c r="Q144" s="156">
        <v>0</v>
      </c>
      <c r="R144" s="156">
        <f t="shared" si="2"/>
        <v>0</v>
      </c>
      <c r="S144" s="156">
        <v>0</v>
      </c>
      <c r="T144" s="157">
        <f t="shared" si="3"/>
        <v>0</v>
      </c>
      <c r="AR144" s="158" t="s">
        <v>313</v>
      </c>
      <c r="AT144" s="158" t="s">
        <v>309</v>
      </c>
      <c r="AU144" s="158" t="s">
        <v>89</v>
      </c>
      <c r="AY144" s="17" t="s">
        <v>307</v>
      </c>
      <c r="BE144" s="159">
        <f t="shared" si="4"/>
        <v>0</v>
      </c>
      <c r="BF144" s="159">
        <f t="shared" si="5"/>
        <v>0</v>
      </c>
      <c r="BG144" s="159">
        <f t="shared" si="6"/>
        <v>0</v>
      </c>
      <c r="BH144" s="159">
        <f t="shared" si="7"/>
        <v>0</v>
      </c>
      <c r="BI144" s="159">
        <f t="shared" si="8"/>
        <v>0</v>
      </c>
      <c r="BJ144" s="17" t="s">
        <v>89</v>
      </c>
      <c r="BK144" s="159">
        <f t="shared" si="9"/>
        <v>0</v>
      </c>
      <c r="BL144" s="17" t="s">
        <v>313</v>
      </c>
      <c r="BM144" s="158" t="s">
        <v>4187</v>
      </c>
    </row>
    <row r="145" spans="2:65" s="1" customFormat="1" ht="21.75" customHeight="1">
      <c r="B145" s="145"/>
      <c r="C145" s="188" t="s">
        <v>439</v>
      </c>
      <c r="D145" s="188" t="s">
        <v>507</v>
      </c>
      <c r="E145" s="189" t="s">
        <v>4188</v>
      </c>
      <c r="F145" s="190" t="s">
        <v>4189</v>
      </c>
      <c r="G145" s="191" t="s">
        <v>693</v>
      </c>
      <c r="H145" s="192">
        <v>15</v>
      </c>
      <c r="I145" s="193"/>
      <c r="J145" s="194">
        <f t="shared" si="0"/>
        <v>0</v>
      </c>
      <c r="K145" s="195"/>
      <c r="L145" s="196"/>
      <c r="M145" s="197" t="s">
        <v>1</v>
      </c>
      <c r="N145" s="198" t="s">
        <v>42</v>
      </c>
      <c r="P145" s="156">
        <f t="shared" si="1"/>
        <v>0</v>
      </c>
      <c r="Q145" s="156">
        <v>8.0000000000000007E-5</v>
      </c>
      <c r="R145" s="156">
        <f t="shared" si="2"/>
        <v>1.2000000000000001E-3</v>
      </c>
      <c r="S145" s="156">
        <v>0</v>
      </c>
      <c r="T145" s="157">
        <f t="shared" si="3"/>
        <v>0</v>
      </c>
      <c r="AR145" s="158" t="s">
        <v>449</v>
      </c>
      <c r="AT145" s="158" t="s">
        <v>507</v>
      </c>
      <c r="AU145" s="158" t="s">
        <v>89</v>
      </c>
      <c r="AY145" s="17" t="s">
        <v>307</v>
      </c>
      <c r="BE145" s="159">
        <f t="shared" si="4"/>
        <v>0</v>
      </c>
      <c r="BF145" s="159">
        <f t="shared" si="5"/>
        <v>0</v>
      </c>
      <c r="BG145" s="159">
        <f t="shared" si="6"/>
        <v>0</v>
      </c>
      <c r="BH145" s="159">
        <f t="shared" si="7"/>
        <v>0</v>
      </c>
      <c r="BI145" s="159">
        <f t="shared" si="8"/>
        <v>0</v>
      </c>
      <c r="BJ145" s="17" t="s">
        <v>89</v>
      </c>
      <c r="BK145" s="159">
        <f t="shared" si="9"/>
        <v>0</v>
      </c>
      <c r="BL145" s="17" t="s">
        <v>313</v>
      </c>
      <c r="BM145" s="158" t="s">
        <v>4190</v>
      </c>
    </row>
    <row r="146" spans="2:65" s="1" customFormat="1" ht="24.2" customHeight="1">
      <c r="B146" s="145"/>
      <c r="C146" s="146" t="s">
        <v>444</v>
      </c>
      <c r="D146" s="146" t="s">
        <v>309</v>
      </c>
      <c r="E146" s="147" t="s">
        <v>4191</v>
      </c>
      <c r="F146" s="148" t="s">
        <v>4192</v>
      </c>
      <c r="G146" s="149" t="s">
        <v>693</v>
      </c>
      <c r="H146" s="150">
        <v>4</v>
      </c>
      <c r="I146" s="151"/>
      <c r="J146" s="152">
        <f t="shared" si="0"/>
        <v>0</v>
      </c>
      <c r="K146" s="153"/>
      <c r="L146" s="32"/>
      <c r="M146" s="154" t="s">
        <v>1</v>
      </c>
      <c r="N146" s="155" t="s">
        <v>42</v>
      </c>
      <c r="P146" s="156">
        <f t="shared" si="1"/>
        <v>0</v>
      </c>
      <c r="Q146" s="156">
        <v>0</v>
      </c>
      <c r="R146" s="156">
        <f t="shared" si="2"/>
        <v>0</v>
      </c>
      <c r="S146" s="156">
        <v>0</v>
      </c>
      <c r="T146" s="157">
        <f t="shared" si="3"/>
        <v>0</v>
      </c>
      <c r="AR146" s="158" t="s">
        <v>313</v>
      </c>
      <c r="AT146" s="158" t="s">
        <v>309</v>
      </c>
      <c r="AU146" s="158" t="s">
        <v>89</v>
      </c>
      <c r="AY146" s="17" t="s">
        <v>307</v>
      </c>
      <c r="BE146" s="159">
        <f t="shared" si="4"/>
        <v>0</v>
      </c>
      <c r="BF146" s="159">
        <f t="shared" si="5"/>
        <v>0</v>
      </c>
      <c r="BG146" s="159">
        <f t="shared" si="6"/>
        <v>0</v>
      </c>
      <c r="BH146" s="159">
        <f t="shared" si="7"/>
        <v>0</v>
      </c>
      <c r="BI146" s="159">
        <f t="shared" si="8"/>
        <v>0</v>
      </c>
      <c r="BJ146" s="17" t="s">
        <v>89</v>
      </c>
      <c r="BK146" s="159">
        <f t="shared" si="9"/>
        <v>0</v>
      </c>
      <c r="BL146" s="17" t="s">
        <v>313</v>
      </c>
      <c r="BM146" s="158" t="s">
        <v>4193</v>
      </c>
    </row>
    <row r="147" spans="2:65" s="1" customFormat="1" ht="16.5" customHeight="1">
      <c r="B147" s="145"/>
      <c r="C147" s="188" t="s">
        <v>449</v>
      </c>
      <c r="D147" s="188" t="s">
        <v>507</v>
      </c>
      <c r="E147" s="189" t="s">
        <v>4194</v>
      </c>
      <c r="F147" s="190" t="s">
        <v>4195</v>
      </c>
      <c r="G147" s="191" t="s">
        <v>693</v>
      </c>
      <c r="H147" s="192">
        <v>4</v>
      </c>
      <c r="I147" s="193"/>
      <c r="J147" s="194">
        <f t="shared" si="0"/>
        <v>0</v>
      </c>
      <c r="K147" s="195"/>
      <c r="L147" s="196"/>
      <c r="M147" s="197" t="s">
        <v>1</v>
      </c>
      <c r="N147" s="198" t="s">
        <v>42</v>
      </c>
      <c r="P147" s="156">
        <f t="shared" si="1"/>
        <v>0</v>
      </c>
      <c r="Q147" s="156">
        <v>5.9000000000000003E-4</v>
      </c>
      <c r="R147" s="156">
        <f t="shared" si="2"/>
        <v>2.3600000000000001E-3</v>
      </c>
      <c r="S147" s="156">
        <v>0</v>
      </c>
      <c r="T147" s="157">
        <f t="shared" si="3"/>
        <v>0</v>
      </c>
      <c r="AR147" s="158" t="s">
        <v>449</v>
      </c>
      <c r="AT147" s="158" t="s">
        <v>507</v>
      </c>
      <c r="AU147" s="158" t="s">
        <v>89</v>
      </c>
      <c r="AY147" s="17" t="s">
        <v>307</v>
      </c>
      <c r="BE147" s="159">
        <f t="shared" si="4"/>
        <v>0</v>
      </c>
      <c r="BF147" s="159">
        <f t="shared" si="5"/>
        <v>0</v>
      </c>
      <c r="BG147" s="159">
        <f t="shared" si="6"/>
        <v>0</v>
      </c>
      <c r="BH147" s="159">
        <f t="shared" si="7"/>
        <v>0</v>
      </c>
      <c r="BI147" s="159">
        <f t="shared" si="8"/>
        <v>0</v>
      </c>
      <c r="BJ147" s="17" t="s">
        <v>89</v>
      </c>
      <c r="BK147" s="159">
        <f t="shared" si="9"/>
        <v>0</v>
      </c>
      <c r="BL147" s="17" t="s">
        <v>313</v>
      </c>
      <c r="BM147" s="158" t="s">
        <v>4196</v>
      </c>
    </row>
    <row r="148" spans="2:65" s="1" customFormat="1" ht="24.2" customHeight="1">
      <c r="B148" s="145"/>
      <c r="C148" s="146" t="s">
        <v>506</v>
      </c>
      <c r="D148" s="146" t="s">
        <v>309</v>
      </c>
      <c r="E148" s="147" t="s">
        <v>4197</v>
      </c>
      <c r="F148" s="148" t="s">
        <v>4198</v>
      </c>
      <c r="G148" s="149" t="s">
        <v>1071</v>
      </c>
      <c r="H148" s="150">
        <v>750</v>
      </c>
      <c r="I148" s="151"/>
      <c r="J148" s="152">
        <f t="shared" si="0"/>
        <v>0</v>
      </c>
      <c r="K148" s="153"/>
      <c r="L148" s="32"/>
      <c r="M148" s="154" t="s">
        <v>1</v>
      </c>
      <c r="N148" s="155" t="s">
        <v>42</v>
      </c>
      <c r="P148" s="156">
        <f t="shared" si="1"/>
        <v>0</v>
      </c>
      <c r="Q148" s="156">
        <v>0</v>
      </c>
      <c r="R148" s="156">
        <f t="shared" si="2"/>
        <v>0</v>
      </c>
      <c r="S148" s="156">
        <v>0</v>
      </c>
      <c r="T148" s="157">
        <f t="shared" si="3"/>
        <v>0</v>
      </c>
      <c r="AR148" s="158" t="s">
        <v>313</v>
      </c>
      <c r="AT148" s="158" t="s">
        <v>309</v>
      </c>
      <c r="AU148" s="158" t="s">
        <v>89</v>
      </c>
      <c r="AY148" s="17" t="s">
        <v>307</v>
      </c>
      <c r="BE148" s="159">
        <f t="shared" si="4"/>
        <v>0</v>
      </c>
      <c r="BF148" s="159">
        <f t="shared" si="5"/>
        <v>0</v>
      </c>
      <c r="BG148" s="159">
        <f t="shared" si="6"/>
        <v>0</v>
      </c>
      <c r="BH148" s="159">
        <f t="shared" si="7"/>
        <v>0</v>
      </c>
      <c r="BI148" s="159">
        <f t="shared" si="8"/>
        <v>0</v>
      </c>
      <c r="BJ148" s="17" t="s">
        <v>89</v>
      </c>
      <c r="BK148" s="159">
        <f t="shared" si="9"/>
        <v>0</v>
      </c>
      <c r="BL148" s="17" t="s">
        <v>313</v>
      </c>
      <c r="BM148" s="158" t="s">
        <v>4199</v>
      </c>
    </row>
    <row r="149" spans="2:65" s="1" customFormat="1" ht="33" customHeight="1">
      <c r="B149" s="145"/>
      <c r="C149" s="188" t="s">
        <v>514</v>
      </c>
      <c r="D149" s="188" t="s">
        <v>507</v>
      </c>
      <c r="E149" s="189" t="s">
        <v>4200</v>
      </c>
      <c r="F149" s="190" t="s">
        <v>4201</v>
      </c>
      <c r="G149" s="191" t="s">
        <v>1071</v>
      </c>
      <c r="H149" s="192">
        <v>750</v>
      </c>
      <c r="I149" s="193"/>
      <c r="J149" s="194">
        <f t="shared" si="0"/>
        <v>0</v>
      </c>
      <c r="K149" s="195"/>
      <c r="L149" s="196"/>
      <c r="M149" s="197" t="s">
        <v>1</v>
      </c>
      <c r="N149" s="198" t="s">
        <v>42</v>
      </c>
      <c r="P149" s="156">
        <f t="shared" si="1"/>
        <v>0</v>
      </c>
      <c r="Q149" s="156">
        <v>8.8999999999999995E-4</v>
      </c>
      <c r="R149" s="156">
        <f t="shared" si="2"/>
        <v>0.66749999999999998</v>
      </c>
      <c r="S149" s="156">
        <v>0</v>
      </c>
      <c r="T149" s="157">
        <f t="shared" si="3"/>
        <v>0</v>
      </c>
      <c r="AR149" s="158" t="s">
        <v>449</v>
      </c>
      <c r="AT149" s="158" t="s">
        <v>507</v>
      </c>
      <c r="AU149" s="158" t="s">
        <v>89</v>
      </c>
      <c r="AY149" s="17" t="s">
        <v>307</v>
      </c>
      <c r="BE149" s="159">
        <f t="shared" si="4"/>
        <v>0</v>
      </c>
      <c r="BF149" s="159">
        <f t="shared" si="5"/>
        <v>0</v>
      </c>
      <c r="BG149" s="159">
        <f t="shared" si="6"/>
        <v>0</v>
      </c>
      <c r="BH149" s="159">
        <f t="shared" si="7"/>
        <v>0</v>
      </c>
      <c r="BI149" s="159">
        <f t="shared" si="8"/>
        <v>0</v>
      </c>
      <c r="BJ149" s="17" t="s">
        <v>89</v>
      </c>
      <c r="BK149" s="159">
        <f t="shared" si="9"/>
        <v>0</v>
      </c>
      <c r="BL149" s="17" t="s">
        <v>313</v>
      </c>
      <c r="BM149" s="158" t="s">
        <v>4202</v>
      </c>
    </row>
    <row r="150" spans="2:65" s="1" customFormat="1" ht="24.2" customHeight="1">
      <c r="B150" s="145"/>
      <c r="C150" s="146" t="s">
        <v>520</v>
      </c>
      <c r="D150" s="146" t="s">
        <v>309</v>
      </c>
      <c r="E150" s="147" t="s">
        <v>4203</v>
      </c>
      <c r="F150" s="148" t="s">
        <v>4204</v>
      </c>
      <c r="G150" s="149" t="s">
        <v>1071</v>
      </c>
      <c r="H150" s="150">
        <v>200</v>
      </c>
      <c r="I150" s="151"/>
      <c r="J150" s="152">
        <f t="shared" si="0"/>
        <v>0</v>
      </c>
      <c r="K150" s="153"/>
      <c r="L150" s="32"/>
      <c r="M150" s="154" t="s">
        <v>1</v>
      </c>
      <c r="N150" s="155" t="s">
        <v>42</v>
      </c>
      <c r="P150" s="156">
        <f t="shared" si="1"/>
        <v>0</v>
      </c>
      <c r="Q150" s="156">
        <v>0</v>
      </c>
      <c r="R150" s="156">
        <f t="shared" si="2"/>
        <v>0</v>
      </c>
      <c r="S150" s="156">
        <v>0</v>
      </c>
      <c r="T150" s="157">
        <f t="shared" si="3"/>
        <v>0</v>
      </c>
      <c r="AR150" s="158" t="s">
        <v>313</v>
      </c>
      <c r="AT150" s="158" t="s">
        <v>309</v>
      </c>
      <c r="AU150" s="158" t="s">
        <v>89</v>
      </c>
      <c r="AY150" s="17" t="s">
        <v>307</v>
      </c>
      <c r="BE150" s="159">
        <f t="shared" si="4"/>
        <v>0</v>
      </c>
      <c r="BF150" s="159">
        <f t="shared" si="5"/>
        <v>0</v>
      </c>
      <c r="BG150" s="159">
        <f t="shared" si="6"/>
        <v>0</v>
      </c>
      <c r="BH150" s="159">
        <f t="shared" si="7"/>
        <v>0</v>
      </c>
      <c r="BI150" s="159">
        <f t="shared" si="8"/>
        <v>0</v>
      </c>
      <c r="BJ150" s="17" t="s">
        <v>89</v>
      </c>
      <c r="BK150" s="159">
        <f t="shared" si="9"/>
        <v>0</v>
      </c>
      <c r="BL150" s="17" t="s">
        <v>313</v>
      </c>
      <c r="BM150" s="158" t="s">
        <v>4205</v>
      </c>
    </row>
    <row r="151" spans="2:65" s="1" customFormat="1" ht="33" customHeight="1">
      <c r="B151" s="145"/>
      <c r="C151" s="188" t="s">
        <v>526</v>
      </c>
      <c r="D151" s="188" t="s">
        <v>507</v>
      </c>
      <c r="E151" s="189" t="s">
        <v>4206</v>
      </c>
      <c r="F151" s="190" t="s">
        <v>4207</v>
      </c>
      <c r="G151" s="191" t="s">
        <v>1071</v>
      </c>
      <c r="H151" s="192">
        <v>200</v>
      </c>
      <c r="I151" s="193"/>
      <c r="J151" s="194">
        <f t="shared" si="0"/>
        <v>0</v>
      </c>
      <c r="K151" s="195"/>
      <c r="L151" s="196"/>
      <c r="M151" s="197" t="s">
        <v>1</v>
      </c>
      <c r="N151" s="198" t="s">
        <v>42</v>
      </c>
      <c r="P151" s="156">
        <f t="shared" si="1"/>
        <v>0</v>
      </c>
      <c r="Q151" s="156">
        <v>1.1E-4</v>
      </c>
      <c r="R151" s="156">
        <f t="shared" si="2"/>
        <v>2.2000000000000002E-2</v>
      </c>
      <c r="S151" s="156">
        <v>0</v>
      </c>
      <c r="T151" s="157">
        <f t="shared" si="3"/>
        <v>0</v>
      </c>
      <c r="AR151" s="158" t="s">
        <v>449</v>
      </c>
      <c r="AT151" s="158" t="s">
        <v>507</v>
      </c>
      <c r="AU151" s="158" t="s">
        <v>89</v>
      </c>
      <c r="AY151" s="17" t="s">
        <v>307</v>
      </c>
      <c r="BE151" s="159">
        <f t="shared" si="4"/>
        <v>0</v>
      </c>
      <c r="BF151" s="159">
        <f t="shared" si="5"/>
        <v>0</v>
      </c>
      <c r="BG151" s="159">
        <f t="shared" si="6"/>
        <v>0</v>
      </c>
      <c r="BH151" s="159">
        <f t="shared" si="7"/>
        <v>0</v>
      </c>
      <c r="BI151" s="159">
        <f t="shared" si="8"/>
        <v>0</v>
      </c>
      <c r="BJ151" s="17" t="s">
        <v>89</v>
      </c>
      <c r="BK151" s="159">
        <f t="shared" si="9"/>
        <v>0</v>
      </c>
      <c r="BL151" s="17" t="s">
        <v>313</v>
      </c>
      <c r="BM151" s="158" t="s">
        <v>4208</v>
      </c>
    </row>
    <row r="152" spans="2:65" s="1" customFormat="1" ht="21.75" customHeight="1">
      <c r="B152" s="145"/>
      <c r="C152" s="146" t="s">
        <v>572</v>
      </c>
      <c r="D152" s="146" t="s">
        <v>309</v>
      </c>
      <c r="E152" s="147" t="s">
        <v>4209</v>
      </c>
      <c r="F152" s="148" t="s">
        <v>4210</v>
      </c>
      <c r="G152" s="149" t="s">
        <v>693</v>
      </c>
      <c r="H152" s="150">
        <v>7</v>
      </c>
      <c r="I152" s="151"/>
      <c r="J152" s="152">
        <f t="shared" si="0"/>
        <v>0</v>
      </c>
      <c r="K152" s="153"/>
      <c r="L152" s="32"/>
      <c r="M152" s="154" t="s">
        <v>1</v>
      </c>
      <c r="N152" s="155" t="s">
        <v>42</v>
      </c>
      <c r="P152" s="156">
        <f t="shared" si="1"/>
        <v>0</v>
      </c>
      <c r="Q152" s="156">
        <v>0</v>
      </c>
      <c r="R152" s="156">
        <f t="shared" si="2"/>
        <v>0</v>
      </c>
      <c r="S152" s="156">
        <v>0</v>
      </c>
      <c r="T152" s="157">
        <f t="shared" si="3"/>
        <v>0</v>
      </c>
      <c r="AR152" s="158" t="s">
        <v>313</v>
      </c>
      <c r="AT152" s="158" t="s">
        <v>309</v>
      </c>
      <c r="AU152" s="158" t="s">
        <v>89</v>
      </c>
      <c r="AY152" s="17" t="s">
        <v>307</v>
      </c>
      <c r="BE152" s="159">
        <f t="shared" si="4"/>
        <v>0</v>
      </c>
      <c r="BF152" s="159">
        <f t="shared" si="5"/>
        <v>0</v>
      </c>
      <c r="BG152" s="159">
        <f t="shared" si="6"/>
        <v>0</v>
      </c>
      <c r="BH152" s="159">
        <f t="shared" si="7"/>
        <v>0</v>
      </c>
      <c r="BI152" s="159">
        <f t="shared" si="8"/>
        <v>0</v>
      </c>
      <c r="BJ152" s="17" t="s">
        <v>89</v>
      </c>
      <c r="BK152" s="159">
        <f t="shared" si="9"/>
        <v>0</v>
      </c>
      <c r="BL152" s="17" t="s">
        <v>313</v>
      </c>
      <c r="BM152" s="158" t="s">
        <v>4211</v>
      </c>
    </row>
    <row r="153" spans="2:65" s="1" customFormat="1" ht="21.75" customHeight="1">
      <c r="B153" s="145"/>
      <c r="C153" s="188" t="s">
        <v>578</v>
      </c>
      <c r="D153" s="188" t="s">
        <v>507</v>
      </c>
      <c r="E153" s="189" t="s">
        <v>4212</v>
      </c>
      <c r="F153" s="190" t="s">
        <v>4213</v>
      </c>
      <c r="G153" s="191" t="s">
        <v>693</v>
      </c>
      <c r="H153" s="192">
        <v>3</v>
      </c>
      <c r="I153" s="193"/>
      <c r="J153" s="194">
        <f t="shared" si="0"/>
        <v>0</v>
      </c>
      <c r="K153" s="195"/>
      <c r="L153" s="196"/>
      <c r="M153" s="197" t="s">
        <v>1</v>
      </c>
      <c r="N153" s="198" t="s">
        <v>42</v>
      </c>
      <c r="P153" s="156">
        <f t="shared" si="1"/>
        <v>0</v>
      </c>
      <c r="Q153" s="156">
        <v>0</v>
      </c>
      <c r="R153" s="156">
        <f t="shared" si="2"/>
        <v>0</v>
      </c>
      <c r="S153" s="156">
        <v>0</v>
      </c>
      <c r="T153" s="157">
        <f t="shared" si="3"/>
        <v>0</v>
      </c>
      <c r="AR153" s="158" t="s">
        <v>449</v>
      </c>
      <c r="AT153" s="158" t="s">
        <v>507</v>
      </c>
      <c r="AU153" s="158" t="s">
        <v>89</v>
      </c>
      <c r="AY153" s="17" t="s">
        <v>307</v>
      </c>
      <c r="BE153" s="159">
        <f t="shared" si="4"/>
        <v>0</v>
      </c>
      <c r="BF153" s="159">
        <f t="shared" si="5"/>
        <v>0</v>
      </c>
      <c r="BG153" s="159">
        <f t="shared" si="6"/>
        <v>0</v>
      </c>
      <c r="BH153" s="159">
        <f t="shared" si="7"/>
        <v>0</v>
      </c>
      <c r="BI153" s="159">
        <f t="shared" si="8"/>
        <v>0</v>
      </c>
      <c r="BJ153" s="17" t="s">
        <v>89</v>
      </c>
      <c r="BK153" s="159">
        <f t="shared" si="9"/>
        <v>0</v>
      </c>
      <c r="BL153" s="17" t="s">
        <v>313</v>
      </c>
      <c r="BM153" s="158" t="s">
        <v>4214</v>
      </c>
    </row>
    <row r="154" spans="2:65" s="1" customFormat="1" ht="24.2" customHeight="1">
      <c r="B154" s="145"/>
      <c r="C154" s="188" t="s">
        <v>583</v>
      </c>
      <c r="D154" s="188" t="s">
        <v>507</v>
      </c>
      <c r="E154" s="189" t="s">
        <v>4215</v>
      </c>
      <c r="F154" s="190" t="s">
        <v>4216</v>
      </c>
      <c r="G154" s="191" t="s">
        <v>693</v>
      </c>
      <c r="H154" s="192">
        <v>4</v>
      </c>
      <c r="I154" s="193"/>
      <c r="J154" s="194">
        <f t="shared" si="0"/>
        <v>0</v>
      </c>
      <c r="K154" s="195"/>
      <c r="L154" s="196"/>
      <c r="M154" s="197" t="s">
        <v>1</v>
      </c>
      <c r="N154" s="198" t="s">
        <v>42</v>
      </c>
      <c r="P154" s="156">
        <f t="shared" si="1"/>
        <v>0</v>
      </c>
      <c r="Q154" s="156">
        <v>0</v>
      </c>
      <c r="R154" s="156">
        <f t="shared" si="2"/>
        <v>0</v>
      </c>
      <c r="S154" s="156">
        <v>0</v>
      </c>
      <c r="T154" s="157">
        <f t="shared" si="3"/>
        <v>0</v>
      </c>
      <c r="AR154" s="158" t="s">
        <v>449</v>
      </c>
      <c r="AT154" s="158" t="s">
        <v>507</v>
      </c>
      <c r="AU154" s="158" t="s">
        <v>89</v>
      </c>
      <c r="AY154" s="17" t="s">
        <v>307</v>
      </c>
      <c r="BE154" s="159">
        <f t="shared" si="4"/>
        <v>0</v>
      </c>
      <c r="BF154" s="159">
        <f t="shared" si="5"/>
        <v>0</v>
      </c>
      <c r="BG154" s="159">
        <f t="shared" si="6"/>
        <v>0</v>
      </c>
      <c r="BH154" s="159">
        <f t="shared" si="7"/>
        <v>0</v>
      </c>
      <c r="BI154" s="159">
        <f t="shared" si="8"/>
        <v>0</v>
      </c>
      <c r="BJ154" s="17" t="s">
        <v>89</v>
      </c>
      <c r="BK154" s="159">
        <f t="shared" si="9"/>
        <v>0</v>
      </c>
      <c r="BL154" s="17" t="s">
        <v>313</v>
      </c>
      <c r="BM154" s="158" t="s">
        <v>4217</v>
      </c>
    </row>
    <row r="155" spans="2:65" s="1" customFormat="1" ht="24.2" customHeight="1">
      <c r="B155" s="145"/>
      <c r="C155" s="146" t="s">
        <v>587</v>
      </c>
      <c r="D155" s="146" t="s">
        <v>309</v>
      </c>
      <c r="E155" s="147" t="s">
        <v>4218</v>
      </c>
      <c r="F155" s="148" t="s">
        <v>4219</v>
      </c>
      <c r="G155" s="149" t="s">
        <v>693</v>
      </c>
      <c r="H155" s="150">
        <v>8</v>
      </c>
      <c r="I155" s="151"/>
      <c r="J155" s="152">
        <f t="shared" si="0"/>
        <v>0</v>
      </c>
      <c r="K155" s="153"/>
      <c r="L155" s="32"/>
      <c r="M155" s="154" t="s">
        <v>1</v>
      </c>
      <c r="N155" s="155" t="s">
        <v>42</v>
      </c>
      <c r="P155" s="156">
        <f t="shared" si="1"/>
        <v>0</v>
      </c>
      <c r="Q155" s="156">
        <v>0</v>
      </c>
      <c r="R155" s="156">
        <f t="shared" si="2"/>
        <v>0</v>
      </c>
      <c r="S155" s="156">
        <v>0</v>
      </c>
      <c r="T155" s="157">
        <f t="shared" si="3"/>
        <v>0</v>
      </c>
      <c r="AR155" s="158" t="s">
        <v>313</v>
      </c>
      <c r="AT155" s="158" t="s">
        <v>309</v>
      </c>
      <c r="AU155" s="158" t="s">
        <v>89</v>
      </c>
      <c r="AY155" s="17" t="s">
        <v>307</v>
      </c>
      <c r="BE155" s="159">
        <f t="shared" si="4"/>
        <v>0</v>
      </c>
      <c r="BF155" s="159">
        <f t="shared" si="5"/>
        <v>0</v>
      </c>
      <c r="BG155" s="159">
        <f t="shared" si="6"/>
        <v>0</v>
      </c>
      <c r="BH155" s="159">
        <f t="shared" si="7"/>
        <v>0</v>
      </c>
      <c r="BI155" s="159">
        <f t="shared" si="8"/>
        <v>0</v>
      </c>
      <c r="BJ155" s="17" t="s">
        <v>89</v>
      </c>
      <c r="BK155" s="159">
        <f t="shared" si="9"/>
        <v>0</v>
      </c>
      <c r="BL155" s="17" t="s">
        <v>313</v>
      </c>
      <c r="BM155" s="158" t="s">
        <v>4220</v>
      </c>
    </row>
    <row r="156" spans="2:65" s="1" customFormat="1" ht="24.2" customHeight="1">
      <c r="B156" s="145"/>
      <c r="C156" s="188" t="s">
        <v>592</v>
      </c>
      <c r="D156" s="188" t="s">
        <v>507</v>
      </c>
      <c r="E156" s="189" t="s">
        <v>4221</v>
      </c>
      <c r="F156" s="190" t="s">
        <v>4222</v>
      </c>
      <c r="G156" s="191" t="s">
        <v>693</v>
      </c>
      <c r="H156" s="192">
        <v>8</v>
      </c>
      <c r="I156" s="193"/>
      <c r="J156" s="194">
        <f t="shared" si="0"/>
        <v>0</v>
      </c>
      <c r="K156" s="195"/>
      <c r="L156" s="196"/>
      <c r="M156" s="197" t="s">
        <v>1</v>
      </c>
      <c r="N156" s="198" t="s">
        <v>42</v>
      </c>
      <c r="P156" s="156">
        <f t="shared" si="1"/>
        <v>0</v>
      </c>
      <c r="Q156" s="156">
        <v>1E-4</v>
      </c>
      <c r="R156" s="156">
        <f t="shared" si="2"/>
        <v>8.0000000000000004E-4</v>
      </c>
      <c r="S156" s="156">
        <v>0</v>
      </c>
      <c r="T156" s="157">
        <f t="shared" si="3"/>
        <v>0</v>
      </c>
      <c r="AR156" s="158" t="s">
        <v>1584</v>
      </c>
      <c r="AT156" s="158" t="s">
        <v>507</v>
      </c>
      <c r="AU156" s="158" t="s">
        <v>89</v>
      </c>
      <c r="AY156" s="17" t="s">
        <v>307</v>
      </c>
      <c r="BE156" s="159">
        <f t="shared" si="4"/>
        <v>0</v>
      </c>
      <c r="BF156" s="159">
        <f t="shared" si="5"/>
        <v>0</v>
      </c>
      <c r="BG156" s="159">
        <f t="shared" si="6"/>
        <v>0</v>
      </c>
      <c r="BH156" s="159">
        <f t="shared" si="7"/>
        <v>0</v>
      </c>
      <c r="BI156" s="159">
        <f t="shared" si="8"/>
        <v>0</v>
      </c>
      <c r="BJ156" s="17" t="s">
        <v>89</v>
      </c>
      <c r="BK156" s="159">
        <f t="shared" si="9"/>
        <v>0</v>
      </c>
      <c r="BL156" s="17" t="s">
        <v>1584</v>
      </c>
      <c r="BM156" s="158" t="s">
        <v>4223</v>
      </c>
    </row>
    <row r="157" spans="2:65" s="1" customFormat="1" ht="24.2" customHeight="1">
      <c r="B157" s="145"/>
      <c r="C157" s="146" t="s">
        <v>597</v>
      </c>
      <c r="D157" s="146" t="s">
        <v>309</v>
      </c>
      <c r="E157" s="147" t="s">
        <v>4224</v>
      </c>
      <c r="F157" s="148" t="s">
        <v>4225</v>
      </c>
      <c r="G157" s="149" t="s">
        <v>693</v>
      </c>
      <c r="H157" s="150">
        <v>13</v>
      </c>
      <c r="I157" s="151"/>
      <c r="J157" s="152">
        <f t="shared" si="0"/>
        <v>0</v>
      </c>
      <c r="K157" s="153"/>
      <c r="L157" s="32"/>
      <c r="M157" s="154" t="s">
        <v>1</v>
      </c>
      <c r="N157" s="155" t="s">
        <v>42</v>
      </c>
      <c r="P157" s="156">
        <f t="shared" si="1"/>
        <v>0</v>
      </c>
      <c r="Q157" s="156">
        <v>0</v>
      </c>
      <c r="R157" s="156">
        <f t="shared" si="2"/>
        <v>0</v>
      </c>
      <c r="S157" s="156">
        <v>0</v>
      </c>
      <c r="T157" s="157">
        <f t="shared" si="3"/>
        <v>0</v>
      </c>
      <c r="AR157" s="158" t="s">
        <v>313</v>
      </c>
      <c r="AT157" s="158" t="s">
        <v>309</v>
      </c>
      <c r="AU157" s="158" t="s">
        <v>89</v>
      </c>
      <c r="AY157" s="17" t="s">
        <v>307</v>
      </c>
      <c r="BE157" s="159">
        <f t="shared" si="4"/>
        <v>0</v>
      </c>
      <c r="BF157" s="159">
        <f t="shared" si="5"/>
        <v>0</v>
      </c>
      <c r="BG157" s="159">
        <f t="shared" si="6"/>
        <v>0</v>
      </c>
      <c r="BH157" s="159">
        <f t="shared" si="7"/>
        <v>0</v>
      </c>
      <c r="BI157" s="159">
        <f t="shared" si="8"/>
        <v>0</v>
      </c>
      <c r="BJ157" s="17" t="s">
        <v>89</v>
      </c>
      <c r="BK157" s="159">
        <f t="shared" si="9"/>
        <v>0</v>
      </c>
      <c r="BL157" s="17" t="s">
        <v>313</v>
      </c>
      <c r="BM157" s="158" t="s">
        <v>4226</v>
      </c>
    </row>
    <row r="158" spans="2:65" s="1" customFormat="1" ht="21.75" customHeight="1">
      <c r="B158" s="145"/>
      <c r="C158" s="188" t="s">
        <v>601</v>
      </c>
      <c r="D158" s="188" t="s">
        <v>507</v>
      </c>
      <c r="E158" s="189" t="s">
        <v>4227</v>
      </c>
      <c r="F158" s="190" t="s">
        <v>4228</v>
      </c>
      <c r="G158" s="191" t="s">
        <v>693</v>
      </c>
      <c r="H158" s="192">
        <v>13</v>
      </c>
      <c r="I158" s="193"/>
      <c r="J158" s="194">
        <f t="shared" si="0"/>
        <v>0</v>
      </c>
      <c r="K158" s="195"/>
      <c r="L158" s="196"/>
      <c r="M158" s="197" t="s">
        <v>1</v>
      </c>
      <c r="N158" s="198" t="s">
        <v>42</v>
      </c>
      <c r="P158" s="156">
        <f t="shared" si="1"/>
        <v>0</v>
      </c>
      <c r="Q158" s="156">
        <v>1.2E-4</v>
      </c>
      <c r="R158" s="156">
        <f t="shared" si="2"/>
        <v>1.56E-3</v>
      </c>
      <c r="S158" s="156">
        <v>0</v>
      </c>
      <c r="T158" s="157">
        <f t="shared" si="3"/>
        <v>0</v>
      </c>
      <c r="AR158" s="158" t="s">
        <v>1584</v>
      </c>
      <c r="AT158" s="158" t="s">
        <v>507</v>
      </c>
      <c r="AU158" s="158" t="s">
        <v>89</v>
      </c>
      <c r="AY158" s="17" t="s">
        <v>307</v>
      </c>
      <c r="BE158" s="159">
        <f t="shared" si="4"/>
        <v>0</v>
      </c>
      <c r="BF158" s="159">
        <f t="shared" si="5"/>
        <v>0</v>
      </c>
      <c r="BG158" s="159">
        <f t="shared" si="6"/>
        <v>0</v>
      </c>
      <c r="BH158" s="159">
        <f t="shared" si="7"/>
        <v>0</v>
      </c>
      <c r="BI158" s="159">
        <f t="shared" si="8"/>
        <v>0</v>
      </c>
      <c r="BJ158" s="17" t="s">
        <v>89</v>
      </c>
      <c r="BK158" s="159">
        <f t="shared" si="9"/>
        <v>0</v>
      </c>
      <c r="BL158" s="17" t="s">
        <v>1584</v>
      </c>
      <c r="BM158" s="158" t="s">
        <v>4229</v>
      </c>
    </row>
    <row r="159" spans="2:65" s="1" customFormat="1" ht="24.2" customHeight="1">
      <c r="B159" s="145"/>
      <c r="C159" s="146" t="s">
        <v>637</v>
      </c>
      <c r="D159" s="146" t="s">
        <v>309</v>
      </c>
      <c r="E159" s="147" t="s">
        <v>4230</v>
      </c>
      <c r="F159" s="148" t="s">
        <v>4231</v>
      </c>
      <c r="G159" s="149" t="s">
        <v>693</v>
      </c>
      <c r="H159" s="150">
        <v>5</v>
      </c>
      <c r="I159" s="151"/>
      <c r="J159" s="152">
        <f t="shared" si="0"/>
        <v>0</v>
      </c>
      <c r="K159" s="153"/>
      <c r="L159" s="32"/>
      <c r="M159" s="154" t="s">
        <v>1</v>
      </c>
      <c r="N159" s="155" t="s">
        <v>42</v>
      </c>
      <c r="P159" s="156">
        <f t="shared" si="1"/>
        <v>0</v>
      </c>
      <c r="Q159" s="156">
        <v>0</v>
      </c>
      <c r="R159" s="156">
        <f t="shared" si="2"/>
        <v>0</v>
      </c>
      <c r="S159" s="156">
        <v>0</v>
      </c>
      <c r="T159" s="157">
        <f t="shared" si="3"/>
        <v>0</v>
      </c>
      <c r="AR159" s="158" t="s">
        <v>313</v>
      </c>
      <c r="AT159" s="158" t="s">
        <v>309</v>
      </c>
      <c r="AU159" s="158" t="s">
        <v>89</v>
      </c>
      <c r="AY159" s="17" t="s">
        <v>307</v>
      </c>
      <c r="BE159" s="159">
        <f t="shared" si="4"/>
        <v>0</v>
      </c>
      <c r="BF159" s="159">
        <f t="shared" si="5"/>
        <v>0</v>
      </c>
      <c r="BG159" s="159">
        <f t="shared" si="6"/>
        <v>0</v>
      </c>
      <c r="BH159" s="159">
        <f t="shared" si="7"/>
        <v>0</v>
      </c>
      <c r="BI159" s="159">
        <f t="shared" si="8"/>
        <v>0</v>
      </c>
      <c r="BJ159" s="17" t="s">
        <v>89</v>
      </c>
      <c r="BK159" s="159">
        <f t="shared" si="9"/>
        <v>0</v>
      </c>
      <c r="BL159" s="17" t="s">
        <v>313</v>
      </c>
      <c r="BM159" s="158" t="s">
        <v>4232</v>
      </c>
    </row>
    <row r="160" spans="2:65" s="1" customFormat="1" ht="21.75" customHeight="1">
      <c r="B160" s="145"/>
      <c r="C160" s="188" t="s">
        <v>644</v>
      </c>
      <c r="D160" s="188" t="s">
        <v>507</v>
      </c>
      <c r="E160" s="189" t="s">
        <v>4233</v>
      </c>
      <c r="F160" s="190" t="s">
        <v>4234</v>
      </c>
      <c r="G160" s="191" t="s">
        <v>693</v>
      </c>
      <c r="H160" s="192">
        <v>5</v>
      </c>
      <c r="I160" s="193"/>
      <c r="J160" s="194">
        <f t="shared" si="0"/>
        <v>0</v>
      </c>
      <c r="K160" s="195"/>
      <c r="L160" s="196"/>
      <c r="M160" s="197" t="s">
        <v>1</v>
      </c>
      <c r="N160" s="198" t="s">
        <v>42</v>
      </c>
      <c r="P160" s="156">
        <f t="shared" si="1"/>
        <v>0</v>
      </c>
      <c r="Q160" s="156">
        <v>1.2E-4</v>
      </c>
      <c r="R160" s="156">
        <f t="shared" si="2"/>
        <v>6.0000000000000006E-4</v>
      </c>
      <c r="S160" s="156">
        <v>0</v>
      </c>
      <c r="T160" s="157">
        <f t="shared" si="3"/>
        <v>0</v>
      </c>
      <c r="AR160" s="158" t="s">
        <v>1584</v>
      </c>
      <c r="AT160" s="158" t="s">
        <v>507</v>
      </c>
      <c r="AU160" s="158" t="s">
        <v>89</v>
      </c>
      <c r="AY160" s="17" t="s">
        <v>307</v>
      </c>
      <c r="BE160" s="159">
        <f t="shared" si="4"/>
        <v>0</v>
      </c>
      <c r="BF160" s="159">
        <f t="shared" si="5"/>
        <v>0</v>
      </c>
      <c r="BG160" s="159">
        <f t="shared" si="6"/>
        <v>0</v>
      </c>
      <c r="BH160" s="159">
        <f t="shared" si="7"/>
        <v>0</v>
      </c>
      <c r="BI160" s="159">
        <f t="shared" si="8"/>
        <v>0</v>
      </c>
      <c r="BJ160" s="17" t="s">
        <v>89</v>
      </c>
      <c r="BK160" s="159">
        <f t="shared" si="9"/>
        <v>0</v>
      </c>
      <c r="BL160" s="17" t="s">
        <v>1584</v>
      </c>
      <c r="BM160" s="158" t="s">
        <v>4235</v>
      </c>
    </row>
    <row r="161" spans="2:65" s="1" customFormat="1" ht="24.2" customHeight="1">
      <c r="B161" s="145"/>
      <c r="C161" s="146" t="s">
        <v>648</v>
      </c>
      <c r="D161" s="146" t="s">
        <v>309</v>
      </c>
      <c r="E161" s="147" t="s">
        <v>4236</v>
      </c>
      <c r="F161" s="148" t="s">
        <v>4237</v>
      </c>
      <c r="G161" s="149" t="s">
        <v>693</v>
      </c>
      <c r="H161" s="150">
        <v>2</v>
      </c>
      <c r="I161" s="151"/>
      <c r="J161" s="152">
        <f t="shared" si="0"/>
        <v>0</v>
      </c>
      <c r="K161" s="153"/>
      <c r="L161" s="32"/>
      <c r="M161" s="154" t="s">
        <v>1</v>
      </c>
      <c r="N161" s="155" t="s">
        <v>42</v>
      </c>
      <c r="P161" s="156">
        <f t="shared" si="1"/>
        <v>0</v>
      </c>
      <c r="Q161" s="156">
        <v>0</v>
      </c>
      <c r="R161" s="156">
        <f t="shared" si="2"/>
        <v>0</v>
      </c>
      <c r="S161" s="156">
        <v>0</v>
      </c>
      <c r="T161" s="157">
        <f t="shared" si="3"/>
        <v>0</v>
      </c>
      <c r="AR161" s="158" t="s">
        <v>313</v>
      </c>
      <c r="AT161" s="158" t="s">
        <v>309</v>
      </c>
      <c r="AU161" s="158" t="s">
        <v>89</v>
      </c>
      <c r="AY161" s="17" t="s">
        <v>307</v>
      </c>
      <c r="BE161" s="159">
        <f t="shared" si="4"/>
        <v>0</v>
      </c>
      <c r="BF161" s="159">
        <f t="shared" si="5"/>
        <v>0</v>
      </c>
      <c r="BG161" s="159">
        <f t="shared" si="6"/>
        <v>0</v>
      </c>
      <c r="BH161" s="159">
        <f t="shared" si="7"/>
        <v>0</v>
      </c>
      <c r="BI161" s="159">
        <f t="shared" si="8"/>
        <v>0</v>
      </c>
      <c r="BJ161" s="17" t="s">
        <v>89</v>
      </c>
      <c r="BK161" s="159">
        <f t="shared" si="9"/>
        <v>0</v>
      </c>
      <c r="BL161" s="17" t="s">
        <v>313</v>
      </c>
      <c r="BM161" s="158" t="s">
        <v>4238</v>
      </c>
    </row>
    <row r="162" spans="2:65" s="1" customFormat="1" ht="24.2" customHeight="1">
      <c r="B162" s="145"/>
      <c r="C162" s="188" t="s">
        <v>7</v>
      </c>
      <c r="D162" s="188" t="s">
        <v>507</v>
      </c>
      <c r="E162" s="189" t="s">
        <v>4239</v>
      </c>
      <c r="F162" s="190" t="s">
        <v>4240</v>
      </c>
      <c r="G162" s="191" t="s">
        <v>693</v>
      </c>
      <c r="H162" s="192">
        <v>2</v>
      </c>
      <c r="I162" s="193"/>
      <c r="J162" s="194">
        <f t="shared" si="0"/>
        <v>0</v>
      </c>
      <c r="K162" s="195"/>
      <c r="L162" s="196"/>
      <c r="M162" s="197" t="s">
        <v>1</v>
      </c>
      <c r="N162" s="198" t="s">
        <v>42</v>
      </c>
      <c r="P162" s="156">
        <f t="shared" si="1"/>
        <v>0</v>
      </c>
      <c r="Q162" s="156">
        <v>1.2999999999999999E-4</v>
      </c>
      <c r="R162" s="156">
        <f t="shared" si="2"/>
        <v>2.5999999999999998E-4</v>
      </c>
      <c r="S162" s="156">
        <v>0</v>
      </c>
      <c r="T162" s="157">
        <f t="shared" si="3"/>
        <v>0</v>
      </c>
      <c r="AR162" s="158" t="s">
        <v>1584</v>
      </c>
      <c r="AT162" s="158" t="s">
        <v>507</v>
      </c>
      <c r="AU162" s="158" t="s">
        <v>89</v>
      </c>
      <c r="AY162" s="17" t="s">
        <v>307</v>
      </c>
      <c r="BE162" s="159">
        <f t="shared" si="4"/>
        <v>0</v>
      </c>
      <c r="BF162" s="159">
        <f t="shared" si="5"/>
        <v>0</v>
      </c>
      <c r="BG162" s="159">
        <f t="shared" si="6"/>
        <v>0</v>
      </c>
      <c r="BH162" s="159">
        <f t="shared" si="7"/>
        <v>0</v>
      </c>
      <c r="BI162" s="159">
        <f t="shared" si="8"/>
        <v>0</v>
      </c>
      <c r="BJ162" s="17" t="s">
        <v>89</v>
      </c>
      <c r="BK162" s="159">
        <f t="shared" si="9"/>
        <v>0</v>
      </c>
      <c r="BL162" s="17" t="s">
        <v>1584</v>
      </c>
      <c r="BM162" s="158" t="s">
        <v>4241</v>
      </c>
    </row>
    <row r="163" spans="2:65" s="1" customFormat="1" ht="24.2" customHeight="1">
      <c r="B163" s="145"/>
      <c r="C163" s="146" t="s">
        <v>659</v>
      </c>
      <c r="D163" s="146" t="s">
        <v>309</v>
      </c>
      <c r="E163" s="147" t="s">
        <v>4242</v>
      </c>
      <c r="F163" s="148" t="s">
        <v>4243</v>
      </c>
      <c r="G163" s="149" t="s">
        <v>693</v>
      </c>
      <c r="H163" s="150">
        <v>10</v>
      </c>
      <c r="I163" s="151"/>
      <c r="J163" s="152">
        <f t="shared" si="0"/>
        <v>0</v>
      </c>
      <c r="K163" s="153"/>
      <c r="L163" s="32"/>
      <c r="M163" s="154" t="s">
        <v>1</v>
      </c>
      <c r="N163" s="155" t="s">
        <v>42</v>
      </c>
      <c r="P163" s="156">
        <f t="shared" si="1"/>
        <v>0</v>
      </c>
      <c r="Q163" s="156">
        <v>0</v>
      </c>
      <c r="R163" s="156">
        <f t="shared" si="2"/>
        <v>0</v>
      </c>
      <c r="S163" s="156">
        <v>0</v>
      </c>
      <c r="T163" s="157">
        <f t="shared" si="3"/>
        <v>0</v>
      </c>
      <c r="AR163" s="158" t="s">
        <v>313</v>
      </c>
      <c r="AT163" s="158" t="s">
        <v>309</v>
      </c>
      <c r="AU163" s="158" t="s">
        <v>89</v>
      </c>
      <c r="AY163" s="17" t="s">
        <v>307</v>
      </c>
      <c r="BE163" s="159">
        <f t="shared" si="4"/>
        <v>0</v>
      </c>
      <c r="BF163" s="159">
        <f t="shared" si="5"/>
        <v>0</v>
      </c>
      <c r="BG163" s="159">
        <f t="shared" si="6"/>
        <v>0</v>
      </c>
      <c r="BH163" s="159">
        <f t="shared" si="7"/>
        <v>0</v>
      </c>
      <c r="BI163" s="159">
        <f t="shared" si="8"/>
        <v>0</v>
      </c>
      <c r="BJ163" s="17" t="s">
        <v>89</v>
      </c>
      <c r="BK163" s="159">
        <f t="shared" si="9"/>
        <v>0</v>
      </c>
      <c r="BL163" s="17" t="s">
        <v>313</v>
      </c>
      <c r="BM163" s="158" t="s">
        <v>4244</v>
      </c>
    </row>
    <row r="164" spans="2:65" s="1" customFormat="1" ht="24.2" customHeight="1">
      <c r="B164" s="145"/>
      <c r="C164" s="188" t="s">
        <v>666</v>
      </c>
      <c r="D164" s="188" t="s">
        <v>507</v>
      </c>
      <c r="E164" s="189" t="s">
        <v>4245</v>
      </c>
      <c r="F164" s="190" t="s">
        <v>4246</v>
      </c>
      <c r="G164" s="191" t="s">
        <v>693</v>
      </c>
      <c r="H164" s="192">
        <v>10</v>
      </c>
      <c r="I164" s="193"/>
      <c r="J164" s="194">
        <f t="shared" si="0"/>
        <v>0</v>
      </c>
      <c r="K164" s="195"/>
      <c r="L164" s="196"/>
      <c r="M164" s="197" t="s">
        <v>1</v>
      </c>
      <c r="N164" s="198" t="s">
        <v>42</v>
      </c>
      <c r="P164" s="156">
        <f t="shared" si="1"/>
        <v>0</v>
      </c>
      <c r="Q164" s="156">
        <v>6.9999999999999994E-5</v>
      </c>
      <c r="R164" s="156">
        <f t="shared" si="2"/>
        <v>6.9999999999999988E-4</v>
      </c>
      <c r="S164" s="156">
        <v>0</v>
      </c>
      <c r="T164" s="157">
        <f t="shared" si="3"/>
        <v>0</v>
      </c>
      <c r="AR164" s="158" t="s">
        <v>1584</v>
      </c>
      <c r="AT164" s="158" t="s">
        <v>507</v>
      </c>
      <c r="AU164" s="158" t="s">
        <v>89</v>
      </c>
      <c r="AY164" s="17" t="s">
        <v>307</v>
      </c>
      <c r="BE164" s="159">
        <f t="shared" si="4"/>
        <v>0</v>
      </c>
      <c r="BF164" s="159">
        <f t="shared" si="5"/>
        <v>0</v>
      </c>
      <c r="BG164" s="159">
        <f t="shared" si="6"/>
        <v>0</v>
      </c>
      <c r="BH164" s="159">
        <f t="shared" si="7"/>
        <v>0</v>
      </c>
      <c r="BI164" s="159">
        <f t="shared" si="8"/>
        <v>0</v>
      </c>
      <c r="BJ164" s="17" t="s">
        <v>89</v>
      </c>
      <c r="BK164" s="159">
        <f t="shared" si="9"/>
        <v>0</v>
      </c>
      <c r="BL164" s="17" t="s">
        <v>1584</v>
      </c>
      <c r="BM164" s="158" t="s">
        <v>4247</v>
      </c>
    </row>
    <row r="165" spans="2:65" s="1" customFormat="1" ht="24.2" customHeight="1">
      <c r="B165" s="145"/>
      <c r="C165" s="146" t="s">
        <v>673</v>
      </c>
      <c r="D165" s="146" t="s">
        <v>309</v>
      </c>
      <c r="E165" s="147" t="s">
        <v>4248</v>
      </c>
      <c r="F165" s="148" t="s">
        <v>4249</v>
      </c>
      <c r="G165" s="149" t="s">
        <v>693</v>
      </c>
      <c r="H165" s="150">
        <v>22</v>
      </c>
      <c r="I165" s="151"/>
      <c r="J165" s="152">
        <f t="shared" si="0"/>
        <v>0</v>
      </c>
      <c r="K165" s="153"/>
      <c r="L165" s="32"/>
      <c r="M165" s="154" t="s">
        <v>1</v>
      </c>
      <c r="N165" s="155" t="s">
        <v>42</v>
      </c>
      <c r="P165" s="156">
        <f t="shared" si="1"/>
        <v>0</v>
      </c>
      <c r="Q165" s="156">
        <v>0</v>
      </c>
      <c r="R165" s="156">
        <f t="shared" si="2"/>
        <v>0</v>
      </c>
      <c r="S165" s="156">
        <v>0</v>
      </c>
      <c r="T165" s="157">
        <f t="shared" si="3"/>
        <v>0</v>
      </c>
      <c r="AR165" s="158" t="s">
        <v>313</v>
      </c>
      <c r="AT165" s="158" t="s">
        <v>309</v>
      </c>
      <c r="AU165" s="158" t="s">
        <v>89</v>
      </c>
      <c r="AY165" s="17" t="s">
        <v>307</v>
      </c>
      <c r="BE165" s="159">
        <f t="shared" si="4"/>
        <v>0</v>
      </c>
      <c r="BF165" s="159">
        <f t="shared" si="5"/>
        <v>0</v>
      </c>
      <c r="BG165" s="159">
        <f t="shared" si="6"/>
        <v>0</v>
      </c>
      <c r="BH165" s="159">
        <f t="shared" si="7"/>
        <v>0</v>
      </c>
      <c r="BI165" s="159">
        <f t="shared" si="8"/>
        <v>0</v>
      </c>
      <c r="BJ165" s="17" t="s">
        <v>89</v>
      </c>
      <c r="BK165" s="159">
        <f t="shared" si="9"/>
        <v>0</v>
      </c>
      <c r="BL165" s="17" t="s">
        <v>313</v>
      </c>
      <c r="BM165" s="158" t="s">
        <v>4250</v>
      </c>
    </row>
    <row r="166" spans="2:65" s="1" customFormat="1" ht="21.75" customHeight="1">
      <c r="B166" s="145"/>
      <c r="C166" s="188" t="s">
        <v>681</v>
      </c>
      <c r="D166" s="188" t="s">
        <v>507</v>
      </c>
      <c r="E166" s="189" t="s">
        <v>4251</v>
      </c>
      <c r="F166" s="190" t="s">
        <v>4252</v>
      </c>
      <c r="G166" s="191" t="s">
        <v>693</v>
      </c>
      <c r="H166" s="192">
        <v>22</v>
      </c>
      <c r="I166" s="193"/>
      <c r="J166" s="194">
        <f t="shared" si="0"/>
        <v>0</v>
      </c>
      <c r="K166" s="195"/>
      <c r="L166" s="196"/>
      <c r="M166" s="197" t="s">
        <v>1</v>
      </c>
      <c r="N166" s="198" t="s">
        <v>42</v>
      </c>
      <c r="P166" s="156">
        <f t="shared" si="1"/>
        <v>0</v>
      </c>
      <c r="Q166" s="156">
        <v>6.9999999999999994E-5</v>
      </c>
      <c r="R166" s="156">
        <f t="shared" si="2"/>
        <v>1.5399999999999999E-3</v>
      </c>
      <c r="S166" s="156">
        <v>0</v>
      </c>
      <c r="T166" s="157">
        <f t="shared" si="3"/>
        <v>0</v>
      </c>
      <c r="AR166" s="158" t="s">
        <v>449</v>
      </c>
      <c r="AT166" s="158" t="s">
        <v>507</v>
      </c>
      <c r="AU166" s="158" t="s">
        <v>89</v>
      </c>
      <c r="AY166" s="17" t="s">
        <v>307</v>
      </c>
      <c r="BE166" s="159">
        <f t="shared" si="4"/>
        <v>0</v>
      </c>
      <c r="BF166" s="159">
        <f t="shared" si="5"/>
        <v>0</v>
      </c>
      <c r="BG166" s="159">
        <f t="shared" si="6"/>
        <v>0</v>
      </c>
      <c r="BH166" s="159">
        <f t="shared" si="7"/>
        <v>0</v>
      </c>
      <c r="BI166" s="159">
        <f t="shared" si="8"/>
        <v>0</v>
      </c>
      <c r="BJ166" s="17" t="s">
        <v>89</v>
      </c>
      <c r="BK166" s="159">
        <f t="shared" si="9"/>
        <v>0</v>
      </c>
      <c r="BL166" s="17" t="s">
        <v>313</v>
      </c>
      <c r="BM166" s="158" t="s">
        <v>4253</v>
      </c>
    </row>
    <row r="167" spans="2:65" s="1" customFormat="1" ht="24.2" customHeight="1">
      <c r="B167" s="145"/>
      <c r="C167" s="146" t="s">
        <v>685</v>
      </c>
      <c r="D167" s="146" t="s">
        <v>309</v>
      </c>
      <c r="E167" s="147" t="s">
        <v>4254</v>
      </c>
      <c r="F167" s="148" t="s">
        <v>4255</v>
      </c>
      <c r="G167" s="149" t="s">
        <v>693</v>
      </c>
      <c r="H167" s="150">
        <v>6</v>
      </c>
      <c r="I167" s="151"/>
      <c r="J167" s="152">
        <f t="shared" si="0"/>
        <v>0</v>
      </c>
      <c r="K167" s="153"/>
      <c r="L167" s="32"/>
      <c r="M167" s="154" t="s">
        <v>1</v>
      </c>
      <c r="N167" s="155" t="s">
        <v>42</v>
      </c>
      <c r="P167" s="156">
        <f t="shared" si="1"/>
        <v>0</v>
      </c>
      <c r="Q167" s="156">
        <v>0</v>
      </c>
      <c r="R167" s="156">
        <f t="shared" si="2"/>
        <v>0</v>
      </c>
      <c r="S167" s="156">
        <v>0</v>
      </c>
      <c r="T167" s="157">
        <f t="shared" si="3"/>
        <v>0</v>
      </c>
      <c r="AR167" s="158" t="s">
        <v>313</v>
      </c>
      <c r="AT167" s="158" t="s">
        <v>309</v>
      </c>
      <c r="AU167" s="158" t="s">
        <v>89</v>
      </c>
      <c r="AY167" s="17" t="s">
        <v>307</v>
      </c>
      <c r="BE167" s="159">
        <f t="shared" si="4"/>
        <v>0</v>
      </c>
      <c r="BF167" s="159">
        <f t="shared" si="5"/>
        <v>0</v>
      </c>
      <c r="BG167" s="159">
        <f t="shared" si="6"/>
        <v>0</v>
      </c>
      <c r="BH167" s="159">
        <f t="shared" si="7"/>
        <v>0</v>
      </c>
      <c r="BI167" s="159">
        <f t="shared" si="8"/>
        <v>0</v>
      </c>
      <c r="BJ167" s="17" t="s">
        <v>89</v>
      </c>
      <c r="BK167" s="159">
        <f t="shared" si="9"/>
        <v>0</v>
      </c>
      <c r="BL167" s="17" t="s">
        <v>313</v>
      </c>
      <c r="BM167" s="158" t="s">
        <v>4256</v>
      </c>
    </row>
    <row r="168" spans="2:65" s="1" customFormat="1" ht="24.2" customHeight="1">
      <c r="B168" s="145"/>
      <c r="C168" s="188" t="s">
        <v>690</v>
      </c>
      <c r="D168" s="188" t="s">
        <v>507</v>
      </c>
      <c r="E168" s="189" t="s">
        <v>4257</v>
      </c>
      <c r="F168" s="190" t="s">
        <v>4258</v>
      </c>
      <c r="G168" s="191" t="s">
        <v>693</v>
      </c>
      <c r="H168" s="192">
        <v>6</v>
      </c>
      <c r="I168" s="193"/>
      <c r="J168" s="194">
        <f t="shared" si="0"/>
        <v>0</v>
      </c>
      <c r="K168" s="195"/>
      <c r="L168" s="196"/>
      <c r="M168" s="197" t="s">
        <v>1</v>
      </c>
      <c r="N168" s="198" t="s">
        <v>42</v>
      </c>
      <c r="P168" s="156">
        <f t="shared" si="1"/>
        <v>0</v>
      </c>
      <c r="Q168" s="156">
        <v>1.2E-4</v>
      </c>
      <c r="R168" s="156">
        <f t="shared" si="2"/>
        <v>7.2000000000000005E-4</v>
      </c>
      <c r="S168" s="156">
        <v>0</v>
      </c>
      <c r="T168" s="157">
        <f t="shared" si="3"/>
        <v>0</v>
      </c>
      <c r="AR168" s="158" t="s">
        <v>449</v>
      </c>
      <c r="AT168" s="158" t="s">
        <v>507</v>
      </c>
      <c r="AU168" s="158" t="s">
        <v>89</v>
      </c>
      <c r="AY168" s="17" t="s">
        <v>307</v>
      </c>
      <c r="BE168" s="159">
        <f t="shared" si="4"/>
        <v>0</v>
      </c>
      <c r="BF168" s="159">
        <f t="shared" si="5"/>
        <v>0</v>
      </c>
      <c r="BG168" s="159">
        <f t="shared" si="6"/>
        <v>0</v>
      </c>
      <c r="BH168" s="159">
        <f t="shared" si="7"/>
        <v>0</v>
      </c>
      <c r="BI168" s="159">
        <f t="shared" si="8"/>
        <v>0</v>
      </c>
      <c r="BJ168" s="17" t="s">
        <v>89</v>
      </c>
      <c r="BK168" s="159">
        <f t="shared" si="9"/>
        <v>0</v>
      </c>
      <c r="BL168" s="17" t="s">
        <v>313</v>
      </c>
      <c r="BM168" s="158" t="s">
        <v>4259</v>
      </c>
    </row>
    <row r="169" spans="2:65" s="1" customFormat="1" ht="24.2" customHeight="1">
      <c r="B169" s="145"/>
      <c r="C169" s="146" t="s">
        <v>174</v>
      </c>
      <c r="D169" s="146" t="s">
        <v>309</v>
      </c>
      <c r="E169" s="147" t="s">
        <v>4260</v>
      </c>
      <c r="F169" s="148" t="s">
        <v>4261</v>
      </c>
      <c r="G169" s="149" t="s">
        <v>693</v>
      </c>
      <c r="H169" s="150">
        <v>23</v>
      </c>
      <c r="I169" s="151"/>
      <c r="J169" s="152">
        <f t="shared" si="0"/>
        <v>0</v>
      </c>
      <c r="K169" s="153"/>
      <c r="L169" s="32"/>
      <c r="M169" s="154" t="s">
        <v>1</v>
      </c>
      <c r="N169" s="155" t="s">
        <v>42</v>
      </c>
      <c r="P169" s="156">
        <f t="shared" si="1"/>
        <v>0</v>
      </c>
      <c r="Q169" s="156">
        <v>0</v>
      </c>
      <c r="R169" s="156">
        <f t="shared" si="2"/>
        <v>0</v>
      </c>
      <c r="S169" s="156">
        <v>0</v>
      </c>
      <c r="T169" s="157">
        <f t="shared" si="3"/>
        <v>0</v>
      </c>
      <c r="AR169" s="158" t="s">
        <v>313</v>
      </c>
      <c r="AT169" s="158" t="s">
        <v>309</v>
      </c>
      <c r="AU169" s="158" t="s">
        <v>89</v>
      </c>
      <c r="AY169" s="17" t="s">
        <v>307</v>
      </c>
      <c r="BE169" s="159">
        <f t="shared" si="4"/>
        <v>0</v>
      </c>
      <c r="BF169" s="159">
        <f t="shared" si="5"/>
        <v>0</v>
      </c>
      <c r="BG169" s="159">
        <f t="shared" si="6"/>
        <v>0</v>
      </c>
      <c r="BH169" s="159">
        <f t="shared" si="7"/>
        <v>0</v>
      </c>
      <c r="BI169" s="159">
        <f t="shared" si="8"/>
        <v>0</v>
      </c>
      <c r="BJ169" s="17" t="s">
        <v>89</v>
      </c>
      <c r="BK169" s="159">
        <f t="shared" si="9"/>
        <v>0</v>
      </c>
      <c r="BL169" s="17" t="s">
        <v>313</v>
      </c>
      <c r="BM169" s="158" t="s">
        <v>4262</v>
      </c>
    </row>
    <row r="170" spans="2:65" s="1" customFormat="1" ht="24.2" customHeight="1">
      <c r="B170" s="145"/>
      <c r="C170" s="188" t="s">
        <v>704</v>
      </c>
      <c r="D170" s="188" t="s">
        <v>507</v>
      </c>
      <c r="E170" s="189" t="s">
        <v>4263</v>
      </c>
      <c r="F170" s="190" t="s">
        <v>4264</v>
      </c>
      <c r="G170" s="191" t="s">
        <v>693</v>
      </c>
      <c r="H170" s="192">
        <v>23</v>
      </c>
      <c r="I170" s="193"/>
      <c r="J170" s="194">
        <f t="shared" si="0"/>
        <v>0</v>
      </c>
      <c r="K170" s="195"/>
      <c r="L170" s="196"/>
      <c r="M170" s="197" t="s">
        <v>1</v>
      </c>
      <c r="N170" s="198" t="s">
        <v>42</v>
      </c>
      <c r="P170" s="156">
        <f t="shared" si="1"/>
        <v>0</v>
      </c>
      <c r="Q170" s="156">
        <v>6.9999999999999994E-5</v>
      </c>
      <c r="R170" s="156">
        <f t="shared" si="2"/>
        <v>1.6099999999999999E-3</v>
      </c>
      <c r="S170" s="156">
        <v>0</v>
      </c>
      <c r="T170" s="157">
        <f t="shared" si="3"/>
        <v>0</v>
      </c>
      <c r="AR170" s="158" t="s">
        <v>449</v>
      </c>
      <c r="AT170" s="158" t="s">
        <v>507</v>
      </c>
      <c r="AU170" s="158" t="s">
        <v>89</v>
      </c>
      <c r="AY170" s="17" t="s">
        <v>307</v>
      </c>
      <c r="BE170" s="159">
        <f t="shared" si="4"/>
        <v>0</v>
      </c>
      <c r="BF170" s="159">
        <f t="shared" si="5"/>
        <v>0</v>
      </c>
      <c r="BG170" s="159">
        <f t="shared" si="6"/>
        <v>0</v>
      </c>
      <c r="BH170" s="159">
        <f t="shared" si="7"/>
        <v>0</v>
      </c>
      <c r="BI170" s="159">
        <f t="shared" si="8"/>
        <v>0</v>
      </c>
      <c r="BJ170" s="17" t="s">
        <v>89</v>
      </c>
      <c r="BK170" s="159">
        <f t="shared" si="9"/>
        <v>0</v>
      </c>
      <c r="BL170" s="17" t="s">
        <v>313</v>
      </c>
      <c r="BM170" s="158" t="s">
        <v>4265</v>
      </c>
    </row>
    <row r="171" spans="2:65" s="1" customFormat="1" ht="24.2" customHeight="1">
      <c r="B171" s="145"/>
      <c r="C171" s="146" t="s">
        <v>732</v>
      </c>
      <c r="D171" s="146" t="s">
        <v>309</v>
      </c>
      <c r="E171" s="147" t="s">
        <v>4266</v>
      </c>
      <c r="F171" s="148" t="s">
        <v>4267</v>
      </c>
      <c r="G171" s="149" t="s">
        <v>693</v>
      </c>
      <c r="H171" s="150">
        <v>18</v>
      </c>
      <c r="I171" s="151"/>
      <c r="J171" s="152">
        <f t="shared" si="0"/>
        <v>0</v>
      </c>
      <c r="K171" s="153"/>
      <c r="L171" s="32"/>
      <c r="M171" s="154" t="s">
        <v>1</v>
      </c>
      <c r="N171" s="155" t="s">
        <v>42</v>
      </c>
      <c r="P171" s="156">
        <f t="shared" si="1"/>
        <v>0</v>
      </c>
      <c r="Q171" s="156">
        <v>0</v>
      </c>
      <c r="R171" s="156">
        <f t="shared" si="2"/>
        <v>0</v>
      </c>
      <c r="S171" s="156">
        <v>0</v>
      </c>
      <c r="T171" s="157">
        <f t="shared" si="3"/>
        <v>0</v>
      </c>
      <c r="AR171" s="158" t="s">
        <v>313</v>
      </c>
      <c r="AT171" s="158" t="s">
        <v>309</v>
      </c>
      <c r="AU171" s="158" t="s">
        <v>89</v>
      </c>
      <c r="AY171" s="17" t="s">
        <v>307</v>
      </c>
      <c r="BE171" s="159">
        <f t="shared" si="4"/>
        <v>0</v>
      </c>
      <c r="BF171" s="159">
        <f t="shared" si="5"/>
        <v>0</v>
      </c>
      <c r="BG171" s="159">
        <f t="shared" si="6"/>
        <v>0</v>
      </c>
      <c r="BH171" s="159">
        <f t="shared" si="7"/>
        <v>0</v>
      </c>
      <c r="BI171" s="159">
        <f t="shared" si="8"/>
        <v>0</v>
      </c>
      <c r="BJ171" s="17" t="s">
        <v>89</v>
      </c>
      <c r="BK171" s="159">
        <f t="shared" si="9"/>
        <v>0</v>
      </c>
      <c r="BL171" s="17" t="s">
        <v>313</v>
      </c>
      <c r="BM171" s="158" t="s">
        <v>4268</v>
      </c>
    </row>
    <row r="172" spans="2:65" s="1" customFormat="1" ht="24.2" customHeight="1">
      <c r="B172" s="145"/>
      <c r="C172" s="188" t="s">
        <v>747</v>
      </c>
      <c r="D172" s="188" t="s">
        <v>507</v>
      </c>
      <c r="E172" s="189" t="s">
        <v>4269</v>
      </c>
      <c r="F172" s="190" t="s">
        <v>4270</v>
      </c>
      <c r="G172" s="191" t="s">
        <v>693</v>
      </c>
      <c r="H172" s="192">
        <v>18</v>
      </c>
      <c r="I172" s="193"/>
      <c r="J172" s="194">
        <f t="shared" ref="J172:J190" si="10">ROUND(I172*H172,2)</f>
        <v>0</v>
      </c>
      <c r="K172" s="195"/>
      <c r="L172" s="196"/>
      <c r="M172" s="197" t="s">
        <v>1</v>
      </c>
      <c r="N172" s="198" t="s">
        <v>42</v>
      </c>
      <c r="P172" s="156">
        <f t="shared" ref="P172:P190" si="11">O172*H172</f>
        <v>0</v>
      </c>
      <c r="Q172" s="156">
        <v>6.9999999999999994E-5</v>
      </c>
      <c r="R172" s="156">
        <f t="shared" ref="R172:R190" si="12">Q172*H172</f>
        <v>1.2599999999999998E-3</v>
      </c>
      <c r="S172" s="156">
        <v>0</v>
      </c>
      <c r="T172" s="157">
        <f t="shared" ref="T172:T190" si="13">S172*H172</f>
        <v>0</v>
      </c>
      <c r="AR172" s="158" t="s">
        <v>449</v>
      </c>
      <c r="AT172" s="158" t="s">
        <v>507</v>
      </c>
      <c r="AU172" s="158" t="s">
        <v>89</v>
      </c>
      <c r="AY172" s="17" t="s">
        <v>307</v>
      </c>
      <c r="BE172" s="159">
        <f t="shared" ref="BE172:BE190" si="14">IF(N172="základná",J172,0)</f>
        <v>0</v>
      </c>
      <c r="BF172" s="159">
        <f t="shared" ref="BF172:BF190" si="15">IF(N172="znížená",J172,0)</f>
        <v>0</v>
      </c>
      <c r="BG172" s="159">
        <f t="shared" ref="BG172:BG190" si="16">IF(N172="zákl. prenesená",J172,0)</f>
        <v>0</v>
      </c>
      <c r="BH172" s="159">
        <f t="shared" ref="BH172:BH190" si="17">IF(N172="zníž. prenesená",J172,0)</f>
        <v>0</v>
      </c>
      <c r="BI172" s="159">
        <f t="shared" ref="BI172:BI190" si="18">IF(N172="nulová",J172,0)</f>
        <v>0</v>
      </c>
      <c r="BJ172" s="17" t="s">
        <v>89</v>
      </c>
      <c r="BK172" s="159">
        <f t="shared" ref="BK172:BK190" si="19">ROUND(I172*H172,2)</f>
        <v>0</v>
      </c>
      <c r="BL172" s="17" t="s">
        <v>313</v>
      </c>
      <c r="BM172" s="158" t="s">
        <v>4271</v>
      </c>
    </row>
    <row r="173" spans="2:65" s="1" customFormat="1" ht="16.5" customHeight="1">
      <c r="B173" s="145"/>
      <c r="C173" s="146" t="s">
        <v>776</v>
      </c>
      <c r="D173" s="146" t="s">
        <v>309</v>
      </c>
      <c r="E173" s="147" t="s">
        <v>4272</v>
      </c>
      <c r="F173" s="148" t="s">
        <v>4273</v>
      </c>
      <c r="G173" s="149" t="s">
        <v>693</v>
      </c>
      <c r="H173" s="150">
        <v>18</v>
      </c>
      <c r="I173" s="151"/>
      <c r="J173" s="152">
        <f t="shared" si="10"/>
        <v>0</v>
      </c>
      <c r="K173" s="153"/>
      <c r="L173" s="32"/>
      <c r="M173" s="154" t="s">
        <v>1</v>
      </c>
      <c r="N173" s="155" t="s">
        <v>42</v>
      </c>
      <c r="P173" s="156">
        <f t="shared" si="11"/>
        <v>0</v>
      </c>
      <c r="Q173" s="156">
        <v>0</v>
      </c>
      <c r="R173" s="156">
        <f t="shared" si="12"/>
        <v>0</v>
      </c>
      <c r="S173" s="156">
        <v>0</v>
      </c>
      <c r="T173" s="157">
        <f t="shared" si="13"/>
        <v>0</v>
      </c>
      <c r="AR173" s="158" t="s">
        <v>313</v>
      </c>
      <c r="AT173" s="158" t="s">
        <v>309</v>
      </c>
      <c r="AU173" s="158" t="s">
        <v>89</v>
      </c>
      <c r="AY173" s="17" t="s">
        <v>307</v>
      </c>
      <c r="BE173" s="159">
        <f t="shared" si="14"/>
        <v>0</v>
      </c>
      <c r="BF173" s="159">
        <f t="shared" si="15"/>
        <v>0</v>
      </c>
      <c r="BG173" s="159">
        <f t="shared" si="16"/>
        <v>0</v>
      </c>
      <c r="BH173" s="159">
        <f t="shared" si="17"/>
        <v>0</v>
      </c>
      <c r="BI173" s="159">
        <f t="shared" si="18"/>
        <v>0</v>
      </c>
      <c r="BJ173" s="17" t="s">
        <v>89</v>
      </c>
      <c r="BK173" s="159">
        <f t="shared" si="19"/>
        <v>0</v>
      </c>
      <c r="BL173" s="17" t="s">
        <v>313</v>
      </c>
      <c r="BM173" s="158" t="s">
        <v>4274</v>
      </c>
    </row>
    <row r="174" spans="2:65" s="1" customFormat="1" ht="21.75" customHeight="1">
      <c r="B174" s="145"/>
      <c r="C174" s="188" t="s">
        <v>785</v>
      </c>
      <c r="D174" s="188" t="s">
        <v>507</v>
      </c>
      <c r="E174" s="189" t="s">
        <v>4275</v>
      </c>
      <c r="F174" s="190" t="s">
        <v>4276</v>
      </c>
      <c r="G174" s="191" t="s">
        <v>693</v>
      </c>
      <c r="H174" s="192">
        <v>18</v>
      </c>
      <c r="I174" s="193"/>
      <c r="J174" s="194">
        <f t="shared" si="10"/>
        <v>0</v>
      </c>
      <c r="K174" s="195"/>
      <c r="L174" s="196"/>
      <c r="M174" s="197" t="s">
        <v>1</v>
      </c>
      <c r="N174" s="198" t="s">
        <v>42</v>
      </c>
      <c r="P174" s="156">
        <f t="shared" si="11"/>
        <v>0</v>
      </c>
      <c r="Q174" s="156">
        <v>1.4999999999999999E-4</v>
      </c>
      <c r="R174" s="156">
        <f t="shared" si="12"/>
        <v>2.6999999999999997E-3</v>
      </c>
      <c r="S174" s="156">
        <v>0</v>
      </c>
      <c r="T174" s="157">
        <f t="shared" si="13"/>
        <v>0</v>
      </c>
      <c r="AR174" s="158" t="s">
        <v>1584</v>
      </c>
      <c r="AT174" s="158" t="s">
        <v>507</v>
      </c>
      <c r="AU174" s="158" t="s">
        <v>89</v>
      </c>
      <c r="AY174" s="17" t="s">
        <v>307</v>
      </c>
      <c r="BE174" s="159">
        <f t="shared" si="14"/>
        <v>0</v>
      </c>
      <c r="BF174" s="159">
        <f t="shared" si="15"/>
        <v>0</v>
      </c>
      <c r="BG174" s="159">
        <f t="shared" si="16"/>
        <v>0</v>
      </c>
      <c r="BH174" s="159">
        <f t="shared" si="17"/>
        <v>0</v>
      </c>
      <c r="BI174" s="159">
        <f t="shared" si="18"/>
        <v>0</v>
      </c>
      <c r="BJ174" s="17" t="s">
        <v>89</v>
      </c>
      <c r="BK174" s="159">
        <f t="shared" si="19"/>
        <v>0</v>
      </c>
      <c r="BL174" s="17" t="s">
        <v>1584</v>
      </c>
      <c r="BM174" s="158" t="s">
        <v>4277</v>
      </c>
    </row>
    <row r="175" spans="2:65" s="1" customFormat="1" ht="24.2" customHeight="1">
      <c r="B175" s="145"/>
      <c r="C175" s="146" t="s">
        <v>791</v>
      </c>
      <c r="D175" s="146" t="s">
        <v>309</v>
      </c>
      <c r="E175" s="147" t="s">
        <v>4278</v>
      </c>
      <c r="F175" s="148" t="s">
        <v>4279</v>
      </c>
      <c r="G175" s="149" t="s">
        <v>693</v>
      </c>
      <c r="H175" s="150">
        <v>1</v>
      </c>
      <c r="I175" s="151"/>
      <c r="J175" s="152">
        <f t="shared" si="10"/>
        <v>0</v>
      </c>
      <c r="K175" s="153"/>
      <c r="L175" s="32"/>
      <c r="M175" s="154" t="s">
        <v>1</v>
      </c>
      <c r="N175" s="155" t="s">
        <v>42</v>
      </c>
      <c r="P175" s="156">
        <f t="shared" si="11"/>
        <v>0</v>
      </c>
      <c r="Q175" s="156">
        <v>0</v>
      </c>
      <c r="R175" s="156">
        <f t="shared" si="12"/>
        <v>0</v>
      </c>
      <c r="S175" s="156">
        <v>0</v>
      </c>
      <c r="T175" s="157">
        <f t="shared" si="13"/>
        <v>0</v>
      </c>
      <c r="AR175" s="158" t="s">
        <v>313</v>
      </c>
      <c r="AT175" s="158" t="s">
        <v>309</v>
      </c>
      <c r="AU175" s="158" t="s">
        <v>89</v>
      </c>
      <c r="AY175" s="17" t="s">
        <v>307</v>
      </c>
      <c r="BE175" s="159">
        <f t="shared" si="14"/>
        <v>0</v>
      </c>
      <c r="BF175" s="159">
        <f t="shared" si="15"/>
        <v>0</v>
      </c>
      <c r="BG175" s="159">
        <f t="shared" si="16"/>
        <v>0</v>
      </c>
      <c r="BH175" s="159">
        <f t="shared" si="17"/>
        <v>0</v>
      </c>
      <c r="BI175" s="159">
        <f t="shared" si="18"/>
        <v>0</v>
      </c>
      <c r="BJ175" s="17" t="s">
        <v>89</v>
      </c>
      <c r="BK175" s="159">
        <f t="shared" si="19"/>
        <v>0</v>
      </c>
      <c r="BL175" s="17" t="s">
        <v>313</v>
      </c>
      <c r="BM175" s="158" t="s">
        <v>4280</v>
      </c>
    </row>
    <row r="176" spans="2:65" s="1" customFormat="1" ht="16.5" customHeight="1">
      <c r="B176" s="145"/>
      <c r="C176" s="188" t="s">
        <v>798</v>
      </c>
      <c r="D176" s="188" t="s">
        <v>507</v>
      </c>
      <c r="E176" s="189" t="s">
        <v>4281</v>
      </c>
      <c r="F176" s="190" t="s">
        <v>4282</v>
      </c>
      <c r="G176" s="191" t="s">
        <v>693</v>
      </c>
      <c r="H176" s="192">
        <v>1</v>
      </c>
      <c r="I176" s="193"/>
      <c r="J176" s="194">
        <f t="shared" si="10"/>
        <v>0</v>
      </c>
      <c r="K176" s="195"/>
      <c r="L176" s="196"/>
      <c r="M176" s="197" t="s">
        <v>1</v>
      </c>
      <c r="N176" s="198" t="s">
        <v>42</v>
      </c>
      <c r="P176" s="156">
        <f t="shared" si="11"/>
        <v>0</v>
      </c>
      <c r="Q176" s="156">
        <v>4.2000000000000002E-4</v>
      </c>
      <c r="R176" s="156">
        <f t="shared" si="12"/>
        <v>4.2000000000000002E-4</v>
      </c>
      <c r="S176" s="156">
        <v>0</v>
      </c>
      <c r="T176" s="157">
        <f t="shared" si="13"/>
        <v>0</v>
      </c>
      <c r="AR176" s="158" t="s">
        <v>1584</v>
      </c>
      <c r="AT176" s="158" t="s">
        <v>507</v>
      </c>
      <c r="AU176" s="158" t="s">
        <v>89</v>
      </c>
      <c r="AY176" s="17" t="s">
        <v>307</v>
      </c>
      <c r="BE176" s="159">
        <f t="shared" si="14"/>
        <v>0</v>
      </c>
      <c r="BF176" s="159">
        <f t="shared" si="15"/>
        <v>0</v>
      </c>
      <c r="BG176" s="159">
        <f t="shared" si="16"/>
        <v>0</v>
      </c>
      <c r="BH176" s="159">
        <f t="shared" si="17"/>
        <v>0</v>
      </c>
      <c r="BI176" s="159">
        <f t="shared" si="18"/>
        <v>0</v>
      </c>
      <c r="BJ176" s="17" t="s">
        <v>89</v>
      </c>
      <c r="BK176" s="159">
        <f t="shared" si="19"/>
        <v>0</v>
      </c>
      <c r="BL176" s="17" t="s">
        <v>1584</v>
      </c>
      <c r="BM176" s="158" t="s">
        <v>4283</v>
      </c>
    </row>
    <row r="177" spans="2:65" s="1" customFormat="1" ht="24.2" customHeight="1">
      <c r="B177" s="145"/>
      <c r="C177" s="146" t="s">
        <v>803</v>
      </c>
      <c r="D177" s="146" t="s">
        <v>309</v>
      </c>
      <c r="E177" s="147" t="s">
        <v>4284</v>
      </c>
      <c r="F177" s="148" t="s">
        <v>4285</v>
      </c>
      <c r="G177" s="149" t="s">
        <v>693</v>
      </c>
      <c r="H177" s="150">
        <v>3</v>
      </c>
      <c r="I177" s="151"/>
      <c r="J177" s="152">
        <f t="shared" si="10"/>
        <v>0</v>
      </c>
      <c r="K177" s="153"/>
      <c r="L177" s="32"/>
      <c r="M177" s="154" t="s">
        <v>1</v>
      </c>
      <c r="N177" s="155" t="s">
        <v>42</v>
      </c>
      <c r="P177" s="156">
        <f t="shared" si="11"/>
        <v>0</v>
      </c>
      <c r="Q177" s="156">
        <v>0</v>
      </c>
      <c r="R177" s="156">
        <f t="shared" si="12"/>
        <v>0</v>
      </c>
      <c r="S177" s="156">
        <v>0</v>
      </c>
      <c r="T177" s="157">
        <f t="shared" si="13"/>
        <v>0</v>
      </c>
      <c r="AR177" s="158" t="s">
        <v>313</v>
      </c>
      <c r="AT177" s="158" t="s">
        <v>309</v>
      </c>
      <c r="AU177" s="158" t="s">
        <v>89</v>
      </c>
      <c r="AY177" s="17" t="s">
        <v>307</v>
      </c>
      <c r="BE177" s="159">
        <f t="shared" si="14"/>
        <v>0</v>
      </c>
      <c r="BF177" s="159">
        <f t="shared" si="15"/>
        <v>0</v>
      </c>
      <c r="BG177" s="159">
        <f t="shared" si="16"/>
        <v>0</v>
      </c>
      <c r="BH177" s="159">
        <f t="shared" si="17"/>
        <v>0</v>
      </c>
      <c r="BI177" s="159">
        <f t="shared" si="18"/>
        <v>0</v>
      </c>
      <c r="BJ177" s="17" t="s">
        <v>89</v>
      </c>
      <c r="BK177" s="159">
        <f t="shared" si="19"/>
        <v>0</v>
      </c>
      <c r="BL177" s="17" t="s">
        <v>313</v>
      </c>
      <c r="BM177" s="158" t="s">
        <v>4286</v>
      </c>
    </row>
    <row r="178" spans="2:65" s="1" customFormat="1" ht="24.2" customHeight="1">
      <c r="B178" s="145"/>
      <c r="C178" s="188" t="s">
        <v>809</v>
      </c>
      <c r="D178" s="188" t="s">
        <v>507</v>
      </c>
      <c r="E178" s="189" t="s">
        <v>4287</v>
      </c>
      <c r="F178" s="190" t="s">
        <v>4288</v>
      </c>
      <c r="G178" s="191" t="s">
        <v>693</v>
      </c>
      <c r="H178" s="192">
        <v>2</v>
      </c>
      <c r="I178" s="193"/>
      <c r="J178" s="194">
        <f t="shared" si="10"/>
        <v>0</v>
      </c>
      <c r="K178" s="195"/>
      <c r="L178" s="196"/>
      <c r="M178" s="197" t="s">
        <v>1</v>
      </c>
      <c r="N178" s="198" t="s">
        <v>42</v>
      </c>
      <c r="P178" s="156">
        <f t="shared" si="11"/>
        <v>0</v>
      </c>
      <c r="Q178" s="156">
        <v>1E-4</v>
      </c>
      <c r="R178" s="156">
        <f t="shared" si="12"/>
        <v>2.0000000000000001E-4</v>
      </c>
      <c r="S178" s="156">
        <v>0</v>
      </c>
      <c r="T178" s="157">
        <f t="shared" si="13"/>
        <v>0</v>
      </c>
      <c r="AR178" s="158" t="s">
        <v>449</v>
      </c>
      <c r="AT178" s="158" t="s">
        <v>507</v>
      </c>
      <c r="AU178" s="158" t="s">
        <v>89</v>
      </c>
      <c r="AY178" s="17" t="s">
        <v>307</v>
      </c>
      <c r="BE178" s="159">
        <f t="shared" si="14"/>
        <v>0</v>
      </c>
      <c r="BF178" s="159">
        <f t="shared" si="15"/>
        <v>0</v>
      </c>
      <c r="BG178" s="159">
        <f t="shared" si="16"/>
        <v>0</v>
      </c>
      <c r="BH178" s="159">
        <f t="shared" si="17"/>
        <v>0</v>
      </c>
      <c r="BI178" s="159">
        <f t="shared" si="18"/>
        <v>0</v>
      </c>
      <c r="BJ178" s="17" t="s">
        <v>89</v>
      </c>
      <c r="BK178" s="159">
        <f t="shared" si="19"/>
        <v>0</v>
      </c>
      <c r="BL178" s="17" t="s">
        <v>313</v>
      </c>
      <c r="BM178" s="158" t="s">
        <v>4289</v>
      </c>
    </row>
    <row r="179" spans="2:65" s="1" customFormat="1" ht="24.2" customHeight="1">
      <c r="B179" s="145"/>
      <c r="C179" s="188" t="s">
        <v>814</v>
      </c>
      <c r="D179" s="188" t="s">
        <v>507</v>
      </c>
      <c r="E179" s="189" t="s">
        <v>4290</v>
      </c>
      <c r="F179" s="190" t="s">
        <v>4291</v>
      </c>
      <c r="G179" s="191" t="s">
        <v>693</v>
      </c>
      <c r="H179" s="192">
        <v>1</v>
      </c>
      <c r="I179" s="193"/>
      <c r="J179" s="194">
        <f t="shared" si="10"/>
        <v>0</v>
      </c>
      <c r="K179" s="195"/>
      <c r="L179" s="196"/>
      <c r="M179" s="197" t="s">
        <v>1</v>
      </c>
      <c r="N179" s="198" t="s">
        <v>42</v>
      </c>
      <c r="P179" s="156">
        <f t="shared" si="11"/>
        <v>0</v>
      </c>
      <c r="Q179" s="156">
        <v>1.2999999999999999E-4</v>
      </c>
      <c r="R179" s="156">
        <f t="shared" si="12"/>
        <v>1.2999999999999999E-4</v>
      </c>
      <c r="S179" s="156">
        <v>0</v>
      </c>
      <c r="T179" s="157">
        <f t="shared" si="13"/>
        <v>0</v>
      </c>
      <c r="AR179" s="158" t="s">
        <v>449</v>
      </c>
      <c r="AT179" s="158" t="s">
        <v>507</v>
      </c>
      <c r="AU179" s="158" t="s">
        <v>89</v>
      </c>
      <c r="AY179" s="17" t="s">
        <v>307</v>
      </c>
      <c r="BE179" s="159">
        <f t="shared" si="14"/>
        <v>0</v>
      </c>
      <c r="BF179" s="159">
        <f t="shared" si="15"/>
        <v>0</v>
      </c>
      <c r="BG179" s="159">
        <f t="shared" si="16"/>
        <v>0</v>
      </c>
      <c r="BH179" s="159">
        <f t="shared" si="17"/>
        <v>0</v>
      </c>
      <c r="BI179" s="159">
        <f t="shared" si="18"/>
        <v>0</v>
      </c>
      <c r="BJ179" s="17" t="s">
        <v>89</v>
      </c>
      <c r="BK179" s="159">
        <f t="shared" si="19"/>
        <v>0</v>
      </c>
      <c r="BL179" s="17" t="s">
        <v>313</v>
      </c>
      <c r="BM179" s="158" t="s">
        <v>4292</v>
      </c>
    </row>
    <row r="180" spans="2:65" s="1" customFormat="1" ht="24.2" customHeight="1">
      <c r="B180" s="145"/>
      <c r="C180" s="146" t="s">
        <v>820</v>
      </c>
      <c r="D180" s="146" t="s">
        <v>309</v>
      </c>
      <c r="E180" s="147" t="s">
        <v>4293</v>
      </c>
      <c r="F180" s="148" t="s">
        <v>4294</v>
      </c>
      <c r="G180" s="149" t="s">
        <v>693</v>
      </c>
      <c r="H180" s="150">
        <v>4</v>
      </c>
      <c r="I180" s="151"/>
      <c r="J180" s="152">
        <f t="shared" si="10"/>
        <v>0</v>
      </c>
      <c r="K180" s="153"/>
      <c r="L180" s="32"/>
      <c r="M180" s="154" t="s">
        <v>1</v>
      </c>
      <c r="N180" s="155" t="s">
        <v>42</v>
      </c>
      <c r="P180" s="156">
        <f t="shared" si="11"/>
        <v>0</v>
      </c>
      <c r="Q180" s="156">
        <v>0</v>
      </c>
      <c r="R180" s="156">
        <f t="shared" si="12"/>
        <v>0</v>
      </c>
      <c r="S180" s="156">
        <v>0</v>
      </c>
      <c r="T180" s="157">
        <f t="shared" si="13"/>
        <v>0</v>
      </c>
      <c r="AR180" s="158" t="s">
        <v>313</v>
      </c>
      <c r="AT180" s="158" t="s">
        <v>309</v>
      </c>
      <c r="AU180" s="158" t="s">
        <v>89</v>
      </c>
      <c r="AY180" s="17" t="s">
        <v>307</v>
      </c>
      <c r="BE180" s="159">
        <f t="shared" si="14"/>
        <v>0</v>
      </c>
      <c r="BF180" s="159">
        <f t="shared" si="15"/>
        <v>0</v>
      </c>
      <c r="BG180" s="159">
        <f t="shared" si="16"/>
        <v>0</v>
      </c>
      <c r="BH180" s="159">
        <f t="shared" si="17"/>
        <v>0</v>
      </c>
      <c r="BI180" s="159">
        <f t="shared" si="18"/>
        <v>0</v>
      </c>
      <c r="BJ180" s="17" t="s">
        <v>89</v>
      </c>
      <c r="BK180" s="159">
        <f t="shared" si="19"/>
        <v>0</v>
      </c>
      <c r="BL180" s="17" t="s">
        <v>313</v>
      </c>
      <c r="BM180" s="158" t="s">
        <v>4295</v>
      </c>
    </row>
    <row r="181" spans="2:65" s="1" customFormat="1" ht="33" customHeight="1">
      <c r="B181" s="145"/>
      <c r="C181" s="188" t="s">
        <v>827</v>
      </c>
      <c r="D181" s="188" t="s">
        <v>507</v>
      </c>
      <c r="E181" s="189" t="s">
        <v>4296</v>
      </c>
      <c r="F181" s="190" t="s">
        <v>4297</v>
      </c>
      <c r="G181" s="191" t="s">
        <v>693</v>
      </c>
      <c r="H181" s="192">
        <v>2</v>
      </c>
      <c r="I181" s="193"/>
      <c r="J181" s="194">
        <f t="shared" si="10"/>
        <v>0</v>
      </c>
      <c r="K181" s="195"/>
      <c r="L181" s="196"/>
      <c r="M181" s="197" t="s">
        <v>1</v>
      </c>
      <c r="N181" s="198" t="s">
        <v>42</v>
      </c>
      <c r="P181" s="156">
        <f t="shared" si="11"/>
        <v>0</v>
      </c>
      <c r="Q181" s="156">
        <v>2.0000000000000001E-4</v>
      </c>
      <c r="R181" s="156">
        <f t="shared" si="12"/>
        <v>4.0000000000000002E-4</v>
      </c>
      <c r="S181" s="156">
        <v>0</v>
      </c>
      <c r="T181" s="157">
        <f t="shared" si="13"/>
        <v>0</v>
      </c>
      <c r="AR181" s="158" t="s">
        <v>449</v>
      </c>
      <c r="AT181" s="158" t="s">
        <v>507</v>
      </c>
      <c r="AU181" s="158" t="s">
        <v>89</v>
      </c>
      <c r="AY181" s="17" t="s">
        <v>307</v>
      </c>
      <c r="BE181" s="159">
        <f t="shared" si="14"/>
        <v>0</v>
      </c>
      <c r="BF181" s="159">
        <f t="shared" si="15"/>
        <v>0</v>
      </c>
      <c r="BG181" s="159">
        <f t="shared" si="16"/>
        <v>0</v>
      </c>
      <c r="BH181" s="159">
        <f t="shared" si="17"/>
        <v>0</v>
      </c>
      <c r="BI181" s="159">
        <f t="shared" si="18"/>
        <v>0</v>
      </c>
      <c r="BJ181" s="17" t="s">
        <v>89</v>
      </c>
      <c r="BK181" s="159">
        <f t="shared" si="19"/>
        <v>0</v>
      </c>
      <c r="BL181" s="17" t="s">
        <v>313</v>
      </c>
      <c r="BM181" s="158" t="s">
        <v>4298</v>
      </c>
    </row>
    <row r="182" spans="2:65" s="1" customFormat="1" ht="33" customHeight="1">
      <c r="B182" s="145"/>
      <c r="C182" s="188" t="s">
        <v>834</v>
      </c>
      <c r="D182" s="188" t="s">
        <v>507</v>
      </c>
      <c r="E182" s="189" t="s">
        <v>4299</v>
      </c>
      <c r="F182" s="190" t="s">
        <v>4300</v>
      </c>
      <c r="G182" s="191" t="s">
        <v>693</v>
      </c>
      <c r="H182" s="192">
        <v>2</v>
      </c>
      <c r="I182" s="193"/>
      <c r="J182" s="194">
        <f t="shared" si="10"/>
        <v>0</v>
      </c>
      <c r="K182" s="195"/>
      <c r="L182" s="196"/>
      <c r="M182" s="197" t="s">
        <v>1</v>
      </c>
      <c r="N182" s="198" t="s">
        <v>42</v>
      </c>
      <c r="P182" s="156">
        <f t="shared" si="11"/>
        <v>0</v>
      </c>
      <c r="Q182" s="156">
        <v>2.0000000000000001E-4</v>
      </c>
      <c r="R182" s="156">
        <f t="shared" si="12"/>
        <v>4.0000000000000002E-4</v>
      </c>
      <c r="S182" s="156">
        <v>0</v>
      </c>
      <c r="T182" s="157">
        <f t="shared" si="13"/>
        <v>0</v>
      </c>
      <c r="AR182" s="158" t="s">
        <v>449</v>
      </c>
      <c r="AT182" s="158" t="s">
        <v>507</v>
      </c>
      <c r="AU182" s="158" t="s">
        <v>89</v>
      </c>
      <c r="AY182" s="17" t="s">
        <v>307</v>
      </c>
      <c r="BE182" s="159">
        <f t="shared" si="14"/>
        <v>0</v>
      </c>
      <c r="BF182" s="159">
        <f t="shared" si="15"/>
        <v>0</v>
      </c>
      <c r="BG182" s="159">
        <f t="shared" si="16"/>
        <v>0</v>
      </c>
      <c r="BH182" s="159">
        <f t="shared" si="17"/>
        <v>0</v>
      </c>
      <c r="BI182" s="159">
        <f t="shared" si="18"/>
        <v>0</v>
      </c>
      <c r="BJ182" s="17" t="s">
        <v>89</v>
      </c>
      <c r="BK182" s="159">
        <f t="shared" si="19"/>
        <v>0</v>
      </c>
      <c r="BL182" s="17" t="s">
        <v>313</v>
      </c>
      <c r="BM182" s="158" t="s">
        <v>4301</v>
      </c>
    </row>
    <row r="183" spans="2:65" s="1" customFormat="1" ht="24.2" customHeight="1">
      <c r="B183" s="145"/>
      <c r="C183" s="146" t="s">
        <v>839</v>
      </c>
      <c r="D183" s="146" t="s">
        <v>309</v>
      </c>
      <c r="E183" s="147" t="s">
        <v>4302</v>
      </c>
      <c r="F183" s="148" t="s">
        <v>4303</v>
      </c>
      <c r="G183" s="149" t="s">
        <v>693</v>
      </c>
      <c r="H183" s="150">
        <v>78</v>
      </c>
      <c r="I183" s="151"/>
      <c r="J183" s="152">
        <f t="shared" si="10"/>
        <v>0</v>
      </c>
      <c r="K183" s="153"/>
      <c r="L183" s="32"/>
      <c r="M183" s="154" t="s">
        <v>1</v>
      </c>
      <c r="N183" s="155" t="s">
        <v>42</v>
      </c>
      <c r="P183" s="156">
        <f t="shared" si="11"/>
        <v>0</v>
      </c>
      <c r="Q183" s="156">
        <v>0</v>
      </c>
      <c r="R183" s="156">
        <f t="shared" si="12"/>
        <v>0</v>
      </c>
      <c r="S183" s="156">
        <v>0</v>
      </c>
      <c r="T183" s="157">
        <f t="shared" si="13"/>
        <v>0</v>
      </c>
      <c r="AR183" s="158" t="s">
        <v>313</v>
      </c>
      <c r="AT183" s="158" t="s">
        <v>309</v>
      </c>
      <c r="AU183" s="158" t="s">
        <v>89</v>
      </c>
      <c r="AY183" s="17" t="s">
        <v>307</v>
      </c>
      <c r="BE183" s="159">
        <f t="shared" si="14"/>
        <v>0</v>
      </c>
      <c r="BF183" s="159">
        <f t="shared" si="15"/>
        <v>0</v>
      </c>
      <c r="BG183" s="159">
        <f t="shared" si="16"/>
        <v>0</v>
      </c>
      <c r="BH183" s="159">
        <f t="shared" si="17"/>
        <v>0</v>
      </c>
      <c r="BI183" s="159">
        <f t="shared" si="18"/>
        <v>0</v>
      </c>
      <c r="BJ183" s="17" t="s">
        <v>89</v>
      </c>
      <c r="BK183" s="159">
        <f t="shared" si="19"/>
        <v>0</v>
      </c>
      <c r="BL183" s="17" t="s">
        <v>313</v>
      </c>
      <c r="BM183" s="158" t="s">
        <v>4304</v>
      </c>
    </row>
    <row r="184" spans="2:65" s="1" customFormat="1" ht="24.2" customHeight="1">
      <c r="B184" s="145"/>
      <c r="C184" s="188" t="s">
        <v>844</v>
      </c>
      <c r="D184" s="188" t="s">
        <v>507</v>
      </c>
      <c r="E184" s="189" t="s">
        <v>4305</v>
      </c>
      <c r="F184" s="190" t="s">
        <v>4306</v>
      </c>
      <c r="G184" s="191" t="s">
        <v>693</v>
      </c>
      <c r="H184" s="192">
        <v>78</v>
      </c>
      <c r="I184" s="193"/>
      <c r="J184" s="194">
        <f t="shared" si="10"/>
        <v>0</v>
      </c>
      <c r="K184" s="195"/>
      <c r="L184" s="196"/>
      <c r="M184" s="197" t="s">
        <v>1</v>
      </c>
      <c r="N184" s="198" t="s">
        <v>42</v>
      </c>
      <c r="P184" s="156">
        <f t="shared" si="11"/>
        <v>0</v>
      </c>
      <c r="Q184" s="156">
        <v>8.0000000000000007E-5</v>
      </c>
      <c r="R184" s="156">
        <f t="shared" si="12"/>
        <v>6.2400000000000008E-3</v>
      </c>
      <c r="S184" s="156">
        <v>0</v>
      </c>
      <c r="T184" s="157">
        <f t="shared" si="13"/>
        <v>0</v>
      </c>
      <c r="AR184" s="158" t="s">
        <v>449</v>
      </c>
      <c r="AT184" s="158" t="s">
        <v>507</v>
      </c>
      <c r="AU184" s="158" t="s">
        <v>89</v>
      </c>
      <c r="AY184" s="17" t="s">
        <v>307</v>
      </c>
      <c r="BE184" s="159">
        <f t="shared" si="14"/>
        <v>0</v>
      </c>
      <c r="BF184" s="159">
        <f t="shared" si="15"/>
        <v>0</v>
      </c>
      <c r="BG184" s="159">
        <f t="shared" si="16"/>
        <v>0</v>
      </c>
      <c r="BH184" s="159">
        <f t="shared" si="17"/>
        <v>0</v>
      </c>
      <c r="BI184" s="159">
        <f t="shared" si="18"/>
        <v>0</v>
      </c>
      <c r="BJ184" s="17" t="s">
        <v>89</v>
      </c>
      <c r="BK184" s="159">
        <f t="shared" si="19"/>
        <v>0</v>
      </c>
      <c r="BL184" s="17" t="s">
        <v>313</v>
      </c>
      <c r="BM184" s="158" t="s">
        <v>4307</v>
      </c>
    </row>
    <row r="185" spans="2:65" s="1" customFormat="1" ht="24.2" customHeight="1">
      <c r="B185" s="145"/>
      <c r="C185" s="146" t="s">
        <v>849</v>
      </c>
      <c r="D185" s="146" t="s">
        <v>309</v>
      </c>
      <c r="E185" s="147" t="s">
        <v>4308</v>
      </c>
      <c r="F185" s="148" t="s">
        <v>4309</v>
      </c>
      <c r="G185" s="149" t="s">
        <v>693</v>
      </c>
      <c r="H185" s="150">
        <v>100</v>
      </c>
      <c r="I185" s="151"/>
      <c r="J185" s="152">
        <f t="shared" si="10"/>
        <v>0</v>
      </c>
      <c r="K185" s="153"/>
      <c r="L185" s="32"/>
      <c r="M185" s="154" t="s">
        <v>1</v>
      </c>
      <c r="N185" s="155" t="s">
        <v>42</v>
      </c>
      <c r="P185" s="156">
        <f t="shared" si="11"/>
        <v>0</v>
      </c>
      <c r="Q185" s="156">
        <v>0</v>
      </c>
      <c r="R185" s="156">
        <f t="shared" si="12"/>
        <v>0</v>
      </c>
      <c r="S185" s="156">
        <v>0</v>
      </c>
      <c r="T185" s="157">
        <f t="shared" si="13"/>
        <v>0</v>
      </c>
      <c r="AR185" s="158" t="s">
        <v>313</v>
      </c>
      <c r="AT185" s="158" t="s">
        <v>309</v>
      </c>
      <c r="AU185" s="158" t="s">
        <v>89</v>
      </c>
      <c r="AY185" s="17" t="s">
        <v>307</v>
      </c>
      <c r="BE185" s="159">
        <f t="shared" si="14"/>
        <v>0</v>
      </c>
      <c r="BF185" s="159">
        <f t="shared" si="15"/>
        <v>0</v>
      </c>
      <c r="BG185" s="159">
        <f t="shared" si="16"/>
        <v>0</v>
      </c>
      <c r="BH185" s="159">
        <f t="shared" si="17"/>
        <v>0</v>
      </c>
      <c r="BI185" s="159">
        <f t="shared" si="18"/>
        <v>0</v>
      </c>
      <c r="BJ185" s="17" t="s">
        <v>89</v>
      </c>
      <c r="BK185" s="159">
        <f t="shared" si="19"/>
        <v>0</v>
      </c>
      <c r="BL185" s="17" t="s">
        <v>313</v>
      </c>
      <c r="BM185" s="158" t="s">
        <v>4310</v>
      </c>
    </row>
    <row r="186" spans="2:65" s="1" customFormat="1" ht="24.2" customHeight="1">
      <c r="B186" s="145"/>
      <c r="C186" s="188" t="s">
        <v>854</v>
      </c>
      <c r="D186" s="188" t="s">
        <v>507</v>
      </c>
      <c r="E186" s="189" t="s">
        <v>4311</v>
      </c>
      <c r="F186" s="190" t="s">
        <v>4312</v>
      </c>
      <c r="G186" s="191" t="s">
        <v>693</v>
      </c>
      <c r="H186" s="192">
        <v>100</v>
      </c>
      <c r="I186" s="193"/>
      <c r="J186" s="194">
        <f t="shared" si="10"/>
        <v>0</v>
      </c>
      <c r="K186" s="195"/>
      <c r="L186" s="196"/>
      <c r="M186" s="197" t="s">
        <v>1</v>
      </c>
      <c r="N186" s="198" t="s">
        <v>42</v>
      </c>
      <c r="P186" s="156">
        <f t="shared" si="11"/>
        <v>0</v>
      </c>
      <c r="Q186" s="156">
        <v>1E-4</v>
      </c>
      <c r="R186" s="156">
        <f t="shared" si="12"/>
        <v>0.01</v>
      </c>
      <c r="S186" s="156">
        <v>0</v>
      </c>
      <c r="T186" s="157">
        <f t="shared" si="13"/>
        <v>0</v>
      </c>
      <c r="AR186" s="158" t="s">
        <v>449</v>
      </c>
      <c r="AT186" s="158" t="s">
        <v>507</v>
      </c>
      <c r="AU186" s="158" t="s">
        <v>89</v>
      </c>
      <c r="AY186" s="17" t="s">
        <v>307</v>
      </c>
      <c r="BE186" s="159">
        <f t="shared" si="14"/>
        <v>0</v>
      </c>
      <c r="BF186" s="159">
        <f t="shared" si="15"/>
        <v>0</v>
      </c>
      <c r="BG186" s="159">
        <f t="shared" si="16"/>
        <v>0</v>
      </c>
      <c r="BH186" s="159">
        <f t="shared" si="17"/>
        <v>0</v>
      </c>
      <c r="BI186" s="159">
        <f t="shared" si="18"/>
        <v>0</v>
      </c>
      <c r="BJ186" s="17" t="s">
        <v>89</v>
      </c>
      <c r="BK186" s="159">
        <f t="shared" si="19"/>
        <v>0</v>
      </c>
      <c r="BL186" s="17" t="s">
        <v>313</v>
      </c>
      <c r="BM186" s="158" t="s">
        <v>4313</v>
      </c>
    </row>
    <row r="187" spans="2:65" s="1" customFormat="1" ht="24.2" customHeight="1">
      <c r="B187" s="145"/>
      <c r="C187" s="146" t="s">
        <v>859</v>
      </c>
      <c r="D187" s="146" t="s">
        <v>309</v>
      </c>
      <c r="E187" s="147" t="s">
        <v>4314</v>
      </c>
      <c r="F187" s="148" t="s">
        <v>4315</v>
      </c>
      <c r="G187" s="149" t="s">
        <v>693</v>
      </c>
      <c r="H187" s="150">
        <v>37</v>
      </c>
      <c r="I187" s="151"/>
      <c r="J187" s="152">
        <f t="shared" si="10"/>
        <v>0</v>
      </c>
      <c r="K187" s="153"/>
      <c r="L187" s="32"/>
      <c r="M187" s="154" t="s">
        <v>1</v>
      </c>
      <c r="N187" s="155" t="s">
        <v>42</v>
      </c>
      <c r="P187" s="156">
        <f t="shared" si="11"/>
        <v>0</v>
      </c>
      <c r="Q187" s="156">
        <v>0</v>
      </c>
      <c r="R187" s="156">
        <f t="shared" si="12"/>
        <v>0</v>
      </c>
      <c r="S187" s="156">
        <v>0</v>
      </c>
      <c r="T187" s="157">
        <f t="shared" si="13"/>
        <v>0</v>
      </c>
      <c r="AR187" s="158" t="s">
        <v>313</v>
      </c>
      <c r="AT187" s="158" t="s">
        <v>309</v>
      </c>
      <c r="AU187" s="158" t="s">
        <v>89</v>
      </c>
      <c r="AY187" s="17" t="s">
        <v>307</v>
      </c>
      <c r="BE187" s="159">
        <f t="shared" si="14"/>
        <v>0</v>
      </c>
      <c r="BF187" s="159">
        <f t="shared" si="15"/>
        <v>0</v>
      </c>
      <c r="BG187" s="159">
        <f t="shared" si="16"/>
        <v>0</v>
      </c>
      <c r="BH187" s="159">
        <f t="shared" si="17"/>
        <v>0</v>
      </c>
      <c r="BI187" s="159">
        <f t="shared" si="18"/>
        <v>0</v>
      </c>
      <c r="BJ187" s="17" t="s">
        <v>89</v>
      </c>
      <c r="BK187" s="159">
        <f t="shared" si="19"/>
        <v>0</v>
      </c>
      <c r="BL187" s="17" t="s">
        <v>313</v>
      </c>
      <c r="BM187" s="158" t="s">
        <v>4316</v>
      </c>
    </row>
    <row r="188" spans="2:65" s="1" customFormat="1" ht="24.2" customHeight="1">
      <c r="B188" s="145"/>
      <c r="C188" s="188" t="s">
        <v>864</v>
      </c>
      <c r="D188" s="188" t="s">
        <v>507</v>
      </c>
      <c r="E188" s="189" t="s">
        <v>4317</v>
      </c>
      <c r="F188" s="190" t="s">
        <v>4318</v>
      </c>
      <c r="G188" s="191" t="s">
        <v>693</v>
      </c>
      <c r="H188" s="192">
        <v>37</v>
      </c>
      <c r="I188" s="193"/>
      <c r="J188" s="194">
        <f t="shared" si="10"/>
        <v>0</v>
      </c>
      <c r="K188" s="195"/>
      <c r="L188" s="196"/>
      <c r="M188" s="197" t="s">
        <v>1</v>
      </c>
      <c r="N188" s="198" t="s">
        <v>42</v>
      </c>
      <c r="P188" s="156">
        <f t="shared" si="11"/>
        <v>0</v>
      </c>
      <c r="Q188" s="156">
        <v>1E-4</v>
      </c>
      <c r="R188" s="156">
        <f t="shared" si="12"/>
        <v>3.7000000000000002E-3</v>
      </c>
      <c r="S188" s="156">
        <v>0</v>
      </c>
      <c r="T188" s="157">
        <f t="shared" si="13"/>
        <v>0</v>
      </c>
      <c r="AR188" s="158" t="s">
        <v>449</v>
      </c>
      <c r="AT188" s="158" t="s">
        <v>507</v>
      </c>
      <c r="AU188" s="158" t="s">
        <v>89</v>
      </c>
      <c r="AY188" s="17" t="s">
        <v>307</v>
      </c>
      <c r="BE188" s="159">
        <f t="shared" si="14"/>
        <v>0</v>
      </c>
      <c r="BF188" s="159">
        <f t="shared" si="15"/>
        <v>0</v>
      </c>
      <c r="BG188" s="159">
        <f t="shared" si="16"/>
        <v>0</v>
      </c>
      <c r="BH188" s="159">
        <f t="shared" si="17"/>
        <v>0</v>
      </c>
      <c r="BI188" s="159">
        <f t="shared" si="18"/>
        <v>0</v>
      </c>
      <c r="BJ188" s="17" t="s">
        <v>89</v>
      </c>
      <c r="BK188" s="159">
        <f t="shared" si="19"/>
        <v>0</v>
      </c>
      <c r="BL188" s="17" t="s">
        <v>313</v>
      </c>
      <c r="BM188" s="158" t="s">
        <v>4319</v>
      </c>
    </row>
    <row r="189" spans="2:65" s="1" customFormat="1" ht="16.5" customHeight="1">
      <c r="B189" s="145"/>
      <c r="C189" s="188" t="s">
        <v>869</v>
      </c>
      <c r="D189" s="188" t="s">
        <v>507</v>
      </c>
      <c r="E189" s="189" t="s">
        <v>4320</v>
      </c>
      <c r="F189" s="190" t="s">
        <v>4321</v>
      </c>
      <c r="G189" s="191" t="s">
        <v>693</v>
      </c>
      <c r="H189" s="192">
        <v>48</v>
      </c>
      <c r="I189" s="193"/>
      <c r="J189" s="194">
        <f t="shared" si="10"/>
        <v>0</v>
      </c>
      <c r="K189" s="195"/>
      <c r="L189" s="196"/>
      <c r="M189" s="197" t="s">
        <v>1</v>
      </c>
      <c r="N189" s="198" t="s">
        <v>42</v>
      </c>
      <c r="P189" s="156">
        <f t="shared" si="11"/>
        <v>0</v>
      </c>
      <c r="Q189" s="156">
        <v>2.0000000000000002E-5</v>
      </c>
      <c r="R189" s="156">
        <f t="shared" si="12"/>
        <v>9.6000000000000013E-4</v>
      </c>
      <c r="S189" s="156">
        <v>0</v>
      </c>
      <c r="T189" s="157">
        <f t="shared" si="13"/>
        <v>0</v>
      </c>
      <c r="AR189" s="158" t="s">
        <v>1584</v>
      </c>
      <c r="AT189" s="158" t="s">
        <v>507</v>
      </c>
      <c r="AU189" s="158" t="s">
        <v>89</v>
      </c>
      <c r="AY189" s="17" t="s">
        <v>307</v>
      </c>
      <c r="BE189" s="159">
        <f t="shared" si="14"/>
        <v>0</v>
      </c>
      <c r="BF189" s="159">
        <f t="shared" si="15"/>
        <v>0</v>
      </c>
      <c r="BG189" s="159">
        <f t="shared" si="16"/>
        <v>0</v>
      </c>
      <c r="BH189" s="159">
        <f t="shared" si="17"/>
        <v>0</v>
      </c>
      <c r="BI189" s="159">
        <f t="shared" si="18"/>
        <v>0</v>
      </c>
      <c r="BJ189" s="17" t="s">
        <v>89</v>
      </c>
      <c r="BK189" s="159">
        <f t="shared" si="19"/>
        <v>0</v>
      </c>
      <c r="BL189" s="17" t="s">
        <v>1584</v>
      </c>
      <c r="BM189" s="158" t="s">
        <v>4322</v>
      </c>
    </row>
    <row r="190" spans="2:65" s="1" customFormat="1" ht="16.5" customHeight="1">
      <c r="B190" s="145"/>
      <c r="C190" s="188" t="s">
        <v>874</v>
      </c>
      <c r="D190" s="188" t="s">
        <v>507</v>
      </c>
      <c r="E190" s="189" t="s">
        <v>4323</v>
      </c>
      <c r="F190" s="190" t="s">
        <v>4324</v>
      </c>
      <c r="G190" s="191" t="s">
        <v>693</v>
      </c>
      <c r="H190" s="192">
        <v>20</v>
      </c>
      <c r="I190" s="193"/>
      <c r="J190" s="194">
        <f t="shared" si="10"/>
        <v>0</v>
      </c>
      <c r="K190" s="195"/>
      <c r="L190" s="196"/>
      <c r="M190" s="197" t="s">
        <v>1</v>
      </c>
      <c r="N190" s="198" t="s">
        <v>42</v>
      </c>
      <c r="P190" s="156">
        <f t="shared" si="11"/>
        <v>0</v>
      </c>
      <c r="Q190" s="156">
        <v>3.0000000000000001E-5</v>
      </c>
      <c r="R190" s="156">
        <f t="shared" si="12"/>
        <v>6.0000000000000006E-4</v>
      </c>
      <c r="S190" s="156">
        <v>0</v>
      </c>
      <c r="T190" s="157">
        <f t="shared" si="13"/>
        <v>0</v>
      </c>
      <c r="AR190" s="158" t="s">
        <v>1584</v>
      </c>
      <c r="AT190" s="158" t="s">
        <v>507</v>
      </c>
      <c r="AU190" s="158" t="s">
        <v>89</v>
      </c>
      <c r="AY190" s="17" t="s">
        <v>307</v>
      </c>
      <c r="BE190" s="159">
        <f t="shared" si="14"/>
        <v>0</v>
      </c>
      <c r="BF190" s="159">
        <f t="shared" si="15"/>
        <v>0</v>
      </c>
      <c r="BG190" s="159">
        <f t="shared" si="16"/>
        <v>0</v>
      </c>
      <c r="BH190" s="159">
        <f t="shared" si="17"/>
        <v>0</v>
      </c>
      <c r="BI190" s="159">
        <f t="shared" si="18"/>
        <v>0</v>
      </c>
      <c r="BJ190" s="17" t="s">
        <v>89</v>
      </c>
      <c r="BK190" s="159">
        <f t="shared" si="19"/>
        <v>0</v>
      </c>
      <c r="BL190" s="17" t="s">
        <v>1584</v>
      </c>
      <c r="BM190" s="158" t="s">
        <v>4325</v>
      </c>
    </row>
    <row r="191" spans="2:65" s="11" customFormat="1" ht="22.9" customHeight="1">
      <c r="B191" s="133"/>
      <c r="D191" s="134" t="s">
        <v>75</v>
      </c>
      <c r="E191" s="143" t="s">
        <v>4326</v>
      </c>
      <c r="F191" s="143" t="s">
        <v>4327</v>
      </c>
      <c r="I191" s="136"/>
      <c r="J191" s="144">
        <f>BK191</f>
        <v>0</v>
      </c>
      <c r="L191" s="133"/>
      <c r="M191" s="138"/>
      <c r="P191" s="139">
        <f>SUM(P192:P199)</f>
        <v>0</v>
      </c>
      <c r="R191" s="139">
        <f>SUM(R192:R199)</f>
        <v>0</v>
      </c>
      <c r="T191" s="140">
        <f>SUM(T192:T199)</f>
        <v>0</v>
      </c>
      <c r="AR191" s="134" t="s">
        <v>83</v>
      </c>
      <c r="AT191" s="141" t="s">
        <v>75</v>
      </c>
      <c r="AU191" s="141" t="s">
        <v>83</v>
      </c>
      <c r="AY191" s="134" t="s">
        <v>307</v>
      </c>
      <c r="BK191" s="142">
        <f>SUM(BK192:BK199)</f>
        <v>0</v>
      </c>
    </row>
    <row r="192" spans="2:65" s="1" customFormat="1" ht="16.5" customHeight="1">
      <c r="B192" s="145"/>
      <c r="C192" s="146" t="s">
        <v>880</v>
      </c>
      <c r="D192" s="146" t="s">
        <v>309</v>
      </c>
      <c r="E192" s="147" t="s">
        <v>4328</v>
      </c>
      <c r="F192" s="148" t="s">
        <v>4329</v>
      </c>
      <c r="G192" s="149" t="s">
        <v>693</v>
      </c>
      <c r="H192" s="150">
        <v>1</v>
      </c>
      <c r="I192" s="151"/>
      <c r="J192" s="152">
        <f t="shared" ref="J192:J199" si="20">ROUND(I192*H192,2)</f>
        <v>0</v>
      </c>
      <c r="K192" s="153"/>
      <c r="L192" s="32"/>
      <c r="M192" s="154" t="s">
        <v>1</v>
      </c>
      <c r="N192" s="155" t="s">
        <v>42</v>
      </c>
      <c r="P192" s="156">
        <f t="shared" ref="P192:P199" si="21">O192*H192</f>
        <v>0</v>
      </c>
      <c r="Q192" s="156">
        <v>0</v>
      </c>
      <c r="R192" s="156">
        <f t="shared" ref="R192:R199" si="22">Q192*H192</f>
        <v>0</v>
      </c>
      <c r="S192" s="156">
        <v>0</v>
      </c>
      <c r="T192" s="157">
        <f t="shared" ref="T192:T199" si="23">S192*H192</f>
        <v>0</v>
      </c>
      <c r="AR192" s="158" t="s">
        <v>313</v>
      </c>
      <c r="AT192" s="158" t="s">
        <v>309</v>
      </c>
      <c r="AU192" s="158" t="s">
        <v>89</v>
      </c>
      <c r="AY192" s="17" t="s">
        <v>307</v>
      </c>
      <c r="BE192" s="159">
        <f t="shared" ref="BE192:BE199" si="24">IF(N192="základná",J192,0)</f>
        <v>0</v>
      </c>
      <c r="BF192" s="159">
        <f t="shared" ref="BF192:BF199" si="25">IF(N192="znížená",J192,0)</f>
        <v>0</v>
      </c>
      <c r="BG192" s="159">
        <f t="shared" ref="BG192:BG199" si="26">IF(N192="zákl. prenesená",J192,0)</f>
        <v>0</v>
      </c>
      <c r="BH192" s="159">
        <f t="shared" ref="BH192:BH199" si="27">IF(N192="zníž. prenesená",J192,0)</f>
        <v>0</v>
      </c>
      <c r="BI192" s="159">
        <f t="shared" ref="BI192:BI199" si="28">IF(N192="nulová",J192,0)</f>
        <v>0</v>
      </c>
      <c r="BJ192" s="17" t="s">
        <v>89</v>
      </c>
      <c r="BK192" s="159">
        <f t="shared" ref="BK192:BK199" si="29">ROUND(I192*H192,2)</f>
        <v>0</v>
      </c>
      <c r="BL192" s="17" t="s">
        <v>313</v>
      </c>
      <c r="BM192" s="158" t="s">
        <v>4330</v>
      </c>
    </row>
    <row r="193" spans="2:65" s="1" customFormat="1" ht="16.5" customHeight="1">
      <c r="B193" s="145"/>
      <c r="C193" s="188" t="s">
        <v>885</v>
      </c>
      <c r="D193" s="188" t="s">
        <v>507</v>
      </c>
      <c r="E193" s="189" t="s">
        <v>4331</v>
      </c>
      <c r="F193" s="190" t="s">
        <v>4332</v>
      </c>
      <c r="G193" s="191" t="s">
        <v>693</v>
      </c>
      <c r="H193" s="192">
        <v>1</v>
      </c>
      <c r="I193" s="193"/>
      <c r="J193" s="194">
        <f t="shared" si="20"/>
        <v>0</v>
      </c>
      <c r="K193" s="195"/>
      <c r="L193" s="196"/>
      <c r="M193" s="197" t="s">
        <v>1</v>
      </c>
      <c r="N193" s="198" t="s">
        <v>42</v>
      </c>
      <c r="P193" s="156">
        <f t="shared" si="21"/>
        <v>0</v>
      </c>
      <c r="Q193" s="156">
        <v>0</v>
      </c>
      <c r="R193" s="156">
        <f t="shared" si="22"/>
        <v>0</v>
      </c>
      <c r="S193" s="156">
        <v>0</v>
      </c>
      <c r="T193" s="157">
        <f t="shared" si="23"/>
        <v>0</v>
      </c>
      <c r="AR193" s="158" t="s">
        <v>449</v>
      </c>
      <c r="AT193" s="158" t="s">
        <v>507</v>
      </c>
      <c r="AU193" s="158" t="s">
        <v>89</v>
      </c>
      <c r="AY193" s="17" t="s">
        <v>307</v>
      </c>
      <c r="BE193" s="159">
        <f t="shared" si="24"/>
        <v>0</v>
      </c>
      <c r="BF193" s="159">
        <f t="shared" si="25"/>
        <v>0</v>
      </c>
      <c r="BG193" s="159">
        <f t="shared" si="26"/>
        <v>0</v>
      </c>
      <c r="BH193" s="159">
        <f t="shared" si="27"/>
        <v>0</v>
      </c>
      <c r="BI193" s="159">
        <f t="shared" si="28"/>
        <v>0</v>
      </c>
      <c r="BJ193" s="17" t="s">
        <v>89</v>
      </c>
      <c r="BK193" s="159">
        <f t="shared" si="29"/>
        <v>0</v>
      </c>
      <c r="BL193" s="17" t="s">
        <v>313</v>
      </c>
      <c r="BM193" s="158" t="s">
        <v>4333</v>
      </c>
    </row>
    <row r="194" spans="2:65" s="1" customFormat="1" ht="16.5" customHeight="1">
      <c r="B194" s="145"/>
      <c r="C194" s="146" t="s">
        <v>926</v>
      </c>
      <c r="D194" s="146" t="s">
        <v>309</v>
      </c>
      <c r="E194" s="147" t="s">
        <v>4334</v>
      </c>
      <c r="F194" s="148" t="s">
        <v>4335</v>
      </c>
      <c r="G194" s="149" t="s">
        <v>693</v>
      </c>
      <c r="H194" s="150">
        <v>1</v>
      </c>
      <c r="I194" s="151"/>
      <c r="J194" s="152">
        <f t="shared" si="20"/>
        <v>0</v>
      </c>
      <c r="K194" s="153"/>
      <c r="L194" s="32"/>
      <c r="M194" s="154" t="s">
        <v>1</v>
      </c>
      <c r="N194" s="155" t="s">
        <v>42</v>
      </c>
      <c r="P194" s="156">
        <f t="shared" si="21"/>
        <v>0</v>
      </c>
      <c r="Q194" s="156">
        <v>0</v>
      </c>
      <c r="R194" s="156">
        <f t="shared" si="22"/>
        <v>0</v>
      </c>
      <c r="S194" s="156">
        <v>0</v>
      </c>
      <c r="T194" s="157">
        <f t="shared" si="23"/>
        <v>0</v>
      </c>
      <c r="AR194" s="158" t="s">
        <v>313</v>
      </c>
      <c r="AT194" s="158" t="s">
        <v>309</v>
      </c>
      <c r="AU194" s="158" t="s">
        <v>89</v>
      </c>
      <c r="AY194" s="17" t="s">
        <v>307</v>
      </c>
      <c r="BE194" s="159">
        <f t="shared" si="24"/>
        <v>0</v>
      </c>
      <c r="BF194" s="159">
        <f t="shared" si="25"/>
        <v>0</v>
      </c>
      <c r="BG194" s="159">
        <f t="shared" si="26"/>
        <v>0</v>
      </c>
      <c r="BH194" s="159">
        <f t="shared" si="27"/>
        <v>0</v>
      </c>
      <c r="BI194" s="159">
        <f t="shared" si="28"/>
        <v>0</v>
      </c>
      <c r="BJ194" s="17" t="s">
        <v>89</v>
      </c>
      <c r="BK194" s="159">
        <f t="shared" si="29"/>
        <v>0</v>
      </c>
      <c r="BL194" s="17" t="s">
        <v>313</v>
      </c>
      <c r="BM194" s="158" t="s">
        <v>4336</v>
      </c>
    </row>
    <row r="195" spans="2:65" s="1" customFormat="1" ht="16.5" customHeight="1">
      <c r="B195" s="145"/>
      <c r="C195" s="188" t="s">
        <v>931</v>
      </c>
      <c r="D195" s="188" t="s">
        <v>507</v>
      </c>
      <c r="E195" s="189" t="s">
        <v>4337</v>
      </c>
      <c r="F195" s="190" t="s">
        <v>4338</v>
      </c>
      <c r="G195" s="191" t="s">
        <v>693</v>
      </c>
      <c r="H195" s="192">
        <v>1</v>
      </c>
      <c r="I195" s="193"/>
      <c r="J195" s="194">
        <f t="shared" si="20"/>
        <v>0</v>
      </c>
      <c r="K195" s="195"/>
      <c r="L195" s="196"/>
      <c r="M195" s="197" t="s">
        <v>1</v>
      </c>
      <c r="N195" s="198" t="s">
        <v>42</v>
      </c>
      <c r="P195" s="156">
        <f t="shared" si="21"/>
        <v>0</v>
      </c>
      <c r="Q195" s="156">
        <v>0</v>
      </c>
      <c r="R195" s="156">
        <f t="shared" si="22"/>
        <v>0</v>
      </c>
      <c r="S195" s="156">
        <v>0</v>
      </c>
      <c r="T195" s="157">
        <f t="shared" si="23"/>
        <v>0</v>
      </c>
      <c r="AR195" s="158" t="s">
        <v>449</v>
      </c>
      <c r="AT195" s="158" t="s">
        <v>507</v>
      </c>
      <c r="AU195" s="158" t="s">
        <v>89</v>
      </c>
      <c r="AY195" s="17" t="s">
        <v>307</v>
      </c>
      <c r="BE195" s="159">
        <f t="shared" si="24"/>
        <v>0</v>
      </c>
      <c r="BF195" s="159">
        <f t="shared" si="25"/>
        <v>0</v>
      </c>
      <c r="BG195" s="159">
        <f t="shared" si="26"/>
        <v>0</v>
      </c>
      <c r="BH195" s="159">
        <f t="shared" si="27"/>
        <v>0</v>
      </c>
      <c r="BI195" s="159">
        <f t="shared" si="28"/>
        <v>0</v>
      </c>
      <c r="BJ195" s="17" t="s">
        <v>89</v>
      </c>
      <c r="BK195" s="159">
        <f t="shared" si="29"/>
        <v>0</v>
      </c>
      <c r="BL195" s="17" t="s">
        <v>313</v>
      </c>
      <c r="BM195" s="158" t="s">
        <v>4339</v>
      </c>
    </row>
    <row r="196" spans="2:65" s="1" customFormat="1" ht="24.2" customHeight="1">
      <c r="B196" s="145"/>
      <c r="C196" s="146" t="s">
        <v>939</v>
      </c>
      <c r="D196" s="146" t="s">
        <v>309</v>
      </c>
      <c r="E196" s="147" t="s">
        <v>4340</v>
      </c>
      <c r="F196" s="148" t="s">
        <v>4341</v>
      </c>
      <c r="G196" s="149" t="s">
        <v>693</v>
      </c>
      <c r="H196" s="150">
        <v>1</v>
      </c>
      <c r="I196" s="151"/>
      <c r="J196" s="152">
        <f t="shared" si="20"/>
        <v>0</v>
      </c>
      <c r="K196" s="153"/>
      <c r="L196" s="32"/>
      <c r="M196" s="154" t="s">
        <v>1</v>
      </c>
      <c r="N196" s="155" t="s">
        <v>42</v>
      </c>
      <c r="P196" s="156">
        <f t="shared" si="21"/>
        <v>0</v>
      </c>
      <c r="Q196" s="156">
        <v>0</v>
      </c>
      <c r="R196" s="156">
        <f t="shared" si="22"/>
        <v>0</v>
      </c>
      <c r="S196" s="156">
        <v>0</v>
      </c>
      <c r="T196" s="157">
        <f t="shared" si="23"/>
        <v>0</v>
      </c>
      <c r="AR196" s="158" t="s">
        <v>313</v>
      </c>
      <c r="AT196" s="158" t="s">
        <v>309</v>
      </c>
      <c r="AU196" s="158" t="s">
        <v>89</v>
      </c>
      <c r="AY196" s="17" t="s">
        <v>307</v>
      </c>
      <c r="BE196" s="159">
        <f t="shared" si="24"/>
        <v>0</v>
      </c>
      <c r="BF196" s="159">
        <f t="shared" si="25"/>
        <v>0</v>
      </c>
      <c r="BG196" s="159">
        <f t="shared" si="26"/>
        <v>0</v>
      </c>
      <c r="BH196" s="159">
        <f t="shared" si="27"/>
        <v>0</v>
      </c>
      <c r="BI196" s="159">
        <f t="shared" si="28"/>
        <v>0</v>
      </c>
      <c r="BJ196" s="17" t="s">
        <v>89</v>
      </c>
      <c r="BK196" s="159">
        <f t="shared" si="29"/>
        <v>0</v>
      </c>
      <c r="BL196" s="17" t="s">
        <v>313</v>
      </c>
      <c r="BM196" s="158" t="s">
        <v>4342</v>
      </c>
    </row>
    <row r="197" spans="2:65" s="1" customFormat="1" ht="16.5" customHeight="1">
      <c r="B197" s="145"/>
      <c r="C197" s="188" t="s">
        <v>954</v>
      </c>
      <c r="D197" s="188" t="s">
        <v>507</v>
      </c>
      <c r="E197" s="189" t="s">
        <v>4343</v>
      </c>
      <c r="F197" s="190" t="s">
        <v>4344</v>
      </c>
      <c r="G197" s="191" t="s">
        <v>693</v>
      </c>
      <c r="H197" s="192">
        <v>1</v>
      </c>
      <c r="I197" s="193"/>
      <c r="J197" s="194">
        <f t="shared" si="20"/>
        <v>0</v>
      </c>
      <c r="K197" s="195"/>
      <c r="L197" s="196"/>
      <c r="M197" s="197" t="s">
        <v>1</v>
      </c>
      <c r="N197" s="198" t="s">
        <v>42</v>
      </c>
      <c r="P197" s="156">
        <f t="shared" si="21"/>
        <v>0</v>
      </c>
      <c r="Q197" s="156">
        <v>0</v>
      </c>
      <c r="R197" s="156">
        <f t="shared" si="22"/>
        <v>0</v>
      </c>
      <c r="S197" s="156">
        <v>0</v>
      </c>
      <c r="T197" s="157">
        <f t="shared" si="23"/>
        <v>0</v>
      </c>
      <c r="AR197" s="158" t="s">
        <v>449</v>
      </c>
      <c r="AT197" s="158" t="s">
        <v>507</v>
      </c>
      <c r="AU197" s="158" t="s">
        <v>89</v>
      </c>
      <c r="AY197" s="17" t="s">
        <v>307</v>
      </c>
      <c r="BE197" s="159">
        <f t="shared" si="24"/>
        <v>0</v>
      </c>
      <c r="BF197" s="159">
        <f t="shared" si="25"/>
        <v>0</v>
      </c>
      <c r="BG197" s="159">
        <f t="shared" si="26"/>
        <v>0</v>
      </c>
      <c r="BH197" s="159">
        <f t="shared" si="27"/>
        <v>0</v>
      </c>
      <c r="BI197" s="159">
        <f t="shared" si="28"/>
        <v>0</v>
      </c>
      <c r="BJ197" s="17" t="s">
        <v>89</v>
      </c>
      <c r="BK197" s="159">
        <f t="shared" si="29"/>
        <v>0</v>
      </c>
      <c r="BL197" s="17" t="s">
        <v>313</v>
      </c>
      <c r="BM197" s="158" t="s">
        <v>4345</v>
      </c>
    </row>
    <row r="198" spans="2:65" s="1" customFormat="1" ht="24.2" customHeight="1">
      <c r="B198" s="145"/>
      <c r="C198" s="146" t="s">
        <v>959</v>
      </c>
      <c r="D198" s="146" t="s">
        <v>309</v>
      </c>
      <c r="E198" s="147" t="s">
        <v>4346</v>
      </c>
      <c r="F198" s="148" t="s">
        <v>4347</v>
      </c>
      <c r="G198" s="149" t="s">
        <v>693</v>
      </c>
      <c r="H198" s="150">
        <v>1</v>
      </c>
      <c r="I198" s="151"/>
      <c r="J198" s="152">
        <f t="shared" si="20"/>
        <v>0</v>
      </c>
      <c r="K198" s="153"/>
      <c r="L198" s="32"/>
      <c r="M198" s="154" t="s">
        <v>1</v>
      </c>
      <c r="N198" s="155" t="s">
        <v>42</v>
      </c>
      <c r="P198" s="156">
        <f t="shared" si="21"/>
        <v>0</v>
      </c>
      <c r="Q198" s="156">
        <v>0</v>
      </c>
      <c r="R198" s="156">
        <f t="shared" si="22"/>
        <v>0</v>
      </c>
      <c r="S198" s="156">
        <v>0</v>
      </c>
      <c r="T198" s="157">
        <f t="shared" si="23"/>
        <v>0</v>
      </c>
      <c r="AR198" s="158" t="s">
        <v>313</v>
      </c>
      <c r="AT198" s="158" t="s">
        <v>309</v>
      </c>
      <c r="AU198" s="158" t="s">
        <v>89</v>
      </c>
      <c r="AY198" s="17" t="s">
        <v>307</v>
      </c>
      <c r="BE198" s="159">
        <f t="shared" si="24"/>
        <v>0</v>
      </c>
      <c r="BF198" s="159">
        <f t="shared" si="25"/>
        <v>0</v>
      </c>
      <c r="BG198" s="159">
        <f t="shared" si="26"/>
        <v>0</v>
      </c>
      <c r="BH198" s="159">
        <f t="shared" si="27"/>
        <v>0</v>
      </c>
      <c r="BI198" s="159">
        <f t="shared" si="28"/>
        <v>0</v>
      </c>
      <c r="BJ198" s="17" t="s">
        <v>89</v>
      </c>
      <c r="BK198" s="159">
        <f t="shared" si="29"/>
        <v>0</v>
      </c>
      <c r="BL198" s="17" t="s">
        <v>313</v>
      </c>
      <c r="BM198" s="158" t="s">
        <v>4348</v>
      </c>
    </row>
    <row r="199" spans="2:65" s="1" customFormat="1" ht="16.5" customHeight="1">
      <c r="B199" s="145"/>
      <c r="C199" s="188" t="s">
        <v>965</v>
      </c>
      <c r="D199" s="188" t="s">
        <v>507</v>
      </c>
      <c r="E199" s="189" t="s">
        <v>4349</v>
      </c>
      <c r="F199" s="190" t="s">
        <v>4350</v>
      </c>
      <c r="G199" s="191" t="s">
        <v>693</v>
      </c>
      <c r="H199" s="192">
        <v>1</v>
      </c>
      <c r="I199" s="193"/>
      <c r="J199" s="194">
        <f t="shared" si="20"/>
        <v>0</v>
      </c>
      <c r="K199" s="195"/>
      <c r="L199" s="196"/>
      <c r="M199" s="197" t="s">
        <v>1</v>
      </c>
      <c r="N199" s="198" t="s">
        <v>42</v>
      </c>
      <c r="P199" s="156">
        <f t="shared" si="21"/>
        <v>0</v>
      </c>
      <c r="Q199" s="156">
        <v>0</v>
      </c>
      <c r="R199" s="156">
        <f t="shared" si="22"/>
        <v>0</v>
      </c>
      <c r="S199" s="156">
        <v>0</v>
      </c>
      <c r="T199" s="157">
        <f t="shared" si="23"/>
        <v>0</v>
      </c>
      <c r="AR199" s="158" t="s">
        <v>449</v>
      </c>
      <c r="AT199" s="158" t="s">
        <v>507</v>
      </c>
      <c r="AU199" s="158" t="s">
        <v>89</v>
      </c>
      <c r="AY199" s="17" t="s">
        <v>307</v>
      </c>
      <c r="BE199" s="159">
        <f t="shared" si="24"/>
        <v>0</v>
      </c>
      <c r="BF199" s="159">
        <f t="shared" si="25"/>
        <v>0</v>
      </c>
      <c r="BG199" s="159">
        <f t="shared" si="26"/>
        <v>0</v>
      </c>
      <c r="BH199" s="159">
        <f t="shared" si="27"/>
        <v>0</v>
      </c>
      <c r="BI199" s="159">
        <f t="shared" si="28"/>
        <v>0</v>
      </c>
      <c r="BJ199" s="17" t="s">
        <v>89</v>
      </c>
      <c r="BK199" s="159">
        <f t="shared" si="29"/>
        <v>0</v>
      </c>
      <c r="BL199" s="17" t="s">
        <v>313</v>
      </c>
      <c r="BM199" s="158" t="s">
        <v>4351</v>
      </c>
    </row>
    <row r="200" spans="2:65" s="11" customFormat="1" ht="22.9" customHeight="1">
      <c r="B200" s="133"/>
      <c r="D200" s="134" t="s">
        <v>75</v>
      </c>
      <c r="E200" s="143" t="s">
        <v>4352</v>
      </c>
      <c r="F200" s="143" t="s">
        <v>4353</v>
      </c>
      <c r="I200" s="136"/>
      <c r="J200" s="144">
        <f>BK200</f>
        <v>0</v>
      </c>
      <c r="L200" s="133"/>
      <c r="M200" s="138"/>
      <c r="P200" s="139">
        <f>SUM(P201:P222)</f>
        <v>0</v>
      </c>
      <c r="R200" s="139">
        <f>SUM(R201:R222)</f>
        <v>1.3959099999999998</v>
      </c>
      <c r="T200" s="140">
        <f>SUM(T201:T222)</f>
        <v>0</v>
      </c>
      <c r="AR200" s="134" t="s">
        <v>83</v>
      </c>
      <c r="AT200" s="141" t="s">
        <v>75</v>
      </c>
      <c r="AU200" s="141" t="s">
        <v>83</v>
      </c>
      <c r="AY200" s="134" t="s">
        <v>307</v>
      </c>
      <c r="BK200" s="142">
        <f>SUM(BK201:BK222)</f>
        <v>0</v>
      </c>
    </row>
    <row r="201" spans="2:65" s="1" customFormat="1" ht="16.5" customHeight="1">
      <c r="B201" s="145"/>
      <c r="C201" s="146" t="s">
        <v>976</v>
      </c>
      <c r="D201" s="146" t="s">
        <v>309</v>
      </c>
      <c r="E201" s="147" t="s">
        <v>4354</v>
      </c>
      <c r="F201" s="148" t="s">
        <v>4355</v>
      </c>
      <c r="G201" s="149" t="s">
        <v>1071</v>
      </c>
      <c r="H201" s="150">
        <v>58</v>
      </c>
      <c r="I201" s="151"/>
      <c r="J201" s="152">
        <f t="shared" ref="J201:J222" si="30">ROUND(I201*H201,2)</f>
        <v>0</v>
      </c>
      <c r="K201" s="153"/>
      <c r="L201" s="32"/>
      <c r="M201" s="154" t="s">
        <v>1</v>
      </c>
      <c r="N201" s="155" t="s">
        <v>42</v>
      </c>
      <c r="P201" s="156">
        <f t="shared" ref="P201:P222" si="31">O201*H201</f>
        <v>0</v>
      </c>
      <c r="Q201" s="156">
        <v>0</v>
      </c>
      <c r="R201" s="156">
        <f t="shared" ref="R201:R222" si="32">Q201*H201</f>
        <v>0</v>
      </c>
      <c r="S201" s="156">
        <v>0</v>
      </c>
      <c r="T201" s="157">
        <f t="shared" ref="T201:T222" si="33">S201*H201</f>
        <v>0</v>
      </c>
      <c r="AR201" s="158" t="s">
        <v>313</v>
      </c>
      <c r="AT201" s="158" t="s">
        <v>309</v>
      </c>
      <c r="AU201" s="158" t="s">
        <v>89</v>
      </c>
      <c r="AY201" s="17" t="s">
        <v>307</v>
      </c>
      <c r="BE201" s="159">
        <f t="shared" ref="BE201:BE222" si="34">IF(N201="základná",J201,0)</f>
        <v>0</v>
      </c>
      <c r="BF201" s="159">
        <f t="shared" ref="BF201:BF222" si="35">IF(N201="znížená",J201,0)</f>
        <v>0</v>
      </c>
      <c r="BG201" s="159">
        <f t="shared" ref="BG201:BG222" si="36">IF(N201="zákl. prenesená",J201,0)</f>
        <v>0</v>
      </c>
      <c r="BH201" s="159">
        <f t="shared" ref="BH201:BH222" si="37">IF(N201="zníž. prenesená",J201,0)</f>
        <v>0</v>
      </c>
      <c r="BI201" s="159">
        <f t="shared" ref="BI201:BI222" si="38">IF(N201="nulová",J201,0)</f>
        <v>0</v>
      </c>
      <c r="BJ201" s="17" t="s">
        <v>89</v>
      </c>
      <c r="BK201" s="159">
        <f t="shared" ref="BK201:BK222" si="39">ROUND(I201*H201,2)</f>
        <v>0</v>
      </c>
      <c r="BL201" s="17" t="s">
        <v>313</v>
      </c>
      <c r="BM201" s="158" t="s">
        <v>4356</v>
      </c>
    </row>
    <row r="202" spans="2:65" s="1" customFormat="1" ht="16.5" customHeight="1">
      <c r="B202" s="145"/>
      <c r="C202" s="188" t="s">
        <v>987</v>
      </c>
      <c r="D202" s="188" t="s">
        <v>507</v>
      </c>
      <c r="E202" s="189" t="s">
        <v>4357</v>
      </c>
      <c r="F202" s="190" t="s">
        <v>4358</v>
      </c>
      <c r="G202" s="191" t="s">
        <v>1071</v>
      </c>
      <c r="H202" s="192">
        <v>58</v>
      </c>
      <c r="I202" s="193"/>
      <c r="J202" s="194">
        <f t="shared" si="30"/>
        <v>0</v>
      </c>
      <c r="K202" s="195"/>
      <c r="L202" s="196"/>
      <c r="M202" s="197" t="s">
        <v>1</v>
      </c>
      <c r="N202" s="198" t="s">
        <v>42</v>
      </c>
      <c r="P202" s="156">
        <f t="shared" si="31"/>
        <v>0</v>
      </c>
      <c r="Q202" s="156">
        <v>2.0000000000000002E-5</v>
      </c>
      <c r="R202" s="156">
        <f t="shared" si="32"/>
        <v>1.16E-3</v>
      </c>
      <c r="S202" s="156">
        <v>0</v>
      </c>
      <c r="T202" s="157">
        <f t="shared" si="33"/>
        <v>0</v>
      </c>
      <c r="AR202" s="158" t="s">
        <v>1584</v>
      </c>
      <c r="AT202" s="158" t="s">
        <v>507</v>
      </c>
      <c r="AU202" s="158" t="s">
        <v>89</v>
      </c>
      <c r="AY202" s="17" t="s">
        <v>307</v>
      </c>
      <c r="BE202" s="159">
        <f t="shared" si="34"/>
        <v>0</v>
      </c>
      <c r="BF202" s="159">
        <f t="shared" si="35"/>
        <v>0</v>
      </c>
      <c r="BG202" s="159">
        <f t="shared" si="36"/>
        <v>0</v>
      </c>
      <c r="BH202" s="159">
        <f t="shared" si="37"/>
        <v>0</v>
      </c>
      <c r="BI202" s="159">
        <f t="shared" si="38"/>
        <v>0</v>
      </c>
      <c r="BJ202" s="17" t="s">
        <v>89</v>
      </c>
      <c r="BK202" s="159">
        <f t="shared" si="39"/>
        <v>0</v>
      </c>
      <c r="BL202" s="17" t="s">
        <v>1584</v>
      </c>
      <c r="BM202" s="158" t="s">
        <v>4359</v>
      </c>
    </row>
    <row r="203" spans="2:65" s="1" customFormat="1" ht="24.2" customHeight="1">
      <c r="B203" s="145"/>
      <c r="C203" s="146" t="s">
        <v>991</v>
      </c>
      <c r="D203" s="146" t="s">
        <v>309</v>
      </c>
      <c r="E203" s="147" t="s">
        <v>4360</v>
      </c>
      <c r="F203" s="148" t="s">
        <v>4361</v>
      </c>
      <c r="G203" s="149" t="s">
        <v>1071</v>
      </c>
      <c r="H203" s="150">
        <v>5</v>
      </c>
      <c r="I203" s="151"/>
      <c r="J203" s="152">
        <f t="shared" si="30"/>
        <v>0</v>
      </c>
      <c r="K203" s="153"/>
      <c r="L203" s="32"/>
      <c r="M203" s="154" t="s">
        <v>1</v>
      </c>
      <c r="N203" s="155" t="s">
        <v>42</v>
      </c>
      <c r="P203" s="156">
        <f t="shared" si="31"/>
        <v>0</v>
      </c>
      <c r="Q203" s="156">
        <v>0</v>
      </c>
      <c r="R203" s="156">
        <f t="shared" si="32"/>
        <v>0</v>
      </c>
      <c r="S203" s="156">
        <v>0</v>
      </c>
      <c r="T203" s="157">
        <f t="shared" si="33"/>
        <v>0</v>
      </c>
      <c r="AR203" s="158" t="s">
        <v>313</v>
      </c>
      <c r="AT203" s="158" t="s">
        <v>309</v>
      </c>
      <c r="AU203" s="158" t="s">
        <v>89</v>
      </c>
      <c r="AY203" s="17" t="s">
        <v>307</v>
      </c>
      <c r="BE203" s="159">
        <f t="shared" si="34"/>
        <v>0</v>
      </c>
      <c r="BF203" s="159">
        <f t="shared" si="35"/>
        <v>0</v>
      </c>
      <c r="BG203" s="159">
        <f t="shared" si="36"/>
        <v>0</v>
      </c>
      <c r="BH203" s="159">
        <f t="shared" si="37"/>
        <v>0</v>
      </c>
      <c r="BI203" s="159">
        <f t="shared" si="38"/>
        <v>0</v>
      </c>
      <c r="BJ203" s="17" t="s">
        <v>89</v>
      </c>
      <c r="BK203" s="159">
        <f t="shared" si="39"/>
        <v>0</v>
      </c>
      <c r="BL203" s="17" t="s">
        <v>313</v>
      </c>
      <c r="BM203" s="158" t="s">
        <v>4362</v>
      </c>
    </row>
    <row r="204" spans="2:65" s="1" customFormat="1" ht="16.5" customHeight="1">
      <c r="B204" s="145"/>
      <c r="C204" s="188" t="s">
        <v>1002</v>
      </c>
      <c r="D204" s="188" t="s">
        <v>507</v>
      </c>
      <c r="E204" s="189" t="s">
        <v>4363</v>
      </c>
      <c r="F204" s="190" t="s">
        <v>4364</v>
      </c>
      <c r="G204" s="191" t="s">
        <v>1071</v>
      </c>
      <c r="H204" s="192">
        <v>5</v>
      </c>
      <c r="I204" s="193"/>
      <c r="J204" s="194">
        <f t="shared" si="30"/>
        <v>0</v>
      </c>
      <c r="K204" s="195"/>
      <c r="L204" s="196"/>
      <c r="M204" s="197" t="s">
        <v>1</v>
      </c>
      <c r="N204" s="198" t="s">
        <v>42</v>
      </c>
      <c r="P204" s="156">
        <f t="shared" si="31"/>
        <v>0</v>
      </c>
      <c r="Q204" s="156">
        <v>1.1E-4</v>
      </c>
      <c r="R204" s="156">
        <f t="shared" si="32"/>
        <v>5.5000000000000003E-4</v>
      </c>
      <c r="S204" s="156">
        <v>0</v>
      </c>
      <c r="T204" s="157">
        <f t="shared" si="33"/>
        <v>0</v>
      </c>
      <c r="AR204" s="158" t="s">
        <v>1584</v>
      </c>
      <c r="AT204" s="158" t="s">
        <v>507</v>
      </c>
      <c r="AU204" s="158" t="s">
        <v>89</v>
      </c>
      <c r="AY204" s="17" t="s">
        <v>307</v>
      </c>
      <c r="BE204" s="159">
        <f t="shared" si="34"/>
        <v>0</v>
      </c>
      <c r="BF204" s="159">
        <f t="shared" si="35"/>
        <v>0</v>
      </c>
      <c r="BG204" s="159">
        <f t="shared" si="36"/>
        <v>0</v>
      </c>
      <c r="BH204" s="159">
        <f t="shared" si="37"/>
        <v>0</v>
      </c>
      <c r="BI204" s="159">
        <f t="shared" si="38"/>
        <v>0</v>
      </c>
      <c r="BJ204" s="17" t="s">
        <v>89</v>
      </c>
      <c r="BK204" s="159">
        <f t="shared" si="39"/>
        <v>0</v>
      </c>
      <c r="BL204" s="17" t="s">
        <v>1584</v>
      </c>
      <c r="BM204" s="158" t="s">
        <v>4365</v>
      </c>
    </row>
    <row r="205" spans="2:65" s="1" customFormat="1" ht="24.2" customHeight="1">
      <c r="B205" s="145"/>
      <c r="C205" s="146" t="s">
        <v>1006</v>
      </c>
      <c r="D205" s="146" t="s">
        <v>309</v>
      </c>
      <c r="E205" s="147" t="s">
        <v>4366</v>
      </c>
      <c r="F205" s="148" t="s">
        <v>4367</v>
      </c>
      <c r="G205" s="149" t="s">
        <v>1071</v>
      </c>
      <c r="H205" s="150">
        <v>15</v>
      </c>
      <c r="I205" s="151"/>
      <c r="J205" s="152">
        <f t="shared" si="30"/>
        <v>0</v>
      </c>
      <c r="K205" s="153"/>
      <c r="L205" s="32"/>
      <c r="M205" s="154" t="s">
        <v>1</v>
      </c>
      <c r="N205" s="155" t="s">
        <v>42</v>
      </c>
      <c r="P205" s="156">
        <f t="shared" si="31"/>
        <v>0</v>
      </c>
      <c r="Q205" s="156">
        <v>0</v>
      </c>
      <c r="R205" s="156">
        <f t="shared" si="32"/>
        <v>0</v>
      </c>
      <c r="S205" s="156">
        <v>0</v>
      </c>
      <c r="T205" s="157">
        <f t="shared" si="33"/>
        <v>0</v>
      </c>
      <c r="AR205" s="158" t="s">
        <v>313</v>
      </c>
      <c r="AT205" s="158" t="s">
        <v>309</v>
      </c>
      <c r="AU205" s="158" t="s">
        <v>89</v>
      </c>
      <c r="AY205" s="17" t="s">
        <v>307</v>
      </c>
      <c r="BE205" s="159">
        <f t="shared" si="34"/>
        <v>0</v>
      </c>
      <c r="BF205" s="159">
        <f t="shared" si="35"/>
        <v>0</v>
      </c>
      <c r="BG205" s="159">
        <f t="shared" si="36"/>
        <v>0</v>
      </c>
      <c r="BH205" s="159">
        <f t="shared" si="37"/>
        <v>0</v>
      </c>
      <c r="BI205" s="159">
        <f t="shared" si="38"/>
        <v>0</v>
      </c>
      <c r="BJ205" s="17" t="s">
        <v>89</v>
      </c>
      <c r="BK205" s="159">
        <f t="shared" si="39"/>
        <v>0</v>
      </c>
      <c r="BL205" s="17" t="s">
        <v>313</v>
      </c>
      <c r="BM205" s="158" t="s">
        <v>4368</v>
      </c>
    </row>
    <row r="206" spans="2:65" s="1" customFormat="1" ht="16.5" customHeight="1">
      <c r="B206" s="145"/>
      <c r="C206" s="188" t="s">
        <v>1011</v>
      </c>
      <c r="D206" s="188" t="s">
        <v>507</v>
      </c>
      <c r="E206" s="189" t="s">
        <v>4369</v>
      </c>
      <c r="F206" s="190" t="s">
        <v>4370</v>
      </c>
      <c r="G206" s="191" t="s">
        <v>1071</v>
      </c>
      <c r="H206" s="192">
        <v>15</v>
      </c>
      <c r="I206" s="193"/>
      <c r="J206" s="194">
        <f t="shared" si="30"/>
        <v>0</v>
      </c>
      <c r="K206" s="195"/>
      <c r="L206" s="196"/>
      <c r="M206" s="197" t="s">
        <v>1</v>
      </c>
      <c r="N206" s="198" t="s">
        <v>42</v>
      </c>
      <c r="P206" s="156">
        <f t="shared" si="31"/>
        <v>0</v>
      </c>
      <c r="Q206" s="156">
        <v>2.5000000000000001E-4</v>
      </c>
      <c r="R206" s="156">
        <f t="shared" si="32"/>
        <v>3.7499999999999999E-3</v>
      </c>
      <c r="S206" s="156">
        <v>0</v>
      </c>
      <c r="T206" s="157">
        <f t="shared" si="33"/>
        <v>0</v>
      </c>
      <c r="AR206" s="158" t="s">
        <v>1584</v>
      </c>
      <c r="AT206" s="158" t="s">
        <v>507</v>
      </c>
      <c r="AU206" s="158" t="s">
        <v>89</v>
      </c>
      <c r="AY206" s="17" t="s">
        <v>307</v>
      </c>
      <c r="BE206" s="159">
        <f t="shared" si="34"/>
        <v>0</v>
      </c>
      <c r="BF206" s="159">
        <f t="shared" si="35"/>
        <v>0</v>
      </c>
      <c r="BG206" s="159">
        <f t="shared" si="36"/>
        <v>0</v>
      </c>
      <c r="BH206" s="159">
        <f t="shared" si="37"/>
        <v>0</v>
      </c>
      <c r="BI206" s="159">
        <f t="shared" si="38"/>
        <v>0</v>
      </c>
      <c r="BJ206" s="17" t="s">
        <v>89</v>
      </c>
      <c r="BK206" s="159">
        <f t="shared" si="39"/>
        <v>0</v>
      </c>
      <c r="BL206" s="17" t="s">
        <v>1584</v>
      </c>
      <c r="BM206" s="158" t="s">
        <v>4371</v>
      </c>
    </row>
    <row r="207" spans="2:65" s="1" customFormat="1" ht="24.2" customHeight="1">
      <c r="B207" s="145"/>
      <c r="C207" s="146" t="s">
        <v>1026</v>
      </c>
      <c r="D207" s="146" t="s">
        <v>309</v>
      </c>
      <c r="E207" s="147" t="s">
        <v>4372</v>
      </c>
      <c r="F207" s="148" t="s">
        <v>4373</v>
      </c>
      <c r="G207" s="149" t="s">
        <v>1071</v>
      </c>
      <c r="H207" s="150">
        <v>210</v>
      </c>
      <c r="I207" s="151"/>
      <c r="J207" s="152">
        <f t="shared" si="30"/>
        <v>0</v>
      </c>
      <c r="K207" s="153"/>
      <c r="L207" s="32"/>
      <c r="M207" s="154" t="s">
        <v>1</v>
      </c>
      <c r="N207" s="155" t="s">
        <v>42</v>
      </c>
      <c r="P207" s="156">
        <f t="shared" si="31"/>
        <v>0</v>
      </c>
      <c r="Q207" s="156">
        <v>0</v>
      </c>
      <c r="R207" s="156">
        <f t="shared" si="32"/>
        <v>0</v>
      </c>
      <c r="S207" s="156">
        <v>0</v>
      </c>
      <c r="T207" s="157">
        <f t="shared" si="33"/>
        <v>0</v>
      </c>
      <c r="AR207" s="158" t="s">
        <v>313</v>
      </c>
      <c r="AT207" s="158" t="s">
        <v>309</v>
      </c>
      <c r="AU207" s="158" t="s">
        <v>89</v>
      </c>
      <c r="AY207" s="17" t="s">
        <v>307</v>
      </c>
      <c r="BE207" s="159">
        <f t="shared" si="34"/>
        <v>0</v>
      </c>
      <c r="BF207" s="159">
        <f t="shared" si="35"/>
        <v>0</v>
      </c>
      <c r="BG207" s="159">
        <f t="shared" si="36"/>
        <v>0</v>
      </c>
      <c r="BH207" s="159">
        <f t="shared" si="37"/>
        <v>0</v>
      </c>
      <c r="BI207" s="159">
        <f t="shared" si="38"/>
        <v>0</v>
      </c>
      <c r="BJ207" s="17" t="s">
        <v>89</v>
      </c>
      <c r="BK207" s="159">
        <f t="shared" si="39"/>
        <v>0</v>
      </c>
      <c r="BL207" s="17" t="s">
        <v>313</v>
      </c>
      <c r="BM207" s="158" t="s">
        <v>4374</v>
      </c>
    </row>
    <row r="208" spans="2:65" s="1" customFormat="1" ht="21.75" customHeight="1">
      <c r="B208" s="145"/>
      <c r="C208" s="188" t="s">
        <v>1041</v>
      </c>
      <c r="D208" s="188" t="s">
        <v>507</v>
      </c>
      <c r="E208" s="189" t="s">
        <v>4375</v>
      </c>
      <c r="F208" s="190" t="s">
        <v>4376</v>
      </c>
      <c r="G208" s="191" t="s">
        <v>1071</v>
      </c>
      <c r="H208" s="192">
        <v>210</v>
      </c>
      <c r="I208" s="193"/>
      <c r="J208" s="194">
        <f t="shared" si="30"/>
        <v>0</v>
      </c>
      <c r="K208" s="195"/>
      <c r="L208" s="196"/>
      <c r="M208" s="197" t="s">
        <v>1</v>
      </c>
      <c r="N208" s="198" t="s">
        <v>42</v>
      </c>
      <c r="P208" s="156">
        <f t="shared" si="31"/>
        <v>0</v>
      </c>
      <c r="Q208" s="156">
        <v>1.8000000000000001E-4</v>
      </c>
      <c r="R208" s="156">
        <f t="shared" si="32"/>
        <v>3.78E-2</v>
      </c>
      <c r="S208" s="156">
        <v>0</v>
      </c>
      <c r="T208" s="157">
        <f t="shared" si="33"/>
        <v>0</v>
      </c>
      <c r="AR208" s="158" t="s">
        <v>1584</v>
      </c>
      <c r="AT208" s="158" t="s">
        <v>507</v>
      </c>
      <c r="AU208" s="158" t="s">
        <v>89</v>
      </c>
      <c r="AY208" s="17" t="s">
        <v>307</v>
      </c>
      <c r="BE208" s="159">
        <f t="shared" si="34"/>
        <v>0</v>
      </c>
      <c r="BF208" s="159">
        <f t="shared" si="35"/>
        <v>0</v>
      </c>
      <c r="BG208" s="159">
        <f t="shared" si="36"/>
        <v>0</v>
      </c>
      <c r="BH208" s="159">
        <f t="shared" si="37"/>
        <v>0</v>
      </c>
      <c r="BI208" s="159">
        <f t="shared" si="38"/>
        <v>0</v>
      </c>
      <c r="BJ208" s="17" t="s">
        <v>89</v>
      </c>
      <c r="BK208" s="159">
        <f t="shared" si="39"/>
        <v>0</v>
      </c>
      <c r="BL208" s="17" t="s">
        <v>1584</v>
      </c>
      <c r="BM208" s="158" t="s">
        <v>4377</v>
      </c>
    </row>
    <row r="209" spans="2:65" s="1" customFormat="1" ht="24.2" customHeight="1">
      <c r="B209" s="145"/>
      <c r="C209" s="146" t="s">
        <v>1045</v>
      </c>
      <c r="D209" s="146" t="s">
        <v>309</v>
      </c>
      <c r="E209" s="147" t="s">
        <v>4378</v>
      </c>
      <c r="F209" s="148" t="s">
        <v>4379</v>
      </c>
      <c r="G209" s="149" t="s">
        <v>1071</v>
      </c>
      <c r="H209" s="150">
        <v>365</v>
      </c>
      <c r="I209" s="151"/>
      <c r="J209" s="152">
        <f t="shared" si="30"/>
        <v>0</v>
      </c>
      <c r="K209" s="153"/>
      <c r="L209" s="32"/>
      <c r="M209" s="154" t="s">
        <v>1</v>
      </c>
      <c r="N209" s="155" t="s">
        <v>42</v>
      </c>
      <c r="P209" s="156">
        <f t="shared" si="31"/>
        <v>0</v>
      </c>
      <c r="Q209" s="156">
        <v>0</v>
      </c>
      <c r="R209" s="156">
        <f t="shared" si="32"/>
        <v>0</v>
      </c>
      <c r="S209" s="156">
        <v>0</v>
      </c>
      <c r="T209" s="157">
        <f t="shared" si="33"/>
        <v>0</v>
      </c>
      <c r="AR209" s="158" t="s">
        <v>313</v>
      </c>
      <c r="AT209" s="158" t="s">
        <v>309</v>
      </c>
      <c r="AU209" s="158" t="s">
        <v>89</v>
      </c>
      <c r="AY209" s="17" t="s">
        <v>307</v>
      </c>
      <c r="BE209" s="159">
        <f t="shared" si="34"/>
        <v>0</v>
      </c>
      <c r="BF209" s="159">
        <f t="shared" si="35"/>
        <v>0</v>
      </c>
      <c r="BG209" s="159">
        <f t="shared" si="36"/>
        <v>0</v>
      </c>
      <c r="BH209" s="159">
        <f t="shared" si="37"/>
        <v>0</v>
      </c>
      <c r="BI209" s="159">
        <f t="shared" si="38"/>
        <v>0</v>
      </c>
      <c r="BJ209" s="17" t="s">
        <v>89</v>
      </c>
      <c r="BK209" s="159">
        <f t="shared" si="39"/>
        <v>0</v>
      </c>
      <c r="BL209" s="17" t="s">
        <v>313</v>
      </c>
      <c r="BM209" s="158" t="s">
        <v>4380</v>
      </c>
    </row>
    <row r="210" spans="2:65" s="1" customFormat="1" ht="24.2" customHeight="1">
      <c r="B210" s="145"/>
      <c r="C210" s="188" t="s">
        <v>1050</v>
      </c>
      <c r="D210" s="188" t="s">
        <v>507</v>
      </c>
      <c r="E210" s="189" t="s">
        <v>4381</v>
      </c>
      <c r="F210" s="190" t="s">
        <v>4382</v>
      </c>
      <c r="G210" s="191" t="s">
        <v>1071</v>
      </c>
      <c r="H210" s="192">
        <v>365</v>
      </c>
      <c r="I210" s="193"/>
      <c r="J210" s="194">
        <f t="shared" si="30"/>
        <v>0</v>
      </c>
      <c r="K210" s="195"/>
      <c r="L210" s="196"/>
      <c r="M210" s="197" t="s">
        <v>1</v>
      </c>
      <c r="N210" s="198" t="s">
        <v>42</v>
      </c>
      <c r="P210" s="156">
        <f t="shared" si="31"/>
        <v>0</v>
      </c>
      <c r="Q210" s="156">
        <v>2.1000000000000001E-4</v>
      </c>
      <c r="R210" s="156">
        <f t="shared" si="32"/>
        <v>7.665000000000001E-2</v>
      </c>
      <c r="S210" s="156">
        <v>0</v>
      </c>
      <c r="T210" s="157">
        <f t="shared" si="33"/>
        <v>0</v>
      </c>
      <c r="AR210" s="158" t="s">
        <v>1584</v>
      </c>
      <c r="AT210" s="158" t="s">
        <v>507</v>
      </c>
      <c r="AU210" s="158" t="s">
        <v>89</v>
      </c>
      <c r="AY210" s="17" t="s">
        <v>307</v>
      </c>
      <c r="BE210" s="159">
        <f t="shared" si="34"/>
        <v>0</v>
      </c>
      <c r="BF210" s="159">
        <f t="shared" si="35"/>
        <v>0</v>
      </c>
      <c r="BG210" s="159">
        <f t="shared" si="36"/>
        <v>0</v>
      </c>
      <c r="BH210" s="159">
        <f t="shared" si="37"/>
        <v>0</v>
      </c>
      <c r="BI210" s="159">
        <f t="shared" si="38"/>
        <v>0</v>
      </c>
      <c r="BJ210" s="17" t="s">
        <v>89</v>
      </c>
      <c r="BK210" s="159">
        <f t="shared" si="39"/>
        <v>0</v>
      </c>
      <c r="BL210" s="17" t="s">
        <v>1584</v>
      </c>
      <c r="BM210" s="158" t="s">
        <v>4383</v>
      </c>
    </row>
    <row r="211" spans="2:65" s="1" customFormat="1" ht="24.2" customHeight="1">
      <c r="B211" s="145"/>
      <c r="C211" s="146" t="s">
        <v>1058</v>
      </c>
      <c r="D211" s="146" t="s">
        <v>309</v>
      </c>
      <c r="E211" s="147" t="s">
        <v>4384</v>
      </c>
      <c r="F211" s="148" t="s">
        <v>4385</v>
      </c>
      <c r="G211" s="149" t="s">
        <v>1071</v>
      </c>
      <c r="H211" s="150">
        <v>2560</v>
      </c>
      <c r="I211" s="151"/>
      <c r="J211" s="152">
        <f t="shared" si="30"/>
        <v>0</v>
      </c>
      <c r="K211" s="153"/>
      <c r="L211" s="32"/>
      <c r="M211" s="154" t="s">
        <v>1</v>
      </c>
      <c r="N211" s="155" t="s">
        <v>42</v>
      </c>
      <c r="P211" s="156">
        <f t="shared" si="31"/>
        <v>0</v>
      </c>
      <c r="Q211" s="156">
        <v>0</v>
      </c>
      <c r="R211" s="156">
        <f t="shared" si="32"/>
        <v>0</v>
      </c>
      <c r="S211" s="156">
        <v>0</v>
      </c>
      <c r="T211" s="157">
        <f t="shared" si="33"/>
        <v>0</v>
      </c>
      <c r="AR211" s="158" t="s">
        <v>313</v>
      </c>
      <c r="AT211" s="158" t="s">
        <v>309</v>
      </c>
      <c r="AU211" s="158" t="s">
        <v>89</v>
      </c>
      <c r="AY211" s="17" t="s">
        <v>307</v>
      </c>
      <c r="BE211" s="159">
        <f t="shared" si="34"/>
        <v>0</v>
      </c>
      <c r="BF211" s="159">
        <f t="shared" si="35"/>
        <v>0</v>
      </c>
      <c r="BG211" s="159">
        <f t="shared" si="36"/>
        <v>0</v>
      </c>
      <c r="BH211" s="159">
        <f t="shared" si="37"/>
        <v>0</v>
      </c>
      <c r="BI211" s="159">
        <f t="shared" si="38"/>
        <v>0</v>
      </c>
      <c r="BJ211" s="17" t="s">
        <v>89</v>
      </c>
      <c r="BK211" s="159">
        <f t="shared" si="39"/>
        <v>0</v>
      </c>
      <c r="BL211" s="17" t="s">
        <v>313</v>
      </c>
      <c r="BM211" s="158" t="s">
        <v>4386</v>
      </c>
    </row>
    <row r="212" spans="2:65" s="1" customFormat="1" ht="21.75" customHeight="1">
      <c r="B212" s="145"/>
      <c r="C212" s="188" t="s">
        <v>1063</v>
      </c>
      <c r="D212" s="188" t="s">
        <v>507</v>
      </c>
      <c r="E212" s="189" t="s">
        <v>4387</v>
      </c>
      <c r="F212" s="190" t="s">
        <v>4388</v>
      </c>
      <c r="G212" s="191" t="s">
        <v>1071</v>
      </c>
      <c r="H212" s="192">
        <v>2560</v>
      </c>
      <c r="I212" s="193"/>
      <c r="J212" s="194">
        <f t="shared" si="30"/>
        <v>0</v>
      </c>
      <c r="K212" s="195"/>
      <c r="L212" s="196"/>
      <c r="M212" s="197" t="s">
        <v>1</v>
      </c>
      <c r="N212" s="198" t="s">
        <v>42</v>
      </c>
      <c r="P212" s="156">
        <f t="shared" si="31"/>
        <v>0</v>
      </c>
      <c r="Q212" s="156">
        <v>2.0000000000000001E-4</v>
      </c>
      <c r="R212" s="156">
        <f t="shared" si="32"/>
        <v>0.51200000000000001</v>
      </c>
      <c r="S212" s="156">
        <v>0</v>
      </c>
      <c r="T212" s="157">
        <f t="shared" si="33"/>
        <v>0</v>
      </c>
      <c r="AR212" s="158" t="s">
        <v>1584</v>
      </c>
      <c r="AT212" s="158" t="s">
        <v>507</v>
      </c>
      <c r="AU212" s="158" t="s">
        <v>89</v>
      </c>
      <c r="AY212" s="17" t="s">
        <v>307</v>
      </c>
      <c r="BE212" s="159">
        <f t="shared" si="34"/>
        <v>0</v>
      </c>
      <c r="BF212" s="159">
        <f t="shared" si="35"/>
        <v>0</v>
      </c>
      <c r="BG212" s="159">
        <f t="shared" si="36"/>
        <v>0</v>
      </c>
      <c r="BH212" s="159">
        <f t="shared" si="37"/>
        <v>0</v>
      </c>
      <c r="BI212" s="159">
        <f t="shared" si="38"/>
        <v>0</v>
      </c>
      <c r="BJ212" s="17" t="s">
        <v>89</v>
      </c>
      <c r="BK212" s="159">
        <f t="shared" si="39"/>
        <v>0</v>
      </c>
      <c r="BL212" s="17" t="s">
        <v>1584</v>
      </c>
      <c r="BM212" s="158" t="s">
        <v>4389</v>
      </c>
    </row>
    <row r="213" spans="2:65" s="1" customFormat="1" ht="24.2" customHeight="1">
      <c r="B213" s="145"/>
      <c r="C213" s="146" t="s">
        <v>1068</v>
      </c>
      <c r="D213" s="146" t="s">
        <v>309</v>
      </c>
      <c r="E213" s="147" t="s">
        <v>4390</v>
      </c>
      <c r="F213" s="148" t="s">
        <v>4391</v>
      </c>
      <c r="G213" s="149" t="s">
        <v>1071</v>
      </c>
      <c r="H213" s="150">
        <v>495</v>
      </c>
      <c r="I213" s="151"/>
      <c r="J213" s="152">
        <f t="shared" si="30"/>
        <v>0</v>
      </c>
      <c r="K213" s="153"/>
      <c r="L213" s="32"/>
      <c r="M213" s="154" t="s">
        <v>1</v>
      </c>
      <c r="N213" s="155" t="s">
        <v>42</v>
      </c>
      <c r="P213" s="156">
        <f t="shared" si="31"/>
        <v>0</v>
      </c>
      <c r="Q213" s="156">
        <v>0</v>
      </c>
      <c r="R213" s="156">
        <f t="shared" si="32"/>
        <v>0</v>
      </c>
      <c r="S213" s="156">
        <v>0</v>
      </c>
      <c r="T213" s="157">
        <f t="shared" si="33"/>
        <v>0</v>
      </c>
      <c r="AR213" s="158" t="s">
        <v>313</v>
      </c>
      <c r="AT213" s="158" t="s">
        <v>309</v>
      </c>
      <c r="AU213" s="158" t="s">
        <v>89</v>
      </c>
      <c r="AY213" s="17" t="s">
        <v>307</v>
      </c>
      <c r="BE213" s="159">
        <f t="shared" si="34"/>
        <v>0</v>
      </c>
      <c r="BF213" s="159">
        <f t="shared" si="35"/>
        <v>0</v>
      </c>
      <c r="BG213" s="159">
        <f t="shared" si="36"/>
        <v>0</v>
      </c>
      <c r="BH213" s="159">
        <f t="shared" si="37"/>
        <v>0</v>
      </c>
      <c r="BI213" s="159">
        <f t="shared" si="38"/>
        <v>0</v>
      </c>
      <c r="BJ213" s="17" t="s">
        <v>89</v>
      </c>
      <c r="BK213" s="159">
        <f t="shared" si="39"/>
        <v>0</v>
      </c>
      <c r="BL213" s="17" t="s">
        <v>313</v>
      </c>
      <c r="BM213" s="158" t="s">
        <v>4392</v>
      </c>
    </row>
    <row r="214" spans="2:65" s="1" customFormat="1" ht="24.2" customHeight="1">
      <c r="B214" s="145"/>
      <c r="C214" s="188" t="s">
        <v>1074</v>
      </c>
      <c r="D214" s="188" t="s">
        <v>507</v>
      </c>
      <c r="E214" s="189" t="s">
        <v>4393</v>
      </c>
      <c r="F214" s="190" t="s">
        <v>4394</v>
      </c>
      <c r="G214" s="191" t="s">
        <v>1071</v>
      </c>
      <c r="H214" s="192">
        <v>495</v>
      </c>
      <c r="I214" s="193"/>
      <c r="J214" s="194">
        <f t="shared" si="30"/>
        <v>0</v>
      </c>
      <c r="K214" s="195"/>
      <c r="L214" s="196"/>
      <c r="M214" s="197" t="s">
        <v>1</v>
      </c>
      <c r="N214" s="198" t="s">
        <v>42</v>
      </c>
      <c r="P214" s="156">
        <f t="shared" si="31"/>
        <v>0</v>
      </c>
      <c r="Q214" s="156">
        <v>2.0000000000000001E-4</v>
      </c>
      <c r="R214" s="156">
        <f t="shared" si="32"/>
        <v>9.9000000000000005E-2</v>
      </c>
      <c r="S214" s="156">
        <v>0</v>
      </c>
      <c r="T214" s="157">
        <f t="shared" si="33"/>
        <v>0</v>
      </c>
      <c r="AR214" s="158" t="s">
        <v>1584</v>
      </c>
      <c r="AT214" s="158" t="s">
        <v>507</v>
      </c>
      <c r="AU214" s="158" t="s">
        <v>89</v>
      </c>
      <c r="AY214" s="17" t="s">
        <v>307</v>
      </c>
      <c r="BE214" s="159">
        <f t="shared" si="34"/>
        <v>0</v>
      </c>
      <c r="BF214" s="159">
        <f t="shared" si="35"/>
        <v>0</v>
      </c>
      <c r="BG214" s="159">
        <f t="shared" si="36"/>
        <v>0</v>
      </c>
      <c r="BH214" s="159">
        <f t="shared" si="37"/>
        <v>0</v>
      </c>
      <c r="BI214" s="159">
        <f t="shared" si="38"/>
        <v>0</v>
      </c>
      <c r="BJ214" s="17" t="s">
        <v>89</v>
      </c>
      <c r="BK214" s="159">
        <f t="shared" si="39"/>
        <v>0</v>
      </c>
      <c r="BL214" s="17" t="s">
        <v>1584</v>
      </c>
      <c r="BM214" s="158" t="s">
        <v>4395</v>
      </c>
    </row>
    <row r="215" spans="2:65" s="1" customFormat="1" ht="24.2" customHeight="1">
      <c r="B215" s="145"/>
      <c r="C215" s="146" t="s">
        <v>1079</v>
      </c>
      <c r="D215" s="146" t="s">
        <v>309</v>
      </c>
      <c r="E215" s="147" t="s">
        <v>4396</v>
      </c>
      <c r="F215" s="148" t="s">
        <v>4397</v>
      </c>
      <c r="G215" s="149" t="s">
        <v>1071</v>
      </c>
      <c r="H215" s="150">
        <v>2480</v>
      </c>
      <c r="I215" s="151"/>
      <c r="J215" s="152">
        <f t="shared" si="30"/>
        <v>0</v>
      </c>
      <c r="K215" s="153"/>
      <c r="L215" s="32"/>
      <c r="M215" s="154" t="s">
        <v>1</v>
      </c>
      <c r="N215" s="155" t="s">
        <v>42</v>
      </c>
      <c r="P215" s="156">
        <f t="shared" si="31"/>
        <v>0</v>
      </c>
      <c r="Q215" s="156">
        <v>0</v>
      </c>
      <c r="R215" s="156">
        <f t="shared" si="32"/>
        <v>0</v>
      </c>
      <c r="S215" s="156">
        <v>0</v>
      </c>
      <c r="T215" s="157">
        <f t="shared" si="33"/>
        <v>0</v>
      </c>
      <c r="AR215" s="158" t="s">
        <v>313</v>
      </c>
      <c r="AT215" s="158" t="s">
        <v>309</v>
      </c>
      <c r="AU215" s="158" t="s">
        <v>89</v>
      </c>
      <c r="AY215" s="17" t="s">
        <v>307</v>
      </c>
      <c r="BE215" s="159">
        <f t="shared" si="34"/>
        <v>0</v>
      </c>
      <c r="BF215" s="159">
        <f t="shared" si="35"/>
        <v>0</v>
      </c>
      <c r="BG215" s="159">
        <f t="shared" si="36"/>
        <v>0</v>
      </c>
      <c r="BH215" s="159">
        <f t="shared" si="37"/>
        <v>0</v>
      </c>
      <c r="BI215" s="159">
        <f t="shared" si="38"/>
        <v>0</v>
      </c>
      <c r="BJ215" s="17" t="s">
        <v>89</v>
      </c>
      <c r="BK215" s="159">
        <f t="shared" si="39"/>
        <v>0</v>
      </c>
      <c r="BL215" s="17" t="s">
        <v>313</v>
      </c>
      <c r="BM215" s="158" t="s">
        <v>4398</v>
      </c>
    </row>
    <row r="216" spans="2:65" s="1" customFormat="1" ht="21.75" customHeight="1">
      <c r="B216" s="145"/>
      <c r="C216" s="188" t="s">
        <v>1083</v>
      </c>
      <c r="D216" s="188" t="s">
        <v>507</v>
      </c>
      <c r="E216" s="189" t="s">
        <v>4399</v>
      </c>
      <c r="F216" s="190" t="s">
        <v>4400</v>
      </c>
      <c r="G216" s="191" t="s">
        <v>1071</v>
      </c>
      <c r="H216" s="192">
        <v>2480</v>
      </c>
      <c r="I216" s="193"/>
      <c r="J216" s="194">
        <f t="shared" si="30"/>
        <v>0</v>
      </c>
      <c r="K216" s="195"/>
      <c r="L216" s="196"/>
      <c r="M216" s="197" t="s">
        <v>1</v>
      </c>
      <c r="N216" s="198" t="s">
        <v>42</v>
      </c>
      <c r="P216" s="156">
        <f t="shared" si="31"/>
        <v>0</v>
      </c>
      <c r="Q216" s="156">
        <v>2.4000000000000001E-4</v>
      </c>
      <c r="R216" s="156">
        <f t="shared" si="32"/>
        <v>0.59520000000000006</v>
      </c>
      <c r="S216" s="156">
        <v>0</v>
      </c>
      <c r="T216" s="157">
        <f t="shared" si="33"/>
        <v>0</v>
      </c>
      <c r="AR216" s="158" t="s">
        <v>1584</v>
      </c>
      <c r="AT216" s="158" t="s">
        <v>507</v>
      </c>
      <c r="AU216" s="158" t="s">
        <v>89</v>
      </c>
      <c r="AY216" s="17" t="s">
        <v>307</v>
      </c>
      <c r="BE216" s="159">
        <f t="shared" si="34"/>
        <v>0</v>
      </c>
      <c r="BF216" s="159">
        <f t="shared" si="35"/>
        <v>0</v>
      </c>
      <c r="BG216" s="159">
        <f t="shared" si="36"/>
        <v>0</v>
      </c>
      <c r="BH216" s="159">
        <f t="shared" si="37"/>
        <v>0</v>
      </c>
      <c r="BI216" s="159">
        <f t="shared" si="38"/>
        <v>0</v>
      </c>
      <c r="BJ216" s="17" t="s">
        <v>89</v>
      </c>
      <c r="BK216" s="159">
        <f t="shared" si="39"/>
        <v>0</v>
      </c>
      <c r="BL216" s="17" t="s">
        <v>1584</v>
      </c>
      <c r="BM216" s="158" t="s">
        <v>4401</v>
      </c>
    </row>
    <row r="217" spans="2:65" s="1" customFormat="1" ht="24.2" customHeight="1">
      <c r="B217" s="145"/>
      <c r="C217" s="146" t="s">
        <v>1090</v>
      </c>
      <c r="D217" s="146" t="s">
        <v>309</v>
      </c>
      <c r="E217" s="147" t="s">
        <v>4402</v>
      </c>
      <c r="F217" s="148" t="s">
        <v>4403</v>
      </c>
      <c r="G217" s="149" t="s">
        <v>1071</v>
      </c>
      <c r="H217" s="150">
        <v>155</v>
      </c>
      <c r="I217" s="151"/>
      <c r="J217" s="152">
        <f t="shared" si="30"/>
        <v>0</v>
      </c>
      <c r="K217" s="153"/>
      <c r="L217" s="32"/>
      <c r="M217" s="154" t="s">
        <v>1</v>
      </c>
      <c r="N217" s="155" t="s">
        <v>42</v>
      </c>
      <c r="P217" s="156">
        <f t="shared" si="31"/>
        <v>0</v>
      </c>
      <c r="Q217" s="156">
        <v>0</v>
      </c>
      <c r="R217" s="156">
        <f t="shared" si="32"/>
        <v>0</v>
      </c>
      <c r="S217" s="156">
        <v>0</v>
      </c>
      <c r="T217" s="157">
        <f t="shared" si="33"/>
        <v>0</v>
      </c>
      <c r="AR217" s="158" t="s">
        <v>313</v>
      </c>
      <c r="AT217" s="158" t="s">
        <v>309</v>
      </c>
      <c r="AU217" s="158" t="s">
        <v>89</v>
      </c>
      <c r="AY217" s="17" t="s">
        <v>307</v>
      </c>
      <c r="BE217" s="159">
        <f t="shared" si="34"/>
        <v>0</v>
      </c>
      <c r="BF217" s="159">
        <f t="shared" si="35"/>
        <v>0</v>
      </c>
      <c r="BG217" s="159">
        <f t="shared" si="36"/>
        <v>0</v>
      </c>
      <c r="BH217" s="159">
        <f t="shared" si="37"/>
        <v>0</v>
      </c>
      <c r="BI217" s="159">
        <f t="shared" si="38"/>
        <v>0</v>
      </c>
      <c r="BJ217" s="17" t="s">
        <v>89</v>
      </c>
      <c r="BK217" s="159">
        <f t="shared" si="39"/>
        <v>0</v>
      </c>
      <c r="BL217" s="17" t="s">
        <v>313</v>
      </c>
      <c r="BM217" s="158" t="s">
        <v>4404</v>
      </c>
    </row>
    <row r="218" spans="2:65" s="1" customFormat="1" ht="21.75" customHeight="1">
      <c r="B218" s="145"/>
      <c r="C218" s="188" t="s">
        <v>1094</v>
      </c>
      <c r="D218" s="188" t="s">
        <v>507</v>
      </c>
      <c r="E218" s="189" t="s">
        <v>4405</v>
      </c>
      <c r="F218" s="190" t="s">
        <v>4406</v>
      </c>
      <c r="G218" s="191" t="s">
        <v>1071</v>
      </c>
      <c r="H218" s="192">
        <v>155</v>
      </c>
      <c r="I218" s="193"/>
      <c r="J218" s="194">
        <f t="shared" si="30"/>
        <v>0</v>
      </c>
      <c r="K218" s="195"/>
      <c r="L218" s="196"/>
      <c r="M218" s="197" t="s">
        <v>1</v>
      </c>
      <c r="N218" s="198" t="s">
        <v>42</v>
      </c>
      <c r="P218" s="156">
        <f t="shared" si="31"/>
        <v>0</v>
      </c>
      <c r="Q218" s="156">
        <v>3.4000000000000002E-4</v>
      </c>
      <c r="R218" s="156">
        <f t="shared" si="32"/>
        <v>5.2700000000000004E-2</v>
      </c>
      <c r="S218" s="156">
        <v>0</v>
      </c>
      <c r="T218" s="157">
        <f t="shared" si="33"/>
        <v>0</v>
      </c>
      <c r="AR218" s="158" t="s">
        <v>1584</v>
      </c>
      <c r="AT218" s="158" t="s">
        <v>507</v>
      </c>
      <c r="AU218" s="158" t="s">
        <v>89</v>
      </c>
      <c r="AY218" s="17" t="s">
        <v>307</v>
      </c>
      <c r="BE218" s="159">
        <f t="shared" si="34"/>
        <v>0</v>
      </c>
      <c r="BF218" s="159">
        <f t="shared" si="35"/>
        <v>0</v>
      </c>
      <c r="BG218" s="159">
        <f t="shared" si="36"/>
        <v>0</v>
      </c>
      <c r="BH218" s="159">
        <f t="shared" si="37"/>
        <v>0</v>
      </c>
      <c r="BI218" s="159">
        <f t="shared" si="38"/>
        <v>0</v>
      </c>
      <c r="BJ218" s="17" t="s">
        <v>89</v>
      </c>
      <c r="BK218" s="159">
        <f t="shared" si="39"/>
        <v>0</v>
      </c>
      <c r="BL218" s="17" t="s">
        <v>1584</v>
      </c>
      <c r="BM218" s="158" t="s">
        <v>4407</v>
      </c>
    </row>
    <row r="219" spans="2:65" s="1" customFormat="1" ht="24.2" customHeight="1">
      <c r="B219" s="145"/>
      <c r="C219" s="146" t="s">
        <v>1115</v>
      </c>
      <c r="D219" s="146" t="s">
        <v>309</v>
      </c>
      <c r="E219" s="147" t="s">
        <v>4408</v>
      </c>
      <c r="F219" s="148" t="s">
        <v>4409</v>
      </c>
      <c r="G219" s="149" t="s">
        <v>1071</v>
      </c>
      <c r="H219" s="150">
        <v>38</v>
      </c>
      <c r="I219" s="151"/>
      <c r="J219" s="152">
        <f t="shared" si="30"/>
        <v>0</v>
      </c>
      <c r="K219" s="153"/>
      <c r="L219" s="32"/>
      <c r="M219" s="154" t="s">
        <v>1</v>
      </c>
      <c r="N219" s="155" t="s">
        <v>42</v>
      </c>
      <c r="P219" s="156">
        <f t="shared" si="31"/>
        <v>0</v>
      </c>
      <c r="Q219" s="156">
        <v>0</v>
      </c>
      <c r="R219" s="156">
        <f t="shared" si="32"/>
        <v>0</v>
      </c>
      <c r="S219" s="156">
        <v>0</v>
      </c>
      <c r="T219" s="157">
        <f t="shared" si="33"/>
        <v>0</v>
      </c>
      <c r="AR219" s="158" t="s">
        <v>313</v>
      </c>
      <c r="AT219" s="158" t="s">
        <v>309</v>
      </c>
      <c r="AU219" s="158" t="s">
        <v>89</v>
      </c>
      <c r="AY219" s="17" t="s">
        <v>307</v>
      </c>
      <c r="BE219" s="159">
        <f t="shared" si="34"/>
        <v>0</v>
      </c>
      <c r="BF219" s="159">
        <f t="shared" si="35"/>
        <v>0</v>
      </c>
      <c r="BG219" s="159">
        <f t="shared" si="36"/>
        <v>0</v>
      </c>
      <c r="BH219" s="159">
        <f t="shared" si="37"/>
        <v>0</v>
      </c>
      <c r="BI219" s="159">
        <f t="shared" si="38"/>
        <v>0</v>
      </c>
      <c r="BJ219" s="17" t="s">
        <v>89</v>
      </c>
      <c r="BK219" s="159">
        <f t="shared" si="39"/>
        <v>0</v>
      </c>
      <c r="BL219" s="17" t="s">
        <v>313</v>
      </c>
      <c r="BM219" s="158" t="s">
        <v>4410</v>
      </c>
    </row>
    <row r="220" spans="2:65" s="1" customFormat="1" ht="21.75" customHeight="1">
      <c r="B220" s="145"/>
      <c r="C220" s="188" t="s">
        <v>1120</v>
      </c>
      <c r="D220" s="188" t="s">
        <v>507</v>
      </c>
      <c r="E220" s="189" t="s">
        <v>4411</v>
      </c>
      <c r="F220" s="190" t="s">
        <v>4412</v>
      </c>
      <c r="G220" s="191" t="s">
        <v>1071</v>
      </c>
      <c r="H220" s="192">
        <v>38</v>
      </c>
      <c r="I220" s="193"/>
      <c r="J220" s="194">
        <f t="shared" si="30"/>
        <v>0</v>
      </c>
      <c r="K220" s="195"/>
      <c r="L220" s="196"/>
      <c r="M220" s="197" t="s">
        <v>1</v>
      </c>
      <c r="N220" s="198" t="s">
        <v>42</v>
      </c>
      <c r="P220" s="156">
        <f t="shared" si="31"/>
        <v>0</v>
      </c>
      <c r="Q220" s="156">
        <v>4.4999999999999999E-4</v>
      </c>
      <c r="R220" s="156">
        <f t="shared" si="32"/>
        <v>1.7100000000000001E-2</v>
      </c>
      <c r="S220" s="156">
        <v>0</v>
      </c>
      <c r="T220" s="157">
        <f t="shared" si="33"/>
        <v>0</v>
      </c>
      <c r="AR220" s="158" t="s">
        <v>1584</v>
      </c>
      <c r="AT220" s="158" t="s">
        <v>507</v>
      </c>
      <c r="AU220" s="158" t="s">
        <v>89</v>
      </c>
      <c r="AY220" s="17" t="s">
        <v>307</v>
      </c>
      <c r="BE220" s="159">
        <f t="shared" si="34"/>
        <v>0</v>
      </c>
      <c r="BF220" s="159">
        <f t="shared" si="35"/>
        <v>0</v>
      </c>
      <c r="BG220" s="159">
        <f t="shared" si="36"/>
        <v>0</v>
      </c>
      <c r="BH220" s="159">
        <f t="shared" si="37"/>
        <v>0</v>
      </c>
      <c r="BI220" s="159">
        <f t="shared" si="38"/>
        <v>0</v>
      </c>
      <c r="BJ220" s="17" t="s">
        <v>89</v>
      </c>
      <c r="BK220" s="159">
        <f t="shared" si="39"/>
        <v>0</v>
      </c>
      <c r="BL220" s="17" t="s">
        <v>1584</v>
      </c>
      <c r="BM220" s="158" t="s">
        <v>4413</v>
      </c>
    </row>
    <row r="221" spans="2:65" s="1" customFormat="1" ht="24.2" customHeight="1">
      <c r="B221" s="145"/>
      <c r="C221" s="146" t="s">
        <v>1125</v>
      </c>
      <c r="D221" s="146" t="s">
        <v>309</v>
      </c>
      <c r="E221" s="147" t="s">
        <v>4414</v>
      </c>
      <c r="F221" s="148" t="s">
        <v>4415</v>
      </c>
      <c r="G221" s="149" t="s">
        <v>1071</v>
      </c>
      <c r="H221" s="150">
        <v>178</v>
      </c>
      <c r="I221" s="151"/>
      <c r="J221" s="152">
        <f t="shared" si="30"/>
        <v>0</v>
      </c>
      <c r="K221" s="153"/>
      <c r="L221" s="32"/>
      <c r="M221" s="154" t="s">
        <v>1</v>
      </c>
      <c r="N221" s="155" t="s">
        <v>42</v>
      </c>
      <c r="P221" s="156">
        <f t="shared" si="31"/>
        <v>0</v>
      </c>
      <c r="Q221" s="156">
        <v>0</v>
      </c>
      <c r="R221" s="156">
        <f t="shared" si="32"/>
        <v>0</v>
      </c>
      <c r="S221" s="156">
        <v>0</v>
      </c>
      <c r="T221" s="157">
        <f t="shared" si="33"/>
        <v>0</v>
      </c>
      <c r="AR221" s="158" t="s">
        <v>313</v>
      </c>
      <c r="AT221" s="158" t="s">
        <v>309</v>
      </c>
      <c r="AU221" s="158" t="s">
        <v>89</v>
      </c>
      <c r="AY221" s="17" t="s">
        <v>307</v>
      </c>
      <c r="BE221" s="159">
        <f t="shared" si="34"/>
        <v>0</v>
      </c>
      <c r="BF221" s="159">
        <f t="shared" si="35"/>
        <v>0</v>
      </c>
      <c r="BG221" s="159">
        <f t="shared" si="36"/>
        <v>0</v>
      </c>
      <c r="BH221" s="159">
        <f t="shared" si="37"/>
        <v>0</v>
      </c>
      <c r="BI221" s="159">
        <f t="shared" si="38"/>
        <v>0</v>
      </c>
      <c r="BJ221" s="17" t="s">
        <v>89</v>
      </c>
      <c r="BK221" s="159">
        <f t="shared" si="39"/>
        <v>0</v>
      </c>
      <c r="BL221" s="17" t="s">
        <v>313</v>
      </c>
      <c r="BM221" s="158" t="s">
        <v>4416</v>
      </c>
    </row>
    <row r="222" spans="2:65" s="1" customFormat="1" ht="24.2" customHeight="1">
      <c r="B222" s="145"/>
      <c r="C222" s="188" t="s">
        <v>1131</v>
      </c>
      <c r="D222" s="188" t="s">
        <v>507</v>
      </c>
      <c r="E222" s="189" t="s">
        <v>4417</v>
      </c>
      <c r="F222" s="190" t="s">
        <v>4418</v>
      </c>
      <c r="G222" s="191" t="s">
        <v>1071</v>
      </c>
      <c r="H222" s="192">
        <v>178</v>
      </c>
      <c r="I222" s="193"/>
      <c r="J222" s="194">
        <f t="shared" si="30"/>
        <v>0</v>
      </c>
      <c r="K222" s="195"/>
      <c r="L222" s="196"/>
      <c r="M222" s="197" t="s">
        <v>1</v>
      </c>
      <c r="N222" s="198" t="s">
        <v>42</v>
      </c>
      <c r="P222" s="156">
        <f t="shared" si="31"/>
        <v>0</v>
      </c>
      <c r="Q222" s="156">
        <v>0</v>
      </c>
      <c r="R222" s="156">
        <f t="shared" si="32"/>
        <v>0</v>
      </c>
      <c r="S222" s="156">
        <v>0</v>
      </c>
      <c r="T222" s="157">
        <f t="shared" si="33"/>
        <v>0</v>
      </c>
      <c r="AR222" s="158" t="s">
        <v>1584</v>
      </c>
      <c r="AT222" s="158" t="s">
        <v>507</v>
      </c>
      <c r="AU222" s="158" t="s">
        <v>89</v>
      </c>
      <c r="AY222" s="17" t="s">
        <v>307</v>
      </c>
      <c r="BE222" s="159">
        <f t="shared" si="34"/>
        <v>0</v>
      </c>
      <c r="BF222" s="159">
        <f t="shared" si="35"/>
        <v>0</v>
      </c>
      <c r="BG222" s="159">
        <f t="shared" si="36"/>
        <v>0</v>
      </c>
      <c r="BH222" s="159">
        <f t="shared" si="37"/>
        <v>0</v>
      </c>
      <c r="BI222" s="159">
        <f t="shared" si="38"/>
        <v>0</v>
      </c>
      <c r="BJ222" s="17" t="s">
        <v>89</v>
      </c>
      <c r="BK222" s="159">
        <f t="shared" si="39"/>
        <v>0</v>
      </c>
      <c r="BL222" s="17" t="s">
        <v>1584</v>
      </c>
      <c r="BM222" s="158" t="s">
        <v>4419</v>
      </c>
    </row>
    <row r="223" spans="2:65" s="11" customFormat="1" ht="22.9" customHeight="1">
      <c r="B223" s="133"/>
      <c r="D223" s="134" t="s">
        <v>75</v>
      </c>
      <c r="E223" s="143" t="s">
        <v>4420</v>
      </c>
      <c r="F223" s="143" t="s">
        <v>4421</v>
      </c>
      <c r="I223" s="136"/>
      <c r="J223" s="144">
        <f>BK223</f>
        <v>0</v>
      </c>
      <c r="L223" s="133"/>
      <c r="M223" s="138"/>
      <c r="P223" s="139">
        <f>SUM(P224:P260)</f>
        <v>0</v>
      </c>
      <c r="R223" s="139">
        <f>SUM(R224:R260)</f>
        <v>0.28212000000000004</v>
      </c>
      <c r="T223" s="140">
        <f>SUM(T224:T260)</f>
        <v>0</v>
      </c>
      <c r="AR223" s="134" t="s">
        <v>83</v>
      </c>
      <c r="AT223" s="141" t="s">
        <v>75</v>
      </c>
      <c r="AU223" s="141" t="s">
        <v>83</v>
      </c>
      <c r="AY223" s="134" t="s">
        <v>307</v>
      </c>
      <c r="BK223" s="142">
        <f>SUM(BK224:BK260)</f>
        <v>0</v>
      </c>
    </row>
    <row r="224" spans="2:65" s="1" customFormat="1" ht="16.5" customHeight="1">
      <c r="B224" s="145"/>
      <c r="C224" s="146" t="s">
        <v>1136</v>
      </c>
      <c r="D224" s="146" t="s">
        <v>309</v>
      </c>
      <c r="E224" s="147" t="s">
        <v>4422</v>
      </c>
      <c r="F224" s="148" t="s">
        <v>4423</v>
      </c>
      <c r="G224" s="149" t="s">
        <v>693</v>
      </c>
      <c r="H224" s="150">
        <v>103</v>
      </c>
      <c r="I224" s="151"/>
      <c r="J224" s="152">
        <f t="shared" ref="J224:J260" si="40">ROUND(I224*H224,2)</f>
        <v>0</v>
      </c>
      <c r="K224" s="153"/>
      <c r="L224" s="32"/>
      <c r="M224" s="154" t="s">
        <v>1</v>
      </c>
      <c r="N224" s="155" t="s">
        <v>42</v>
      </c>
      <c r="P224" s="156">
        <f t="shared" ref="P224:P260" si="41">O224*H224</f>
        <v>0</v>
      </c>
      <c r="Q224" s="156">
        <v>0</v>
      </c>
      <c r="R224" s="156">
        <f t="shared" ref="R224:R260" si="42">Q224*H224</f>
        <v>0</v>
      </c>
      <c r="S224" s="156">
        <v>0</v>
      </c>
      <c r="T224" s="157">
        <f t="shared" ref="T224:T260" si="43">S224*H224</f>
        <v>0</v>
      </c>
      <c r="AR224" s="158" t="s">
        <v>313</v>
      </c>
      <c r="AT224" s="158" t="s">
        <v>309</v>
      </c>
      <c r="AU224" s="158" t="s">
        <v>89</v>
      </c>
      <c r="AY224" s="17" t="s">
        <v>307</v>
      </c>
      <c r="BE224" s="159">
        <f t="shared" ref="BE224:BE260" si="44">IF(N224="základná",J224,0)</f>
        <v>0</v>
      </c>
      <c r="BF224" s="159">
        <f t="shared" ref="BF224:BF260" si="45">IF(N224="znížená",J224,0)</f>
        <v>0</v>
      </c>
      <c r="BG224" s="159">
        <f t="shared" ref="BG224:BG260" si="46">IF(N224="zákl. prenesená",J224,0)</f>
        <v>0</v>
      </c>
      <c r="BH224" s="159">
        <f t="shared" ref="BH224:BH260" si="47">IF(N224="zníž. prenesená",J224,0)</f>
        <v>0</v>
      </c>
      <c r="BI224" s="159">
        <f t="shared" ref="BI224:BI260" si="48">IF(N224="nulová",J224,0)</f>
        <v>0</v>
      </c>
      <c r="BJ224" s="17" t="s">
        <v>89</v>
      </c>
      <c r="BK224" s="159">
        <f t="shared" ref="BK224:BK260" si="49">ROUND(I224*H224,2)</f>
        <v>0</v>
      </c>
      <c r="BL224" s="17" t="s">
        <v>313</v>
      </c>
      <c r="BM224" s="158" t="s">
        <v>4424</v>
      </c>
    </row>
    <row r="225" spans="2:65" s="1" customFormat="1" ht="16.5" customHeight="1">
      <c r="B225" s="145"/>
      <c r="C225" s="146" t="s">
        <v>1140</v>
      </c>
      <c r="D225" s="146" t="s">
        <v>309</v>
      </c>
      <c r="E225" s="147" t="s">
        <v>4425</v>
      </c>
      <c r="F225" s="148" t="s">
        <v>4426</v>
      </c>
      <c r="G225" s="149" t="s">
        <v>693</v>
      </c>
      <c r="H225" s="150">
        <v>103</v>
      </c>
      <c r="I225" s="151"/>
      <c r="J225" s="152">
        <f t="shared" si="40"/>
        <v>0</v>
      </c>
      <c r="K225" s="153"/>
      <c r="L225" s="32"/>
      <c r="M225" s="154" t="s">
        <v>1</v>
      </c>
      <c r="N225" s="155" t="s">
        <v>42</v>
      </c>
      <c r="P225" s="156">
        <f t="shared" si="41"/>
        <v>0</v>
      </c>
      <c r="Q225" s="156">
        <v>0</v>
      </c>
      <c r="R225" s="156">
        <f t="shared" si="42"/>
        <v>0</v>
      </c>
      <c r="S225" s="156">
        <v>0</v>
      </c>
      <c r="T225" s="157">
        <f t="shared" si="43"/>
        <v>0</v>
      </c>
      <c r="AR225" s="158" t="s">
        <v>313</v>
      </c>
      <c r="AT225" s="158" t="s">
        <v>309</v>
      </c>
      <c r="AU225" s="158" t="s">
        <v>89</v>
      </c>
      <c r="AY225" s="17" t="s">
        <v>307</v>
      </c>
      <c r="BE225" s="159">
        <f t="shared" si="44"/>
        <v>0</v>
      </c>
      <c r="BF225" s="159">
        <f t="shared" si="45"/>
        <v>0</v>
      </c>
      <c r="BG225" s="159">
        <f t="shared" si="46"/>
        <v>0</v>
      </c>
      <c r="BH225" s="159">
        <f t="shared" si="47"/>
        <v>0</v>
      </c>
      <c r="BI225" s="159">
        <f t="shared" si="48"/>
        <v>0</v>
      </c>
      <c r="BJ225" s="17" t="s">
        <v>89</v>
      </c>
      <c r="BK225" s="159">
        <f t="shared" si="49"/>
        <v>0</v>
      </c>
      <c r="BL225" s="17" t="s">
        <v>313</v>
      </c>
      <c r="BM225" s="158" t="s">
        <v>4427</v>
      </c>
    </row>
    <row r="226" spans="2:65" s="1" customFormat="1" ht="24.2" customHeight="1">
      <c r="B226" s="145"/>
      <c r="C226" s="188" t="s">
        <v>1169</v>
      </c>
      <c r="D226" s="188" t="s">
        <v>507</v>
      </c>
      <c r="E226" s="189" t="s">
        <v>4428</v>
      </c>
      <c r="F226" s="190" t="s">
        <v>4429</v>
      </c>
      <c r="G226" s="191" t="s">
        <v>693</v>
      </c>
      <c r="H226" s="192">
        <v>10</v>
      </c>
      <c r="I226" s="193"/>
      <c r="J226" s="194">
        <f t="shared" si="40"/>
        <v>0</v>
      </c>
      <c r="K226" s="195"/>
      <c r="L226" s="196"/>
      <c r="M226" s="197" t="s">
        <v>1</v>
      </c>
      <c r="N226" s="198" t="s">
        <v>42</v>
      </c>
      <c r="P226" s="156">
        <f t="shared" si="41"/>
        <v>0</v>
      </c>
      <c r="Q226" s="156">
        <v>8.0000000000000004E-4</v>
      </c>
      <c r="R226" s="156">
        <f t="shared" si="42"/>
        <v>8.0000000000000002E-3</v>
      </c>
      <c r="S226" s="156">
        <v>0</v>
      </c>
      <c r="T226" s="157">
        <f t="shared" si="43"/>
        <v>0</v>
      </c>
      <c r="AR226" s="158" t="s">
        <v>449</v>
      </c>
      <c r="AT226" s="158" t="s">
        <v>507</v>
      </c>
      <c r="AU226" s="158" t="s">
        <v>89</v>
      </c>
      <c r="AY226" s="17" t="s">
        <v>307</v>
      </c>
      <c r="BE226" s="159">
        <f t="shared" si="44"/>
        <v>0</v>
      </c>
      <c r="BF226" s="159">
        <f t="shared" si="45"/>
        <v>0</v>
      </c>
      <c r="BG226" s="159">
        <f t="shared" si="46"/>
        <v>0</v>
      </c>
      <c r="BH226" s="159">
        <f t="shared" si="47"/>
        <v>0</v>
      </c>
      <c r="BI226" s="159">
        <f t="shared" si="48"/>
        <v>0</v>
      </c>
      <c r="BJ226" s="17" t="s">
        <v>89</v>
      </c>
      <c r="BK226" s="159">
        <f t="shared" si="49"/>
        <v>0</v>
      </c>
      <c r="BL226" s="17" t="s">
        <v>313</v>
      </c>
      <c r="BM226" s="158" t="s">
        <v>4430</v>
      </c>
    </row>
    <row r="227" spans="2:65" s="1" customFormat="1" ht="24.2" customHeight="1">
      <c r="B227" s="145"/>
      <c r="C227" s="188" t="s">
        <v>1173</v>
      </c>
      <c r="D227" s="188" t="s">
        <v>507</v>
      </c>
      <c r="E227" s="189" t="s">
        <v>4431</v>
      </c>
      <c r="F227" s="190" t="s">
        <v>4432</v>
      </c>
      <c r="G227" s="191" t="s">
        <v>693</v>
      </c>
      <c r="H227" s="192">
        <v>44</v>
      </c>
      <c r="I227" s="193"/>
      <c r="J227" s="194">
        <f t="shared" si="40"/>
        <v>0</v>
      </c>
      <c r="K227" s="195"/>
      <c r="L227" s="196"/>
      <c r="M227" s="197" t="s">
        <v>1</v>
      </c>
      <c r="N227" s="198" t="s">
        <v>42</v>
      </c>
      <c r="P227" s="156">
        <f t="shared" si="41"/>
        <v>0</v>
      </c>
      <c r="Q227" s="156">
        <v>1.4E-3</v>
      </c>
      <c r="R227" s="156">
        <f t="shared" si="42"/>
        <v>6.1600000000000002E-2</v>
      </c>
      <c r="S227" s="156">
        <v>0</v>
      </c>
      <c r="T227" s="157">
        <f t="shared" si="43"/>
        <v>0</v>
      </c>
      <c r="AR227" s="158" t="s">
        <v>449</v>
      </c>
      <c r="AT227" s="158" t="s">
        <v>507</v>
      </c>
      <c r="AU227" s="158" t="s">
        <v>89</v>
      </c>
      <c r="AY227" s="17" t="s">
        <v>307</v>
      </c>
      <c r="BE227" s="159">
        <f t="shared" si="44"/>
        <v>0</v>
      </c>
      <c r="BF227" s="159">
        <f t="shared" si="45"/>
        <v>0</v>
      </c>
      <c r="BG227" s="159">
        <f t="shared" si="46"/>
        <v>0</v>
      </c>
      <c r="BH227" s="159">
        <f t="shared" si="47"/>
        <v>0</v>
      </c>
      <c r="BI227" s="159">
        <f t="shared" si="48"/>
        <v>0</v>
      </c>
      <c r="BJ227" s="17" t="s">
        <v>89</v>
      </c>
      <c r="BK227" s="159">
        <f t="shared" si="49"/>
        <v>0</v>
      </c>
      <c r="BL227" s="17" t="s">
        <v>313</v>
      </c>
      <c r="BM227" s="158" t="s">
        <v>4433</v>
      </c>
    </row>
    <row r="228" spans="2:65" s="1" customFormat="1" ht="24.2" customHeight="1">
      <c r="B228" s="145"/>
      <c r="C228" s="188" t="s">
        <v>1179</v>
      </c>
      <c r="D228" s="188" t="s">
        <v>507</v>
      </c>
      <c r="E228" s="189" t="s">
        <v>4434</v>
      </c>
      <c r="F228" s="190" t="s">
        <v>4435</v>
      </c>
      <c r="G228" s="191" t="s">
        <v>693</v>
      </c>
      <c r="H228" s="192">
        <v>3</v>
      </c>
      <c r="I228" s="193"/>
      <c r="J228" s="194">
        <f t="shared" si="40"/>
        <v>0</v>
      </c>
      <c r="K228" s="195"/>
      <c r="L228" s="196"/>
      <c r="M228" s="197" t="s">
        <v>1</v>
      </c>
      <c r="N228" s="198" t="s">
        <v>42</v>
      </c>
      <c r="P228" s="156">
        <f t="shared" si="41"/>
        <v>0</v>
      </c>
      <c r="Q228" s="156">
        <v>1.4E-3</v>
      </c>
      <c r="R228" s="156">
        <f t="shared" si="42"/>
        <v>4.1999999999999997E-3</v>
      </c>
      <c r="S228" s="156">
        <v>0</v>
      </c>
      <c r="T228" s="157">
        <f t="shared" si="43"/>
        <v>0</v>
      </c>
      <c r="AR228" s="158" t="s">
        <v>449</v>
      </c>
      <c r="AT228" s="158" t="s">
        <v>507</v>
      </c>
      <c r="AU228" s="158" t="s">
        <v>89</v>
      </c>
      <c r="AY228" s="17" t="s">
        <v>307</v>
      </c>
      <c r="BE228" s="159">
        <f t="shared" si="44"/>
        <v>0</v>
      </c>
      <c r="BF228" s="159">
        <f t="shared" si="45"/>
        <v>0</v>
      </c>
      <c r="BG228" s="159">
        <f t="shared" si="46"/>
        <v>0</v>
      </c>
      <c r="BH228" s="159">
        <f t="shared" si="47"/>
        <v>0</v>
      </c>
      <c r="BI228" s="159">
        <f t="shared" si="48"/>
        <v>0</v>
      </c>
      <c r="BJ228" s="17" t="s">
        <v>89</v>
      </c>
      <c r="BK228" s="159">
        <f t="shared" si="49"/>
        <v>0</v>
      </c>
      <c r="BL228" s="17" t="s">
        <v>313</v>
      </c>
      <c r="BM228" s="158" t="s">
        <v>4436</v>
      </c>
    </row>
    <row r="229" spans="2:65" s="1" customFormat="1" ht="24.2" customHeight="1">
      <c r="B229" s="145"/>
      <c r="C229" s="188" t="s">
        <v>1184</v>
      </c>
      <c r="D229" s="188" t="s">
        <v>507</v>
      </c>
      <c r="E229" s="189" t="s">
        <v>4437</v>
      </c>
      <c r="F229" s="190" t="s">
        <v>4438</v>
      </c>
      <c r="G229" s="191" t="s">
        <v>693</v>
      </c>
      <c r="H229" s="192">
        <v>20</v>
      </c>
      <c r="I229" s="193"/>
      <c r="J229" s="194">
        <f t="shared" si="40"/>
        <v>0</v>
      </c>
      <c r="K229" s="195"/>
      <c r="L229" s="196"/>
      <c r="M229" s="197" t="s">
        <v>1</v>
      </c>
      <c r="N229" s="198" t="s">
        <v>42</v>
      </c>
      <c r="P229" s="156">
        <f t="shared" si="41"/>
        <v>0</v>
      </c>
      <c r="Q229" s="156">
        <v>1.8E-3</v>
      </c>
      <c r="R229" s="156">
        <f t="shared" si="42"/>
        <v>3.5999999999999997E-2</v>
      </c>
      <c r="S229" s="156">
        <v>0</v>
      </c>
      <c r="T229" s="157">
        <f t="shared" si="43"/>
        <v>0</v>
      </c>
      <c r="AR229" s="158" t="s">
        <v>449</v>
      </c>
      <c r="AT229" s="158" t="s">
        <v>507</v>
      </c>
      <c r="AU229" s="158" t="s">
        <v>89</v>
      </c>
      <c r="AY229" s="17" t="s">
        <v>307</v>
      </c>
      <c r="BE229" s="159">
        <f t="shared" si="44"/>
        <v>0</v>
      </c>
      <c r="BF229" s="159">
        <f t="shared" si="45"/>
        <v>0</v>
      </c>
      <c r="BG229" s="159">
        <f t="shared" si="46"/>
        <v>0</v>
      </c>
      <c r="BH229" s="159">
        <f t="shared" si="47"/>
        <v>0</v>
      </c>
      <c r="BI229" s="159">
        <f t="shared" si="48"/>
        <v>0</v>
      </c>
      <c r="BJ229" s="17" t="s">
        <v>89</v>
      </c>
      <c r="BK229" s="159">
        <f t="shared" si="49"/>
        <v>0</v>
      </c>
      <c r="BL229" s="17" t="s">
        <v>313</v>
      </c>
      <c r="BM229" s="158" t="s">
        <v>4439</v>
      </c>
    </row>
    <row r="230" spans="2:65" s="1" customFormat="1" ht="24.2" customHeight="1">
      <c r="B230" s="145"/>
      <c r="C230" s="188" t="s">
        <v>1301</v>
      </c>
      <c r="D230" s="188" t="s">
        <v>507</v>
      </c>
      <c r="E230" s="189" t="s">
        <v>4440</v>
      </c>
      <c r="F230" s="190" t="s">
        <v>4441</v>
      </c>
      <c r="G230" s="191" t="s">
        <v>693</v>
      </c>
      <c r="H230" s="192">
        <v>14</v>
      </c>
      <c r="I230" s="193"/>
      <c r="J230" s="194">
        <f t="shared" si="40"/>
        <v>0</v>
      </c>
      <c r="K230" s="195"/>
      <c r="L230" s="196"/>
      <c r="M230" s="197" t="s">
        <v>1</v>
      </c>
      <c r="N230" s="198" t="s">
        <v>42</v>
      </c>
      <c r="P230" s="156">
        <f t="shared" si="41"/>
        <v>0</v>
      </c>
      <c r="Q230" s="156">
        <v>1.8E-3</v>
      </c>
      <c r="R230" s="156">
        <f t="shared" si="42"/>
        <v>2.52E-2</v>
      </c>
      <c r="S230" s="156">
        <v>0</v>
      </c>
      <c r="T230" s="157">
        <f t="shared" si="43"/>
        <v>0</v>
      </c>
      <c r="AR230" s="158" t="s">
        <v>449</v>
      </c>
      <c r="AT230" s="158" t="s">
        <v>507</v>
      </c>
      <c r="AU230" s="158" t="s">
        <v>89</v>
      </c>
      <c r="AY230" s="17" t="s">
        <v>307</v>
      </c>
      <c r="BE230" s="159">
        <f t="shared" si="44"/>
        <v>0</v>
      </c>
      <c r="BF230" s="159">
        <f t="shared" si="45"/>
        <v>0</v>
      </c>
      <c r="BG230" s="159">
        <f t="shared" si="46"/>
        <v>0</v>
      </c>
      <c r="BH230" s="159">
        <f t="shared" si="47"/>
        <v>0</v>
      </c>
      <c r="BI230" s="159">
        <f t="shared" si="48"/>
        <v>0</v>
      </c>
      <c r="BJ230" s="17" t="s">
        <v>89</v>
      </c>
      <c r="BK230" s="159">
        <f t="shared" si="49"/>
        <v>0</v>
      </c>
      <c r="BL230" s="17" t="s">
        <v>313</v>
      </c>
      <c r="BM230" s="158" t="s">
        <v>4442</v>
      </c>
    </row>
    <row r="231" spans="2:65" s="1" customFormat="1" ht="24.2" customHeight="1">
      <c r="B231" s="145"/>
      <c r="C231" s="188" t="s">
        <v>1306</v>
      </c>
      <c r="D231" s="188" t="s">
        <v>507</v>
      </c>
      <c r="E231" s="189" t="s">
        <v>4443</v>
      </c>
      <c r="F231" s="190" t="s">
        <v>4444</v>
      </c>
      <c r="G231" s="191" t="s">
        <v>693</v>
      </c>
      <c r="H231" s="192">
        <v>10</v>
      </c>
      <c r="I231" s="193"/>
      <c r="J231" s="194">
        <f t="shared" si="40"/>
        <v>0</v>
      </c>
      <c r="K231" s="195"/>
      <c r="L231" s="196"/>
      <c r="M231" s="197" t="s">
        <v>1</v>
      </c>
      <c r="N231" s="198" t="s">
        <v>42</v>
      </c>
      <c r="P231" s="156">
        <f t="shared" si="41"/>
        <v>0</v>
      </c>
      <c r="Q231" s="156">
        <v>2.5000000000000001E-3</v>
      </c>
      <c r="R231" s="156">
        <f t="shared" si="42"/>
        <v>2.5000000000000001E-2</v>
      </c>
      <c r="S231" s="156">
        <v>0</v>
      </c>
      <c r="T231" s="157">
        <f t="shared" si="43"/>
        <v>0</v>
      </c>
      <c r="AR231" s="158" t="s">
        <v>449</v>
      </c>
      <c r="AT231" s="158" t="s">
        <v>507</v>
      </c>
      <c r="AU231" s="158" t="s">
        <v>89</v>
      </c>
      <c r="AY231" s="17" t="s">
        <v>307</v>
      </c>
      <c r="BE231" s="159">
        <f t="shared" si="44"/>
        <v>0</v>
      </c>
      <c r="BF231" s="159">
        <f t="shared" si="45"/>
        <v>0</v>
      </c>
      <c r="BG231" s="159">
        <f t="shared" si="46"/>
        <v>0</v>
      </c>
      <c r="BH231" s="159">
        <f t="shared" si="47"/>
        <v>0</v>
      </c>
      <c r="BI231" s="159">
        <f t="shared" si="48"/>
        <v>0</v>
      </c>
      <c r="BJ231" s="17" t="s">
        <v>89</v>
      </c>
      <c r="BK231" s="159">
        <f t="shared" si="49"/>
        <v>0</v>
      </c>
      <c r="BL231" s="17" t="s">
        <v>313</v>
      </c>
      <c r="BM231" s="158" t="s">
        <v>4445</v>
      </c>
    </row>
    <row r="232" spans="2:65" s="1" customFormat="1" ht="24.2" customHeight="1">
      <c r="B232" s="145"/>
      <c r="C232" s="188" t="s">
        <v>1332</v>
      </c>
      <c r="D232" s="188" t="s">
        <v>507</v>
      </c>
      <c r="E232" s="189" t="s">
        <v>4446</v>
      </c>
      <c r="F232" s="190" t="s">
        <v>4447</v>
      </c>
      <c r="G232" s="191" t="s">
        <v>693</v>
      </c>
      <c r="H232" s="192">
        <v>2</v>
      </c>
      <c r="I232" s="193"/>
      <c r="J232" s="194">
        <f t="shared" si="40"/>
        <v>0</v>
      </c>
      <c r="K232" s="195"/>
      <c r="L232" s="196"/>
      <c r="M232" s="197" t="s">
        <v>1</v>
      </c>
      <c r="N232" s="198" t="s">
        <v>42</v>
      </c>
      <c r="P232" s="156">
        <f t="shared" si="41"/>
        <v>0</v>
      </c>
      <c r="Q232" s="156">
        <v>2.5000000000000001E-3</v>
      </c>
      <c r="R232" s="156">
        <f t="shared" si="42"/>
        <v>5.0000000000000001E-3</v>
      </c>
      <c r="S232" s="156">
        <v>0</v>
      </c>
      <c r="T232" s="157">
        <f t="shared" si="43"/>
        <v>0</v>
      </c>
      <c r="AR232" s="158" t="s">
        <v>449</v>
      </c>
      <c r="AT232" s="158" t="s">
        <v>507</v>
      </c>
      <c r="AU232" s="158" t="s">
        <v>89</v>
      </c>
      <c r="AY232" s="17" t="s">
        <v>307</v>
      </c>
      <c r="BE232" s="159">
        <f t="shared" si="44"/>
        <v>0</v>
      </c>
      <c r="BF232" s="159">
        <f t="shared" si="45"/>
        <v>0</v>
      </c>
      <c r="BG232" s="159">
        <f t="shared" si="46"/>
        <v>0</v>
      </c>
      <c r="BH232" s="159">
        <f t="shared" si="47"/>
        <v>0</v>
      </c>
      <c r="BI232" s="159">
        <f t="shared" si="48"/>
        <v>0</v>
      </c>
      <c r="BJ232" s="17" t="s">
        <v>89</v>
      </c>
      <c r="BK232" s="159">
        <f t="shared" si="49"/>
        <v>0</v>
      </c>
      <c r="BL232" s="17" t="s">
        <v>313</v>
      </c>
      <c r="BM232" s="158" t="s">
        <v>4448</v>
      </c>
    </row>
    <row r="233" spans="2:65" s="1" customFormat="1" ht="16.5" customHeight="1">
      <c r="B233" s="145"/>
      <c r="C233" s="146" t="s">
        <v>1338</v>
      </c>
      <c r="D233" s="146" t="s">
        <v>309</v>
      </c>
      <c r="E233" s="147" t="s">
        <v>4449</v>
      </c>
      <c r="F233" s="148" t="s">
        <v>4450</v>
      </c>
      <c r="G233" s="149" t="s">
        <v>693</v>
      </c>
      <c r="H233" s="150">
        <v>21</v>
      </c>
      <c r="I233" s="151"/>
      <c r="J233" s="152">
        <f t="shared" si="40"/>
        <v>0</v>
      </c>
      <c r="K233" s="153"/>
      <c r="L233" s="32"/>
      <c r="M233" s="154" t="s">
        <v>1</v>
      </c>
      <c r="N233" s="155" t="s">
        <v>42</v>
      </c>
      <c r="P233" s="156">
        <f t="shared" si="41"/>
        <v>0</v>
      </c>
      <c r="Q233" s="156">
        <v>0</v>
      </c>
      <c r="R233" s="156">
        <f t="shared" si="42"/>
        <v>0</v>
      </c>
      <c r="S233" s="156">
        <v>0</v>
      </c>
      <c r="T233" s="157">
        <f t="shared" si="43"/>
        <v>0</v>
      </c>
      <c r="AR233" s="158" t="s">
        <v>313</v>
      </c>
      <c r="AT233" s="158" t="s">
        <v>309</v>
      </c>
      <c r="AU233" s="158" t="s">
        <v>89</v>
      </c>
      <c r="AY233" s="17" t="s">
        <v>307</v>
      </c>
      <c r="BE233" s="159">
        <f t="shared" si="44"/>
        <v>0</v>
      </c>
      <c r="BF233" s="159">
        <f t="shared" si="45"/>
        <v>0</v>
      </c>
      <c r="BG233" s="159">
        <f t="shared" si="46"/>
        <v>0</v>
      </c>
      <c r="BH233" s="159">
        <f t="shared" si="47"/>
        <v>0</v>
      </c>
      <c r="BI233" s="159">
        <f t="shared" si="48"/>
        <v>0</v>
      </c>
      <c r="BJ233" s="17" t="s">
        <v>89</v>
      </c>
      <c r="BK233" s="159">
        <f t="shared" si="49"/>
        <v>0</v>
      </c>
      <c r="BL233" s="17" t="s">
        <v>313</v>
      </c>
      <c r="BM233" s="158" t="s">
        <v>4451</v>
      </c>
    </row>
    <row r="234" spans="2:65" s="1" customFormat="1" ht="24.2" customHeight="1">
      <c r="B234" s="145"/>
      <c r="C234" s="146" t="s">
        <v>1344</v>
      </c>
      <c r="D234" s="146" t="s">
        <v>309</v>
      </c>
      <c r="E234" s="147" t="s">
        <v>4452</v>
      </c>
      <c r="F234" s="148" t="s">
        <v>4453</v>
      </c>
      <c r="G234" s="149" t="s">
        <v>693</v>
      </c>
      <c r="H234" s="150">
        <v>21</v>
      </c>
      <c r="I234" s="151"/>
      <c r="J234" s="152">
        <f t="shared" si="40"/>
        <v>0</v>
      </c>
      <c r="K234" s="153"/>
      <c r="L234" s="32"/>
      <c r="M234" s="154" t="s">
        <v>1</v>
      </c>
      <c r="N234" s="155" t="s">
        <v>42</v>
      </c>
      <c r="P234" s="156">
        <f t="shared" si="41"/>
        <v>0</v>
      </c>
      <c r="Q234" s="156">
        <v>0</v>
      </c>
      <c r="R234" s="156">
        <f t="shared" si="42"/>
        <v>0</v>
      </c>
      <c r="S234" s="156">
        <v>0</v>
      </c>
      <c r="T234" s="157">
        <f t="shared" si="43"/>
        <v>0</v>
      </c>
      <c r="AR234" s="158" t="s">
        <v>313</v>
      </c>
      <c r="AT234" s="158" t="s">
        <v>309</v>
      </c>
      <c r="AU234" s="158" t="s">
        <v>89</v>
      </c>
      <c r="AY234" s="17" t="s">
        <v>307</v>
      </c>
      <c r="BE234" s="159">
        <f t="shared" si="44"/>
        <v>0</v>
      </c>
      <c r="BF234" s="159">
        <f t="shared" si="45"/>
        <v>0</v>
      </c>
      <c r="BG234" s="159">
        <f t="shared" si="46"/>
        <v>0</v>
      </c>
      <c r="BH234" s="159">
        <f t="shared" si="47"/>
        <v>0</v>
      </c>
      <c r="BI234" s="159">
        <f t="shared" si="48"/>
        <v>0</v>
      </c>
      <c r="BJ234" s="17" t="s">
        <v>89</v>
      </c>
      <c r="BK234" s="159">
        <f t="shared" si="49"/>
        <v>0</v>
      </c>
      <c r="BL234" s="17" t="s">
        <v>313</v>
      </c>
      <c r="BM234" s="158" t="s">
        <v>4454</v>
      </c>
    </row>
    <row r="235" spans="2:65" s="1" customFormat="1" ht="21.75" customHeight="1">
      <c r="B235" s="145"/>
      <c r="C235" s="188" t="s">
        <v>1348</v>
      </c>
      <c r="D235" s="188" t="s">
        <v>507</v>
      </c>
      <c r="E235" s="189" t="s">
        <v>4455</v>
      </c>
      <c r="F235" s="190" t="s">
        <v>4456</v>
      </c>
      <c r="G235" s="191" t="s">
        <v>693</v>
      </c>
      <c r="H235" s="192">
        <v>21</v>
      </c>
      <c r="I235" s="193"/>
      <c r="J235" s="194">
        <f t="shared" si="40"/>
        <v>0</v>
      </c>
      <c r="K235" s="195"/>
      <c r="L235" s="196"/>
      <c r="M235" s="197" t="s">
        <v>1</v>
      </c>
      <c r="N235" s="198" t="s">
        <v>42</v>
      </c>
      <c r="P235" s="156">
        <f t="shared" si="41"/>
        <v>0</v>
      </c>
      <c r="Q235" s="156">
        <v>6.9999999999999999E-4</v>
      </c>
      <c r="R235" s="156">
        <f t="shared" si="42"/>
        <v>1.47E-2</v>
      </c>
      <c r="S235" s="156">
        <v>0</v>
      </c>
      <c r="T235" s="157">
        <f t="shared" si="43"/>
        <v>0</v>
      </c>
      <c r="AR235" s="158" t="s">
        <v>449</v>
      </c>
      <c r="AT235" s="158" t="s">
        <v>507</v>
      </c>
      <c r="AU235" s="158" t="s">
        <v>89</v>
      </c>
      <c r="AY235" s="17" t="s">
        <v>307</v>
      </c>
      <c r="BE235" s="159">
        <f t="shared" si="44"/>
        <v>0</v>
      </c>
      <c r="BF235" s="159">
        <f t="shared" si="45"/>
        <v>0</v>
      </c>
      <c r="BG235" s="159">
        <f t="shared" si="46"/>
        <v>0</v>
      </c>
      <c r="BH235" s="159">
        <f t="shared" si="47"/>
        <v>0</v>
      </c>
      <c r="BI235" s="159">
        <f t="shared" si="48"/>
        <v>0</v>
      </c>
      <c r="BJ235" s="17" t="s">
        <v>89</v>
      </c>
      <c r="BK235" s="159">
        <f t="shared" si="49"/>
        <v>0</v>
      </c>
      <c r="BL235" s="17" t="s">
        <v>313</v>
      </c>
      <c r="BM235" s="158" t="s">
        <v>4457</v>
      </c>
    </row>
    <row r="236" spans="2:65" s="1" customFormat="1" ht="16.5" customHeight="1">
      <c r="B236" s="145"/>
      <c r="C236" s="146" t="s">
        <v>1353</v>
      </c>
      <c r="D236" s="146" t="s">
        <v>309</v>
      </c>
      <c r="E236" s="147" t="s">
        <v>4458</v>
      </c>
      <c r="F236" s="148" t="s">
        <v>4459</v>
      </c>
      <c r="G236" s="149" t="s">
        <v>693</v>
      </c>
      <c r="H236" s="150">
        <v>62</v>
      </c>
      <c r="I236" s="151"/>
      <c r="J236" s="152">
        <f t="shared" si="40"/>
        <v>0</v>
      </c>
      <c r="K236" s="153"/>
      <c r="L236" s="32"/>
      <c r="M236" s="154" t="s">
        <v>1</v>
      </c>
      <c r="N236" s="155" t="s">
        <v>42</v>
      </c>
      <c r="P236" s="156">
        <f t="shared" si="41"/>
        <v>0</v>
      </c>
      <c r="Q236" s="156">
        <v>0</v>
      </c>
      <c r="R236" s="156">
        <f t="shared" si="42"/>
        <v>0</v>
      </c>
      <c r="S236" s="156">
        <v>0</v>
      </c>
      <c r="T236" s="157">
        <f t="shared" si="43"/>
        <v>0</v>
      </c>
      <c r="AR236" s="158" t="s">
        <v>313</v>
      </c>
      <c r="AT236" s="158" t="s">
        <v>309</v>
      </c>
      <c r="AU236" s="158" t="s">
        <v>89</v>
      </c>
      <c r="AY236" s="17" t="s">
        <v>307</v>
      </c>
      <c r="BE236" s="159">
        <f t="shared" si="44"/>
        <v>0</v>
      </c>
      <c r="BF236" s="159">
        <f t="shared" si="45"/>
        <v>0</v>
      </c>
      <c r="BG236" s="159">
        <f t="shared" si="46"/>
        <v>0</v>
      </c>
      <c r="BH236" s="159">
        <f t="shared" si="47"/>
        <v>0</v>
      </c>
      <c r="BI236" s="159">
        <f t="shared" si="48"/>
        <v>0</v>
      </c>
      <c r="BJ236" s="17" t="s">
        <v>89</v>
      </c>
      <c r="BK236" s="159">
        <f t="shared" si="49"/>
        <v>0</v>
      </c>
      <c r="BL236" s="17" t="s">
        <v>313</v>
      </c>
      <c r="BM236" s="158" t="s">
        <v>4460</v>
      </c>
    </row>
    <row r="237" spans="2:65" s="1" customFormat="1" ht="21.75" customHeight="1">
      <c r="B237" s="145"/>
      <c r="C237" s="146" t="s">
        <v>1358</v>
      </c>
      <c r="D237" s="146" t="s">
        <v>309</v>
      </c>
      <c r="E237" s="147" t="s">
        <v>4461</v>
      </c>
      <c r="F237" s="148" t="s">
        <v>4462</v>
      </c>
      <c r="G237" s="149" t="s">
        <v>693</v>
      </c>
      <c r="H237" s="150">
        <v>62</v>
      </c>
      <c r="I237" s="151"/>
      <c r="J237" s="152">
        <f t="shared" si="40"/>
        <v>0</v>
      </c>
      <c r="K237" s="153"/>
      <c r="L237" s="32"/>
      <c r="M237" s="154" t="s">
        <v>1</v>
      </c>
      <c r="N237" s="155" t="s">
        <v>42</v>
      </c>
      <c r="P237" s="156">
        <f t="shared" si="41"/>
        <v>0</v>
      </c>
      <c r="Q237" s="156">
        <v>0</v>
      </c>
      <c r="R237" s="156">
        <f t="shared" si="42"/>
        <v>0</v>
      </c>
      <c r="S237" s="156">
        <v>0</v>
      </c>
      <c r="T237" s="157">
        <f t="shared" si="43"/>
        <v>0</v>
      </c>
      <c r="AR237" s="158" t="s">
        <v>313</v>
      </c>
      <c r="AT237" s="158" t="s">
        <v>309</v>
      </c>
      <c r="AU237" s="158" t="s">
        <v>89</v>
      </c>
      <c r="AY237" s="17" t="s">
        <v>307</v>
      </c>
      <c r="BE237" s="159">
        <f t="shared" si="44"/>
        <v>0</v>
      </c>
      <c r="BF237" s="159">
        <f t="shared" si="45"/>
        <v>0</v>
      </c>
      <c r="BG237" s="159">
        <f t="shared" si="46"/>
        <v>0</v>
      </c>
      <c r="BH237" s="159">
        <f t="shared" si="47"/>
        <v>0</v>
      </c>
      <c r="BI237" s="159">
        <f t="shared" si="48"/>
        <v>0</v>
      </c>
      <c r="BJ237" s="17" t="s">
        <v>89</v>
      </c>
      <c r="BK237" s="159">
        <f t="shared" si="49"/>
        <v>0</v>
      </c>
      <c r="BL237" s="17" t="s">
        <v>313</v>
      </c>
      <c r="BM237" s="158" t="s">
        <v>4463</v>
      </c>
    </row>
    <row r="238" spans="2:65" s="1" customFormat="1" ht="24.2" customHeight="1">
      <c r="B238" s="145"/>
      <c r="C238" s="188" t="s">
        <v>1363</v>
      </c>
      <c r="D238" s="188" t="s">
        <v>507</v>
      </c>
      <c r="E238" s="189" t="s">
        <v>4464</v>
      </c>
      <c r="F238" s="190" t="s">
        <v>4465</v>
      </c>
      <c r="G238" s="191" t="s">
        <v>693</v>
      </c>
      <c r="H238" s="192">
        <v>8</v>
      </c>
      <c r="I238" s="193"/>
      <c r="J238" s="194">
        <f t="shared" si="40"/>
        <v>0</v>
      </c>
      <c r="K238" s="195"/>
      <c r="L238" s="196"/>
      <c r="M238" s="197" t="s">
        <v>1</v>
      </c>
      <c r="N238" s="198" t="s">
        <v>42</v>
      </c>
      <c r="P238" s="156">
        <f t="shared" si="41"/>
        <v>0</v>
      </c>
      <c r="Q238" s="156">
        <v>2.2000000000000001E-4</v>
      </c>
      <c r="R238" s="156">
        <f t="shared" si="42"/>
        <v>1.7600000000000001E-3</v>
      </c>
      <c r="S238" s="156">
        <v>0</v>
      </c>
      <c r="T238" s="157">
        <f t="shared" si="43"/>
        <v>0</v>
      </c>
      <c r="AR238" s="158" t="s">
        <v>449</v>
      </c>
      <c r="AT238" s="158" t="s">
        <v>507</v>
      </c>
      <c r="AU238" s="158" t="s">
        <v>89</v>
      </c>
      <c r="AY238" s="17" t="s">
        <v>307</v>
      </c>
      <c r="BE238" s="159">
        <f t="shared" si="44"/>
        <v>0</v>
      </c>
      <c r="BF238" s="159">
        <f t="shared" si="45"/>
        <v>0</v>
      </c>
      <c r="BG238" s="159">
        <f t="shared" si="46"/>
        <v>0</v>
      </c>
      <c r="BH238" s="159">
        <f t="shared" si="47"/>
        <v>0</v>
      </c>
      <c r="BI238" s="159">
        <f t="shared" si="48"/>
        <v>0</v>
      </c>
      <c r="BJ238" s="17" t="s">
        <v>89</v>
      </c>
      <c r="BK238" s="159">
        <f t="shared" si="49"/>
        <v>0</v>
      </c>
      <c r="BL238" s="17" t="s">
        <v>313</v>
      </c>
      <c r="BM238" s="158" t="s">
        <v>4466</v>
      </c>
    </row>
    <row r="239" spans="2:65" s="1" customFormat="1" ht="24.2" customHeight="1">
      <c r="B239" s="145"/>
      <c r="C239" s="188" t="s">
        <v>1371</v>
      </c>
      <c r="D239" s="188" t="s">
        <v>507</v>
      </c>
      <c r="E239" s="189" t="s">
        <v>4467</v>
      </c>
      <c r="F239" s="190" t="s">
        <v>4468</v>
      </c>
      <c r="G239" s="191" t="s">
        <v>693</v>
      </c>
      <c r="H239" s="192">
        <v>3</v>
      </c>
      <c r="I239" s="193"/>
      <c r="J239" s="194">
        <f t="shared" si="40"/>
        <v>0</v>
      </c>
      <c r="K239" s="195"/>
      <c r="L239" s="196"/>
      <c r="M239" s="197" t="s">
        <v>1</v>
      </c>
      <c r="N239" s="198" t="s">
        <v>42</v>
      </c>
      <c r="P239" s="156">
        <f t="shared" si="41"/>
        <v>0</v>
      </c>
      <c r="Q239" s="156">
        <v>2.2000000000000001E-4</v>
      </c>
      <c r="R239" s="156">
        <f t="shared" si="42"/>
        <v>6.6E-4</v>
      </c>
      <c r="S239" s="156">
        <v>0</v>
      </c>
      <c r="T239" s="157">
        <f t="shared" si="43"/>
        <v>0</v>
      </c>
      <c r="AR239" s="158" t="s">
        <v>449</v>
      </c>
      <c r="AT239" s="158" t="s">
        <v>507</v>
      </c>
      <c r="AU239" s="158" t="s">
        <v>89</v>
      </c>
      <c r="AY239" s="17" t="s">
        <v>307</v>
      </c>
      <c r="BE239" s="159">
        <f t="shared" si="44"/>
        <v>0</v>
      </c>
      <c r="BF239" s="159">
        <f t="shared" si="45"/>
        <v>0</v>
      </c>
      <c r="BG239" s="159">
        <f t="shared" si="46"/>
        <v>0</v>
      </c>
      <c r="BH239" s="159">
        <f t="shared" si="47"/>
        <v>0</v>
      </c>
      <c r="BI239" s="159">
        <f t="shared" si="48"/>
        <v>0</v>
      </c>
      <c r="BJ239" s="17" t="s">
        <v>89</v>
      </c>
      <c r="BK239" s="159">
        <f t="shared" si="49"/>
        <v>0</v>
      </c>
      <c r="BL239" s="17" t="s">
        <v>313</v>
      </c>
      <c r="BM239" s="158" t="s">
        <v>4469</v>
      </c>
    </row>
    <row r="240" spans="2:65" s="1" customFormat="1" ht="24.2" customHeight="1">
      <c r="B240" s="145"/>
      <c r="C240" s="188" t="s">
        <v>1381</v>
      </c>
      <c r="D240" s="188" t="s">
        <v>507</v>
      </c>
      <c r="E240" s="189" t="s">
        <v>4470</v>
      </c>
      <c r="F240" s="190" t="s">
        <v>4471</v>
      </c>
      <c r="G240" s="191" t="s">
        <v>693</v>
      </c>
      <c r="H240" s="192">
        <v>10</v>
      </c>
      <c r="I240" s="193"/>
      <c r="J240" s="194">
        <f t="shared" si="40"/>
        <v>0</v>
      </c>
      <c r="K240" s="195"/>
      <c r="L240" s="196"/>
      <c r="M240" s="197" t="s">
        <v>1</v>
      </c>
      <c r="N240" s="198" t="s">
        <v>42</v>
      </c>
      <c r="P240" s="156">
        <f t="shared" si="41"/>
        <v>0</v>
      </c>
      <c r="Q240" s="156">
        <v>4.0000000000000002E-4</v>
      </c>
      <c r="R240" s="156">
        <f t="shared" si="42"/>
        <v>4.0000000000000001E-3</v>
      </c>
      <c r="S240" s="156">
        <v>0</v>
      </c>
      <c r="T240" s="157">
        <f t="shared" si="43"/>
        <v>0</v>
      </c>
      <c r="AR240" s="158" t="s">
        <v>449</v>
      </c>
      <c r="AT240" s="158" t="s">
        <v>507</v>
      </c>
      <c r="AU240" s="158" t="s">
        <v>89</v>
      </c>
      <c r="AY240" s="17" t="s">
        <v>307</v>
      </c>
      <c r="BE240" s="159">
        <f t="shared" si="44"/>
        <v>0</v>
      </c>
      <c r="BF240" s="159">
        <f t="shared" si="45"/>
        <v>0</v>
      </c>
      <c r="BG240" s="159">
        <f t="shared" si="46"/>
        <v>0</v>
      </c>
      <c r="BH240" s="159">
        <f t="shared" si="47"/>
        <v>0</v>
      </c>
      <c r="BI240" s="159">
        <f t="shared" si="48"/>
        <v>0</v>
      </c>
      <c r="BJ240" s="17" t="s">
        <v>89</v>
      </c>
      <c r="BK240" s="159">
        <f t="shared" si="49"/>
        <v>0</v>
      </c>
      <c r="BL240" s="17" t="s">
        <v>313</v>
      </c>
      <c r="BM240" s="158" t="s">
        <v>4472</v>
      </c>
    </row>
    <row r="241" spans="2:65" s="1" customFormat="1" ht="24.2" customHeight="1">
      <c r="B241" s="145"/>
      <c r="C241" s="188" t="s">
        <v>1398</v>
      </c>
      <c r="D241" s="188" t="s">
        <v>507</v>
      </c>
      <c r="E241" s="189" t="s">
        <v>4473</v>
      </c>
      <c r="F241" s="190" t="s">
        <v>4474</v>
      </c>
      <c r="G241" s="191" t="s">
        <v>693</v>
      </c>
      <c r="H241" s="192">
        <v>14</v>
      </c>
      <c r="I241" s="193"/>
      <c r="J241" s="194">
        <f t="shared" si="40"/>
        <v>0</v>
      </c>
      <c r="K241" s="195"/>
      <c r="L241" s="196"/>
      <c r="M241" s="197" t="s">
        <v>1</v>
      </c>
      <c r="N241" s="198" t="s">
        <v>42</v>
      </c>
      <c r="P241" s="156">
        <f t="shared" si="41"/>
        <v>0</v>
      </c>
      <c r="Q241" s="156">
        <v>4.0000000000000002E-4</v>
      </c>
      <c r="R241" s="156">
        <f t="shared" si="42"/>
        <v>5.5999999999999999E-3</v>
      </c>
      <c r="S241" s="156">
        <v>0</v>
      </c>
      <c r="T241" s="157">
        <f t="shared" si="43"/>
        <v>0</v>
      </c>
      <c r="AR241" s="158" t="s">
        <v>449</v>
      </c>
      <c r="AT241" s="158" t="s">
        <v>507</v>
      </c>
      <c r="AU241" s="158" t="s">
        <v>89</v>
      </c>
      <c r="AY241" s="17" t="s">
        <v>307</v>
      </c>
      <c r="BE241" s="159">
        <f t="shared" si="44"/>
        <v>0</v>
      </c>
      <c r="BF241" s="159">
        <f t="shared" si="45"/>
        <v>0</v>
      </c>
      <c r="BG241" s="159">
        <f t="shared" si="46"/>
        <v>0</v>
      </c>
      <c r="BH241" s="159">
        <f t="shared" si="47"/>
        <v>0</v>
      </c>
      <c r="BI241" s="159">
        <f t="shared" si="48"/>
        <v>0</v>
      </c>
      <c r="BJ241" s="17" t="s">
        <v>89</v>
      </c>
      <c r="BK241" s="159">
        <f t="shared" si="49"/>
        <v>0</v>
      </c>
      <c r="BL241" s="17" t="s">
        <v>313</v>
      </c>
      <c r="BM241" s="158" t="s">
        <v>4475</v>
      </c>
    </row>
    <row r="242" spans="2:65" s="1" customFormat="1" ht="24.2" customHeight="1">
      <c r="B242" s="145"/>
      <c r="C242" s="188" t="s">
        <v>1410</v>
      </c>
      <c r="D242" s="188" t="s">
        <v>507</v>
      </c>
      <c r="E242" s="189" t="s">
        <v>4476</v>
      </c>
      <c r="F242" s="190" t="s">
        <v>4477</v>
      </c>
      <c r="G242" s="191" t="s">
        <v>693</v>
      </c>
      <c r="H242" s="192">
        <v>6</v>
      </c>
      <c r="I242" s="193"/>
      <c r="J242" s="194">
        <f t="shared" si="40"/>
        <v>0</v>
      </c>
      <c r="K242" s="195"/>
      <c r="L242" s="196"/>
      <c r="M242" s="197" t="s">
        <v>1</v>
      </c>
      <c r="N242" s="198" t="s">
        <v>42</v>
      </c>
      <c r="P242" s="156">
        <f t="shared" si="41"/>
        <v>0</v>
      </c>
      <c r="Q242" s="156">
        <v>5.9999999999999995E-4</v>
      </c>
      <c r="R242" s="156">
        <f t="shared" si="42"/>
        <v>3.5999999999999999E-3</v>
      </c>
      <c r="S242" s="156">
        <v>0</v>
      </c>
      <c r="T242" s="157">
        <f t="shared" si="43"/>
        <v>0</v>
      </c>
      <c r="AR242" s="158" t="s">
        <v>449</v>
      </c>
      <c r="AT242" s="158" t="s">
        <v>507</v>
      </c>
      <c r="AU242" s="158" t="s">
        <v>89</v>
      </c>
      <c r="AY242" s="17" t="s">
        <v>307</v>
      </c>
      <c r="BE242" s="159">
        <f t="shared" si="44"/>
        <v>0</v>
      </c>
      <c r="BF242" s="159">
        <f t="shared" si="45"/>
        <v>0</v>
      </c>
      <c r="BG242" s="159">
        <f t="shared" si="46"/>
        <v>0</v>
      </c>
      <c r="BH242" s="159">
        <f t="shared" si="47"/>
        <v>0</v>
      </c>
      <c r="BI242" s="159">
        <f t="shared" si="48"/>
        <v>0</v>
      </c>
      <c r="BJ242" s="17" t="s">
        <v>89</v>
      </c>
      <c r="BK242" s="159">
        <f t="shared" si="49"/>
        <v>0</v>
      </c>
      <c r="BL242" s="17" t="s">
        <v>313</v>
      </c>
      <c r="BM242" s="158" t="s">
        <v>4478</v>
      </c>
    </row>
    <row r="243" spans="2:65" s="1" customFormat="1" ht="24.2" customHeight="1">
      <c r="B243" s="145"/>
      <c r="C243" s="188" t="s">
        <v>1414</v>
      </c>
      <c r="D243" s="188" t="s">
        <v>507</v>
      </c>
      <c r="E243" s="189" t="s">
        <v>4479</v>
      </c>
      <c r="F243" s="190" t="s">
        <v>4480</v>
      </c>
      <c r="G243" s="191" t="s">
        <v>693</v>
      </c>
      <c r="H243" s="192">
        <v>7</v>
      </c>
      <c r="I243" s="193"/>
      <c r="J243" s="194">
        <f t="shared" si="40"/>
        <v>0</v>
      </c>
      <c r="K243" s="195"/>
      <c r="L243" s="196"/>
      <c r="M243" s="197" t="s">
        <v>1</v>
      </c>
      <c r="N243" s="198" t="s">
        <v>42</v>
      </c>
      <c r="P243" s="156">
        <f t="shared" si="41"/>
        <v>0</v>
      </c>
      <c r="Q243" s="156">
        <v>5.9999999999999995E-4</v>
      </c>
      <c r="R243" s="156">
        <f t="shared" si="42"/>
        <v>4.1999999999999997E-3</v>
      </c>
      <c r="S243" s="156">
        <v>0</v>
      </c>
      <c r="T243" s="157">
        <f t="shared" si="43"/>
        <v>0</v>
      </c>
      <c r="AR243" s="158" t="s">
        <v>449</v>
      </c>
      <c r="AT243" s="158" t="s">
        <v>507</v>
      </c>
      <c r="AU243" s="158" t="s">
        <v>89</v>
      </c>
      <c r="AY243" s="17" t="s">
        <v>307</v>
      </c>
      <c r="BE243" s="159">
        <f t="shared" si="44"/>
        <v>0</v>
      </c>
      <c r="BF243" s="159">
        <f t="shared" si="45"/>
        <v>0</v>
      </c>
      <c r="BG243" s="159">
        <f t="shared" si="46"/>
        <v>0</v>
      </c>
      <c r="BH243" s="159">
        <f t="shared" si="47"/>
        <v>0</v>
      </c>
      <c r="BI243" s="159">
        <f t="shared" si="48"/>
        <v>0</v>
      </c>
      <c r="BJ243" s="17" t="s">
        <v>89</v>
      </c>
      <c r="BK243" s="159">
        <f t="shared" si="49"/>
        <v>0</v>
      </c>
      <c r="BL243" s="17" t="s">
        <v>313</v>
      </c>
      <c r="BM243" s="158" t="s">
        <v>4481</v>
      </c>
    </row>
    <row r="244" spans="2:65" s="1" customFormat="1" ht="24.2" customHeight="1">
      <c r="B244" s="145"/>
      <c r="C244" s="188" t="s">
        <v>1440</v>
      </c>
      <c r="D244" s="188" t="s">
        <v>507</v>
      </c>
      <c r="E244" s="189" t="s">
        <v>4482</v>
      </c>
      <c r="F244" s="190" t="s">
        <v>4483</v>
      </c>
      <c r="G244" s="191" t="s">
        <v>693</v>
      </c>
      <c r="H244" s="192">
        <v>10</v>
      </c>
      <c r="I244" s="193"/>
      <c r="J244" s="194">
        <f t="shared" si="40"/>
        <v>0</v>
      </c>
      <c r="K244" s="195"/>
      <c r="L244" s="196"/>
      <c r="M244" s="197" t="s">
        <v>1</v>
      </c>
      <c r="N244" s="198" t="s">
        <v>42</v>
      </c>
      <c r="P244" s="156">
        <f t="shared" si="41"/>
        <v>0</v>
      </c>
      <c r="Q244" s="156">
        <v>8.0000000000000004E-4</v>
      </c>
      <c r="R244" s="156">
        <f t="shared" si="42"/>
        <v>8.0000000000000002E-3</v>
      </c>
      <c r="S244" s="156">
        <v>0</v>
      </c>
      <c r="T244" s="157">
        <f t="shared" si="43"/>
        <v>0</v>
      </c>
      <c r="AR244" s="158" t="s">
        <v>449</v>
      </c>
      <c r="AT244" s="158" t="s">
        <v>507</v>
      </c>
      <c r="AU244" s="158" t="s">
        <v>89</v>
      </c>
      <c r="AY244" s="17" t="s">
        <v>307</v>
      </c>
      <c r="BE244" s="159">
        <f t="shared" si="44"/>
        <v>0</v>
      </c>
      <c r="BF244" s="159">
        <f t="shared" si="45"/>
        <v>0</v>
      </c>
      <c r="BG244" s="159">
        <f t="shared" si="46"/>
        <v>0</v>
      </c>
      <c r="BH244" s="159">
        <f t="shared" si="47"/>
        <v>0</v>
      </c>
      <c r="BI244" s="159">
        <f t="shared" si="48"/>
        <v>0</v>
      </c>
      <c r="BJ244" s="17" t="s">
        <v>89</v>
      </c>
      <c r="BK244" s="159">
        <f t="shared" si="49"/>
        <v>0</v>
      </c>
      <c r="BL244" s="17" t="s">
        <v>313</v>
      </c>
      <c r="BM244" s="158" t="s">
        <v>4484</v>
      </c>
    </row>
    <row r="245" spans="2:65" s="1" customFormat="1" ht="24.2" customHeight="1">
      <c r="B245" s="145"/>
      <c r="C245" s="188" t="s">
        <v>1449</v>
      </c>
      <c r="D245" s="188" t="s">
        <v>507</v>
      </c>
      <c r="E245" s="189" t="s">
        <v>4485</v>
      </c>
      <c r="F245" s="190" t="s">
        <v>4486</v>
      </c>
      <c r="G245" s="191" t="s">
        <v>693</v>
      </c>
      <c r="H245" s="192">
        <v>1</v>
      </c>
      <c r="I245" s="193"/>
      <c r="J245" s="194">
        <f t="shared" si="40"/>
        <v>0</v>
      </c>
      <c r="K245" s="195"/>
      <c r="L245" s="196"/>
      <c r="M245" s="197" t="s">
        <v>1</v>
      </c>
      <c r="N245" s="198" t="s">
        <v>42</v>
      </c>
      <c r="P245" s="156">
        <f t="shared" si="41"/>
        <v>0</v>
      </c>
      <c r="Q245" s="156">
        <v>8.0000000000000004E-4</v>
      </c>
      <c r="R245" s="156">
        <f t="shared" si="42"/>
        <v>8.0000000000000004E-4</v>
      </c>
      <c r="S245" s="156">
        <v>0</v>
      </c>
      <c r="T245" s="157">
        <f t="shared" si="43"/>
        <v>0</v>
      </c>
      <c r="AR245" s="158" t="s">
        <v>449</v>
      </c>
      <c r="AT245" s="158" t="s">
        <v>507</v>
      </c>
      <c r="AU245" s="158" t="s">
        <v>89</v>
      </c>
      <c r="AY245" s="17" t="s">
        <v>307</v>
      </c>
      <c r="BE245" s="159">
        <f t="shared" si="44"/>
        <v>0</v>
      </c>
      <c r="BF245" s="159">
        <f t="shared" si="45"/>
        <v>0</v>
      </c>
      <c r="BG245" s="159">
        <f t="shared" si="46"/>
        <v>0</v>
      </c>
      <c r="BH245" s="159">
        <f t="shared" si="47"/>
        <v>0</v>
      </c>
      <c r="BI245" s="159">
        <f t="shared" si="48"/>
        <v>0</v>
      </c>
      <c r="BJ245" s="17" t="s">
        <v>89</v>
      </c>
      <c r="BK245" s="159">
        <f t="shared" si="49"/>
        <v>0</v>
      </c>
      <c r="BL245" s="17" t="s">
        <v>313</v>
      </c>
      <c r="BM245" s="158" t="s">
        <v>4487</v>
      </c>
    </row>
    <row r="246" spans="2:65" s="1" customFormat="1" ht="16.5" customHeight="1">
      <c r="B246" s="145"/>
      <c r="C246" s="188" t="s">
        <v>1461</v>
      </c>
      <c r="D246" s="188" t="s">
        <v>507</v>
      </c>
      <c r="E246" s="189" t="s">
        <v>4488</v>
      </c>
      <c r="F246" s="190" t="s">
        <v>4489</v>
      </c>
      <c r="G246" s="191" t="s">
        <v>693</v>
      </c>
      <c r="H246" s="192">
        <v>3</v>
      </c>
      <c r="I246" s="193"/>
      <c r="J246" s="194">
        <f t="shared" si="40"/>
        <v>0</v>
      </c>
      <c r="K246" s="195"/>
      <c r="L246" s="196"/>
      <c r="M246" s="197" t="s">
        <v>1</v>
      </c>
      <c r="N246" s="198" t="s">
        <v>42</v>
      </c>
      <c r="P246" s="156">
        <f t="shared" si="41"/>
        <v>0</v>
      </c>
      <c r="Q246" s="156">
        <v>8.0000000000000004E-4</v>
      </c>
      <c r="R246" s="156">
        <f t="shared" si="42"/>
        <v>2.4000000000000002E-3</v>
      </c>
      <c r="S246" s="156">
        <v>0</v>
      </c>
      <c r="T246" s="157">
        <f t="shared" si="43"/>
        <v>0</v>
      </c>
      <c r="AR246" s="158" t="s">
        <v>449</v>
      </c>
      <c r="AT246" s="158" t="s">
        <v>507</v>
      </c>
      <c r="AU246" s="158" t="s">
        <v>89</v>
      </c>
      <c r="AY246" s="17" t="s">
        <v>307</v>
      </c>
      <c r="BE246" s="159">
        <f t="shared" si="44"/>
        <v>0</v>
      </c>
      <c r="BF246" s="159">
        <f t="shared" si="45"/>
        <v>0</v>
      </c>
      <c r="BG246" s="159">
        <f t="shared" si="46"/>
        <v>0</v>
      </c>
      <c r="BH246" s="159">
        <f t="shared" si="47"/>
        <v>0</v>
      </c>
      <c r="BI246" s="159">
        <f t="shared" si="48"/>
        <v>0</v>
      </c>
      <c r="BJ246" s="17" t="s">
        <v>89</v>
      </c>
      <c r="BK246" s="159">
        <f t="shared" si="49"/>
        <v>0</v>
      </c>
      <c r="BL246" s="17" t="s">
        <v>313</v>
      </c>
      <c r="BM246" s="158" t="s">
        <v>4490</v>
      </c>
    </row>
    <row r="247" spans="2:65" s="1" customFormat="1" ht="16.5" customHeight="1">
      <c r="B247" s="145"/>
      <c r="C247" s="146" t="s">
        <v>1472</v>
      </c>
      <c r="D247" s="146" t="s">
        <v>309</v>
      </c>
      <c r="E247" s="147" t="s">
        <v>4491</v>
      </c>
      <c r="F247" s="148" t="s">
        <v>4492</v>
      </c>
      <c r="G247" s="149" t="s">
        <v>693</v>
      </c>
      <c r="H247" s="150">
        <v>3</v>
      </c>
      <c r="I247" s="151"/>
      <c r="J247" s="152">
        <f t="shared" si="40"/>
        <v>0</v>
      </c>
      <c r="K247" s="153"/>
      <c r="L247" s="32"/>
      <c r="M247" s="154" t="s">
        <v>1</v>
      </c>
      <c r="N247" s="155" t="s">
        <v>42</v>
      </c>
      <c r="P247" s="156">
        <f t="shared" si="41"/>
        <v>0</v>
      </c>
      <c r="Q247" s="156">
        <v>0</v>
      </c>
      <c r="R247" s="156">
        <f t="shared" si="42"/>
        <v>0</v>
      </c>
      <c r="S247" s="156">
        <v>0</v>
      </c>
      <c r="T247" s="157">
        <f t="shared" si="43"/>
        <v>0</v>
      </c>
      <c r="AR247" s="158" t="s">
        <v>313</v>
      </c>
      <c r="AT247" s="158" t="s">
        <v>309</v>
      </c>
      <c r="AU247" s="158" t="s">
        <v>89</v>
      </c>
      <c r="AY247" s="17" t="s">
        <v>307</v>
      </c>
      <c r="BE247" s="159">
        <f t="shared" si="44"/>
        <v>0</v>
      </c>
      <c r="BF247" s="159">
        <f t="shared" si="45"/>
        <v>0</v>
      </c>
      <c r="BG247" s="159">
        <f t="shared" si="46"/>
        <v>0</v>
      </c>
      <c r="BH247" s="159">
        <f t="shared" si="47"/>
        <v>0</v>
      </c>
      <c r="BI247" s="159">
        <f t="shared" si="48"/>
        <v>0</v>
      </c>
      <c r="BJ247" s="17" t="s">
        <v>89</v>
      </c>
      <c r="BK247" s="159">
        <f t="shared" si="49"/>
        <v>0</v>
      </c>
      <c r="BL247" s="17" t="s">
        <v>313</v>
      </c>
      <c r="BM247" s="158" t="s">
        <v>4493</v>
      </c>
    </row>
    <row r="248" spans="2:65" s="1" customFormat="1" ht="21.75" customHeight="1">
      <c r="B248" s="145"/>
      <c r="C248" s="146" t="s">
        <v>1476</v>
      </c>
      <c r="D248" s="146" t="s">
        <v>309</v>
      </c>
      <c r="E248" s="147" t="s">
        <v>4494</v>
      </c>
      <c r="F248" s="148" t="s">
        <v>4495</v>
      </c>
      <c r="G248" s="149" t="s">
        <v>693</v>
      </c>
      <c r="H248" s="150">
        <v>3</v>
      </c>
      <c r="I248" s="151"/>
      <c r="J248" s="152">
        <f t="shared" si="40"/>
        <v>0</v>
      </c>
      <c r="K248" s="153"/>
      <c r="L248" s="32"/>
      <c r="M248" s="154" t="s">
        <v>1</v>
      </c>
      <c r="N248" s="155" t="s">
        <v>42</v>
      </c>
      <c r="P248" s="156">
        <f t="shared" si="41"/>
        <v>0</v>
      </c>
      <c r="Q248" s="156">
        <v>0</v>
      </c>
      <c r="R248" s="156">
        <f t="shared" si="42"/>
        <v>0</v>
      </c>
      <c r="S248" s="156">
        <v>0</v>
      </c>
      <c r="T248" s="157">
        <f t="shared" si="43"/>
        <v>0</v>
      </c>
      <c r="AR248" s="158" t="s">
        <v>313</v>
      </c>
      <c r="AT248" s="158" t="s">
        <v>309</v>
      </c>
      <c r="AU248" s="158" t="s">
        <v>89</v>
      </c>
      <c r="AY248" s="17" t="s">
        <v>307</v>
      </c>
      <c r="BE248" s="159">
        <f t="shared" si="44"/>
        <v>0</v>
      </c>
      <c r="BF248" s="159">
        <f t="shared" si="45"/>
        <v>0</v>
      </c>
      <c r="BG248" s="159">
        <f t="shared" si="46"/>
        <v>0</v>
      </c>
      <c r="BH248" s="159">
        <f t="shared" si="47"/>
        <v>0</v>
      </c>
      <c r="BI248" s="159">
        <f t="shared" si="48"/>
        <v>0</v>
      </c>
      <c r="BJ248" s="17" t="s">
        <v>89</v>
      </c>
      <c r="BK248" s="159">
        <f t="shared" si="49"/>
        <v>0</v>
      </c>
      <c r="BL248" s="17" t="s">
        <v>313</v>
      </c>
      <c r="BM248" s="158" t="s">
        <v>4496</v>
      </c>
    </row>
    <row r="249" spans="2:65" s="1" customFormat="1" ht="24.2" customHeight="1">
      <c r="B249" s="145"/>
      <c r="C249" s="188" t="s">
        <v>1480</v>
      </c>
      <c r="D249" s="188" t="s">
        <v>507</v>
      </c>
      <c r="E249" s="189" t="s">
        <v>4497</v>
      </c>
      <c r="F249" s="190" t="s">
        <v>4498</v>
      </c>
      <c r="G249" s="191" t="s">
        <v>693</v>
      </c>
      <c r="H249" s="192">
        <v>3</v>
      </c>
      <c r="I249" s="193"/>
      <c r="J249" s="194">
        <f t="shared" si="40"/>
        <v>0</v>
      </c>
      <c r="K249" s="195"/>
      <c r="L249" s="196"/>
      <c r="M249" s="197" t="s">
        <v>1</v>
      </c>
      <c r="N249" s="198" t="s">
        <v>42</v>
      </c>
      <c r="P249" s="156">
        <f t="shared" si="41"/>
        <v>0</v>
      </c>
      <c r="Q249" s="156">
        <v>3.0000000000000001E-3</v>
      </c>
      <c r="R249" s="156">
        <f t="shared" si="42"/>
        <v>9.0000000000000011E-3</v>
      </c>
      <c r="S249" s="156">
        <v>0</v>
      </c>
      <c r="T249" s="157">
        <f t="shared" si="43"/>
        <v>0</v>
      </c>
      <c r="AR249" s="158" t="s">
        <v>449</v>
      </c>
      <c r="AT249" s="158" t="s">
        <v>507</v>
      </c>
      <c r="AU249" s="158" t="s">
        <v>89</v>
      </c>
      <c r="AY249" s="17" t="s">
        <v>307</v>
      </c>
      <c r="BE249" s="159">
        <f t="shared" si="44"/>
        <v>0</v>
      </c>
      <c r="BF249" s="159">
        <f t="shared" si="45"/>
        <v>0</v>
      </c>
      <c r="BG249" s="159">
        <f t="shared" si="46"/>
        <v>0</v>
      </c>
      <c r="BH249" s="159">
        <f t="shared" si="47"/>
        <v>0</v>
      </c>
      <c r="BI249" s="159">
        <f t="shared" si="48"/>
        <v>0</v>
      </c>
      <c r="BJ249" s="17" t="s">
        <v>89</v>
      </c>
      <c r="BK249" s="159">
        <f t="shared" si="49"/>
        <v>0</v>
      </c>
      <c r="BL249" s="17" t="s">
        <v>313</v>
      </c>
      <c r="BM249" s="158" t="s">
        <v>4499</v>
      </c>
    </row>
    <row r="250" spans="2:65" s="1" customFormat="1" ht="24.2" customHeight="1">
      <c r="B250" s="145"/>
      <c r="C250" s="146" t="s">
        <v>1487</v>
      </c>
      <c r="D250" s="146" t="s">
        <v>309</v>
      </c>
      <c r="E250" s="147" t="s">
        <v>4500</v>
      </c>
      <c r="F250" s="148" t="s">
        <v>4501</v>
      </c>
      <c r="G250" s="149" t="s">
        <v>693</v>
      </c>
      <c r="H250" s="150">
        <v>18</v>
      </c>
      <c r="I250" s="151"/>
      <c r="J250" s="152">
        <f t="shared" si="40"/>
        <v>0</v>
      </c>
      <c r="K250" s="153"/>
      <c r="L250" s="32"/>
      <c r="M250" s="154" t="s">
        <v>1</v>
      </c>
      <c r="N250" s="155" t="s">
        <v>42</v>
      </c>
      <c r="P250" s="156">
        <f t="shared" si="41"/>
        <v>0</v>
      </c>
      <c r="Q250" s="156">
        <v>0</v>
      </c>
      <c r="R250" s="156">
        <f t="shared" si="42"/>
        <v>0</v>
      </c>
      <c r="S250" s="156">
        <v>0</v>
      </c>
      <c r="T250" s="157">
        <f t="shared" si="43"/>
        <v>0</v>
      </c>
      <c r="AR250" s="158" t="s">
        <v>313</v>
      </c>
      <c r="AT250" s="158" t="s">
        <v>309</v>
      </c>
      <c r="AU250" s="158" t="s">
        <v>89</v>
      </c>
      <c r="AY250" s="17" t="s">
        <v>307</v>
      </c>
      <c r="BE250" s="159">
        <f t="shared" si="44"/>
        <v>0</v>
      </c>
      <c r="BF250" s="159">
        <f t="shared" si="45"/>
        <v>0</v>
      </c>
      <c r="BG250" s="159">
        <f t="shared" si="46"/>
        <v>0</v>
      </c>
      <c r="BH250" s="159">
        <f t="shared" si="47"/>
        <v>0</v>
      </c>
      <c r="BI250" s="159">
        <f t="shared" si="48"/>
        <v>0</v>
      </c>
      <c r="BJ250" s="17" t="s">
        <v>89</v>
      </c>
      <c r="BK250" s="159">
        <f t="shared" si="49"/>
        <v>0</v>
      </c>
      <c r="BL250" s="17" t="s">
        <v>313</v>
      </c>
      <c r="BM250" s="158" t="s">
        <v>4502</v>
      </c>
    </row>
    <row r="251" spans="2:65" s="1" customFormat="1" ht="21.75" customHeight="1">
      <c r="B251" s="145"/>
      <c r="C251" s="146" t="s">
        <v>1491</v>
      </c>
      <c r="D251" s="146" t="s">
        <v>309</v>
      </c>
      <c r="E251" s="147" t="s">
        <v>4503</v>
      </c>
      <c r="F251" s="148" t="s">
        <v>4504</v>
      </c>
      <c r="G251" s="149" t="s">
        <v>693</v>
      </c>
      <c r="H251" s="150">
        <v>18</v>
      </c>
      <c r="I251" s="151"/>
      <c r="J251" s="152">
        <f t="shared" si="40"/>
        <v>0</v>
      </c>
      <c r="K251" s="153"/>
      <c r="L251" s="32"/>
      <c r="M251" s="154" t="s">
        <v>1</v>
      </c>
      <c r="N251" s="155" t="s">
        <v>42</v>
      </c>
      <c r="P251" s="156">
        <f t="shared" si="41"/>
        <v>0</v>
      </c>
      <c r="Q251" s="156">
        <v>0</v>
      </c>
      <c r="R251" s="156">
        <f t="shared" si="42"/>
        <v>0</v>
      </c>
      <c r="S251" s="156">
        <v>0</v>
      </c>
      <c r="T251" s="157">
        <f t="shared" si="43"/>
        <v>0</v>
      </c>
      <c r="AR251" s="158" t="s">
        <v>313</v>
      </c>
      <c r="AT251" s="158" t="s">
        <v>309</v>
      </c>
      <c r="AU251" s="158" t="s">
        <v>89</v>
      </c>
      <c r="AY251" s="17" t="s">
        <v>307</v>
      </c>
      <c r="BE251" s="159">
        <f t="shared" si="44"/>
        <v>0</v>
      </c>
      <c r="BF251" s="159">
        <f t="shared" si="45"/>
        <v>0</v>
      </c>
      <c r="BG251" s="159">
        <f t="shared" si="46"/>
        <v>0</v>
      </c>
      <c r="BH251" s="159">
        <f t="shared" si="47"/>
        <v>0</v>
      </c>
      <c r="BI251" s="159">
        <f t="shared" si="48"/>
        <v>0</v>
      </c>
      <c r="BJ251" s="17" t="s">
        <v>89</v>
      </c>
      <c r="BK251" s="159">
        <f t="shared" si="49"/>
        <v>0</v>
      </c>
      <c r="BL251" s="17" t="s">
        <v>313</v>
      </c>
      <c r="BM251" s="158" t="s">
        <v>4505</v>
      </c>
    </row>
    <row r="252" spans="2:65" s="1" customFormat="1" ht="24.2" customHeight="1">
      <c r="B252" s="145"/>
      <c r="C252" s="188" t="s">
        <v>1496</v>
      </c>
      <c r="D252" s="188" t="s">
        <v>507</v>
      </c>
      <c r="E252" s="189" t="s">
        <v>4506</v>
      </c>
      <c r="F252" s="190" t="s">
        <v>4507</v>
      </c>
      <c r="G252" s="191" t="s">
        <v>693</v>
      </c>
      <c r="H252" s="192">
        <v>16</v>
      </c>
      <c r="I252" s="193"/>
      <c r="J252" s="194">
        <f t="shared" si="40"/>
        <v>0</v>
      </c>
      <c r="K252" s="195"/>
      <c r="L252" s="196"/>
      <c r="M252" s="197" t="s">
        <v>1</v>
      </c>
      <c r="N252" s="198" t="s">
        <v>42</v>
      </c>
      <c r="P252" s="156">
        <f t="shared" si="41"/>
        <v>0</v>
      </c>
      <c r="Q252" s="156">
        <v>1.8E-3</v>
      </c>
      <c r="R252" s="156">
        <f t="shared" si="42"/>
        <v>2.8799999999999999E-2</v>
      </c>
      <c r="S252" s="156">
        <v>0</v>
      </c>
      <c r="T252" s="157">
        <f t="shared" si="43"/>
        <v>0</v>
      </c>
      <c r="AR252" s="158" t="s">
        <v>449</v>
      </c>
      <c r="AT252" s="158" t="s">
        <v>507</v>
      </c>
      <c r="AU252" s="158" t="s">
        <v>89</v>
      </c>
      <c r="AY252" s="17" t="s">
        <v>307</v>
      </c>
      <c r="BE252" s="159">
        <f t="shared" si="44"/>
        <v>0</v>
      </c>
      <c r="BF252" s="159">
        <f t="shared" si="45"/>
        <v>0</v>
      </c>
      <c r="BG252" s="159">
        <f t="shared" si="46"/>
        <v>0</v>
      </c>
      <c r="BH252" s="159">
        <f t="shared" si="47"/>
        <v>0</v>
      </c>
      <c r="BI252" s="159">
        <f t="shared" si="48"/>
        <v>0</v>
      </c>
      <c r="BJ252" s="17" t="s">
        <v>89</v>
      </c>
      <c r="BK252" s="159">
        <f t="shared" si="49"/>
        <v>0</v>
      </c>
      <c r="BL252" s="17" t="s">
        <v>313</v>
      </c>
      <c r="BM252" s="158" t="s">
        <v>4508</v>
      </c>
    </row>
    <row r="253" spans="2:65" s="1" customFormat="1" ht="24.2" customHeight="1">
      <c r="B253" s="145"/>
      <c r="C253" s="188" t="s">
        <v>1501</v>
      </c>
      <c r="D253" s="188" t="s">
        <v>507</v>
      </c>
      <c r="E253" s="189" t="s">
        <v>4509</v>
      </c>
      <c r="F253" s="190" t="s">
        <v>4510</v>
      </c>
      <c r="G253" s="191" t="s">
        <v>693</v>
      </c>
      <c r="H253" s="192">
        <v>2</v>
      </c>
      <c r="I253" s="193"/>
      <c r="J253" s="194">
        <f t="shared" si="40"/>
        <v>0</v>
      </c>
      <c r="K253" s="195"/>
      <c r="L253" s="196"/>
      <c r="M253" s="197" t="s">
        <v>1</v>
      </c>
      <c r="N253" s="198" t="s">
        <v>42</v>
      </c>
      <c r="P253" s="156">
        <f t="shared" si="41"/>
        <v>0</v>
      </c>
      <c r="Q253" s="156">
        <v>1.8E-3</v>
      </c>
      <c r="R253" s="156">
        <f t="shared" si="42"/>
        <v>3.5999999999999999E-3</v>
      </c>
      <c r="S253" s="156">
        <v>0</v>
      </c>
      <c r="T253" s="157">
        <f t="shared" si="43"/>
        <v>0</v>
      </c>
      <c r="AR253" s="158" t="s">
        <v>449</v>
      </c>
      <c r="AT253" s="158" t="s">
        <v>507</v>
      </c>
      <c r="AU253" s="158" t="s">
        <v>89</v>
      </c>
      <c r="AY253" s="17" t="s">
        <v>307</v>
      </c>
      <c r="BE253" s="159">
        <f t="shared" si="44"/>
        <v>0</v>
      </c>
      <c r="BF253" s="159">
        <f t="shared" si="45"/>
        <v>0</v>
      </c>
      <c r="BG253" s="159">
        <f t="shared" si="46"/>
        <v>0</v>
      </c>
      <c r="BH253" s="159">
        <f t="shared" si="47"/>
        <v>0</v>
      </c>
      <c r="BI253" s="159">
        <f t="shared" si="48"/>
        <v>0</v>
      </c>
      <c r="BJ253" s="17" t="s">
        <v>89</v>
      </c>
      <c r="BK253" s="159">
        <f t="shared" si="49"/>
        <v>0</v>
      </c>
      <c r="BL253" s="17" t="s">
        <v>313</v>
      </c>
      <c r="BM253" s="158" t="s">
        <v>4511</v>
      </c>
    </row>
    <row r="254" spans="2:65" s="1" customFormat="1" ht="21.75" customHeight="1">
      <c r="B254" s="145"/>
      <c r="C254" s="146" t="s">
        <v>1505</v>
      </c>
      <c r="D254" s="146" t="s">
        <v>309</v>
      </c>
      <c r="E254" s="147" t="s">
        <v>4512</v>
      </c>
      <c r="F254" s="148" t="s">
        <v>4513</v>
      </c>
      <c r="G254" s="149" t="s">
        <v>693</v>
      </c>
      <c r="H254" s="150">
        <v>22</v>
      </c>
      <c r="I254" s="151"/>
      <c r="J254" s="152">
        <f t="shared" si="40"/>
        <v>0</v>
      </c>
      <c r="K254" s="153"/>
      <c r="L254" s="32"/>
      <c r="M254" s="154" t="s">
        <v>1</v>
      </c>
      <c r="N254" s="155" t="s">
        <v>42</v>
      </c>
      <c r="P254" s="156">
        <f t="shared" si="41"/>
        <v>0</v>
      </c>
      <c r="Q254" s="156">
        <v>0</v>
      </c>
      <c r="R254" s="156">
        <f t="shared" si="42"/>
        <v>0</v>
      </c>
      <c r="S254" s="156">
        <v>0</v>
      </c>
      <c r="T254" s="157">
        <f t="shared" si="43"/>
        <v>0</v>
      </c>
      <c r="AR254" s="158" t="s">
        <v>313</v>
      </c>
      <c r="AT254" s="158" t="s">
        <v>309</v>
      </c>
      <c r="AU254" s="158" t="s">
        <v>89</v>
      </c>
      <c r="AY254" s="17" t="s">
        <v>307</v>
      </c>
      <c r="BE254" s="159">
        <f t="shared" si="44"/>
        <v>0</v>
      </c>
      <c r="BF254" s="159">
        <f t="shared" si="45"/>
        <v>0</v>
      </c>
      <c r="BG254" s="159">
        <f t="shared" si="46"/>
        <v>0</v>
      </c>
      <c r="BH254" s="159">
        <f t="shared" si="47"/>
        <v>0</v>
      </c>
      <c r="BI254" s="159">
        <f t="shared" si="48"/>
        <v>0</v>
      </c>
      <c r="BJ254" s="17" t="s">
        <v>89</v>
      </c>
      <c r="BK254" s="159">
        <f t="shared" si="49"/>
        <v>0</v>
      </c>
      <c r="BL254" s="17" t="s">
        <v>313</v>
      </c>
      <c r="BM254" s="158" t="s">
        <v>4514</v>
      </c>
    </row>
    <row r="255" spans="2:65" s="1" customFormat="1" ht="24.2" customHeight="1">
      <c r="B255" s="145"/>
      <c r="C255" s="146" t="s">
        <v>1510</v>
      </c>
      <c r="D255" s="146" t="s">
        <v>309</v>
      </c>
      <c r="E255" s="147" t="s">
        <v>4515</v>
      </c>
      <c r="F255" s="148" t="s">
        <v>4516</v>
      </c>
      <c r="G255" s="149" t="s">
        <v>693</v>
      </c>
      <c r="H255" s="150">
        <v>22</v>
      </c>
      <c r="I255" s="151"/>
      <c r="J255" s="152">
        <f t="shared" si="40"/>
        <v>0</v>
      </c>
      <c r="K255" s="153"/>
      <c r="L255" s="32"/>
      <c r="M255" s="154" t="s">
        <v>1</v>
      </c>
      <c r="N255" s="155" t="s">
        <v>42</v>
      </c>
      <c r="P255" s="156">
        <f t="shared" si="41"/>
        <v>0</v>
      </c>
      <c r="Q255" s="156">
        <v>0</v>
      </c>
      <c r="R255" s="156">
        <f t="shared" si="42"/>
        <v>0</v>
      </c>
      <c r="S255" s="156">
        <v>0</v>
      </c>
      <c r="T255" s="157">
        <f t="shared" si="43"/>
        <v>0</v>
      </c>
      <c r="AR255" s="158" t="s">
        <v>313</v>
      </c>
      <c r="AT255" s="158" t="s">
        <v>309</v>
      </c>
      <c r="AU255" s="158" t="s">
        <v>89</v>
      </c>
      <c r="AY255" s="17" t="s">
        <v>307</v>
      </c>
      <c r="BE255" s="159">
        <f t="shared" si="44"/>
        <v>0</v>
      </c>
      <c r="BF255" s="159">
        <f t="shared" si="45"/>
        <v>0</v>
      </c>
      <c r="BG255" s="159">
        <f t="shared" si="46"/>
        <v>0</v>
      </c>
      <c r="BH255" s="159">
        <f t="shared" si="47"/>
        <v>0</v>
      </c>
      <c r="BI255" s="159">
        <f t="shared" si="48"/>
        <v>0</v>
      </c>
      <c r="BJ255" s="17" t="s">
        <v>89</v>
      </c>
      <c r="BK255" s="159">
        <f t="shared" si="49"/>
        <v>0</v>
      </c>
      <c r="BL255" s="17" t="s">
        <v>313</v>
      </c>
      <c r="BM255" s="158" t="s">
        <v>4517</v>
      </c>
    </row>
    <row r="256" spans="2:65" s="1" customFormat="1" ht="24.2" customHeight="1">
      <c r="B256" s="145"/>
      <c r="C256" s="188" t="s">
        <v>1515</v>
      </c>
      <c r="D256" s="188" t="s">
        <v>507</v>
      </c>
      <c r="E256" s="189" t="s">
        <v>4518</v>
      </c>
      <c r="F256" s="190" t="s">
        <v>4519</v>
      </c>
      <c r="G256" s="191" t="s">
        <v>693</v>
      </c>
      <c r="H256" s="192">
        <v>2</v>
      </c>
      <c r="I256" s="193"/>
      <c r="J256" s="194">
        <f t="shared" si="40"/>
        <v>0</v>
      </c>
      <c r="K256" s="195"/>
      <c r="L256" s="196"/>
      <c r="M256" s="197" t="s">
        <v>1</v>
      </c>
      <c r="N256" s="198" t="s">
        <v>42</v>
      </c>
      <c r="P256" s="156">
        <f t="shared" si="41"/>
        <v>0</v>
      </c>
      <c r="Q256" s="156">
        <v>1.1999999999999999E-3</v>
      </c>
      <c r="R256" s="156">
        <f t="shared" si="42"/>
        <v>2.3999999999999998E-3</v>
      </c>
      <c r="S256" s="156">
        <v>0</v>
      </c>
      <c r="T256" s="157">
        <f t="shared" si="43"/>
        <v>0</v>
      </c>
      <c r="AR256" s="158" t="s">
        <v>449</v>
      </c>
      <c r="AT256" s="158" t="s">
        <v>507</v>
      </c>
      <c r="AU256" s="158" t="s">
        <v>89</v>
      </c>
      <c r="AY256" s="17" t="s">
        <v>307</v>
      </c>
      <c r="BE256" s="159">
        <f t="shared" si="44"/>
        <v>0</v>
      </c>
      <c r="BF256" s="159">
        <f t="shared" si="45"/>
        <v>0</v>
      </c>
      <c r="BG256" s="159">
        <f t="shared" si="46"/>
        <v>0</v>
      </c>
      <c r="BH256" s="159">
        <f t="shared" si="47"/>
        <v>0</v>
      </c>
      <c r="BI256" s="159">
        <f t="shared" si="48"/>
        <v>0</v>
      </c>
      <c r="BJ256" s="17" t="s">
        <v>89</v>
      </c>
      <c r="BK256" s="159">
        <f t="shared" si="49"/>
        <v>0</v>
      </c>
      <c r="BL256" s="17" t="s">
        <v>313</v>
      </c>
      <c r="BM256" s="158" t="s">
        <v>4520</v>
      </c>
    </row>
    <row r="257" spans="2:65" s="1" customFormat="1" ht="24.2" customHeight="1">
      <c r="B257" s="145"/>
      <c r="C257" s="188" t="s">
        <v>1520</v>
      </c>
      <c r="D257" s="188" t="s">
        <v>507</v>
      </c>
      <c r="E257" s="189" t="s">
        <v>4521</v>
      </c>
      <c r="F257" s="190" t="s">
        <v>4522</v>
      </c>
      <c r="G257" s="191" t="s">
        <v>693</v>
      </c>
      <c r="H257" s="192">
        <v>20</v>
      </c>
      <c r="I257" s="193"/>
      <c r="J257" s="194">
        <f t="shared" si="40"/>
        <v>0</v>
      </c>
      <c r="K257" s="195"/>
      <c r="L257" s="196"/>
      <c r="M257" s="197" t="s">
        <v>1</v>
      </c>
      <c r="N257" s="198" t="s">
        <v>42</v>
      </c>
      <c r="P257" s="156">
        <f t="shared" si="41"/>
        <v>0</v>
      </c>
      <c r="Q257" s="156">
        <v>1.1999999999999999E-3</v>
      </c>
      <c r="R257" s="156">
        <f t="shared" si="42"/>
        <v>2.3999999999999997E-2</v>
      </c>
      <c r="S257" s="156">
        <v>0</v>
      </c>
      <c r="T257" s="157">
        <f t="shared" si="43"/>
        <v>0</v>
      </c>
      <c r="AR257" s="158" t="s">
        <v>449</v>
      </c>
      <c r="AT257" s="158" t="s">
        <v>507</v>
      </c>
      <c r="AU257" s="158" t="s">
        <v>89</v>
      </c>
      <c r="AY257" s="17" t="s">
        <v>307</v>
      </c>
      <c r="BE257" s="159">
        <f t="shared" si="44"/>
        <v>0</v>
      </c>
      <c r="BF257" s="159">
        <f t="shared" si="45"/>
        <v>0</v>
      </c>
      <c r="BG257" s="159">
        <f t="shared" si="46"/>
        <v>0</v>
      </c>
      <c r="BH257" s="159">
        <f t="shared" si="47"/>
        <v>0</v>
      </c>
      <c r="BI257" s="159">
        <f t="shared" si="48"/>
        <v>0</v>
      </c>
      <c r="BJ257" s="17" t="s">
        <v>89</v>
      </c>
      <c r="BK257" s="159">
        <f t="shared" si="49"/>
        <v>0</v>
      </c>
      <c r="BL257" s="17" t="s">
        <v>313</v>
      </c>
      <c r="BM257" s="158" t="s">
        <v>4523</v>
      </c>
    </row>
    <row r="258" spans="2:65" s="1" customFormat="1" ht="16.5" customHeight="1">
      <c r="B258" s="145"/>
      <c r="C258" s="146" t="s">
        <v>1524</v>
      </c>
      <c r="D258" s="146" t="s">
        <v>309</v>
      </c>
      <c r="E258" s="147" t="s">
        <v>4524</v>
      </c>
      <c r="F258" s="148" t="s">
        <v>4525</v>
      </c>
      <c r="G258" s="149" t="s">
        <v>693</v>
      </c>
      <c r="H258" s="150">
        <v>3</v>
      </c>
      <c r="I258" s="151"/>
      <c r="J258" s="152">
        <f t="shared" si="40"/>
        <v>0</v>
      </c>
      <c r="K258" s="153"/>
      <c r="L258" s="32"/>
      <c r="M258" s="154" t="s">
        <v>1</v>
      </c>
      <c r="N258" s="155" t="s">
        <v>42</v>
      </c>
      <c r="P258" s="156">
        <f t="shared" si="41"/>
        <v>0</v>
      </c>
      <c r="Q258" s="156">
        <v>0</v>
      </c>
      <c r="R258" s="156">
        <f t="shared" si="42"/>
        <v>0</v>
      </c>
      <c r="S258" s="156">
        <v>0</v>
      </c>
      <c r="T258" s="157">
        <f t="shared" si="43"/>
        <v>0</v>
      </c>
      <c r="AR258" s="158" t="s">
        <v>313</v>
      </c>
      <c r="AT258" s="158" t="s">
        <v>309</v>
      </c>
      <c r="AU258" s="158" t="s">
        <v>89</v>
      </c>
      <c r="AY258" s="17" t="s">
        <v>307</v>
      </c>
      <c r="BE258" s="159">
        <f t="shared" si="44"/>
        <v>0</v>
      </c>
      <c r="BF258" s="159">
        <f t="shared" si="45"/>
        <v>0</v>
      </c>
      <c r="BG258" s="159">
        <f t="shared" si="46"/>
        <v>0</v>
      </c>
      <c r="BH258" s="159">
        <f t="shared" si="47"/>
        <v>0</v>
      </c>
      <c r="BI258" s="159">
        <f t="shared" si="48"/>
        <v>0</v>
      </c>
      <c r="BJ258" s="17" t="s">
        <v>89</v>
      </c>
      <c r="BK258" s="159">
        <f t="shared" si="49"/>
        <v>0</v>
      </c>
      <c r="BL258" s="17" t="s">
        <v>313</v>
      </c>
      <c r="BM258" s="158" t="s">
        <v>4526</v>
      </c>
    </row>
    <row r="259" spans="2:65" s="1" customFormat="1" ht="24.2" customHeight="1">
      <c r="B259" s="145"/>
      <c r="C259" s="146" t="s">
        <v>1528</v>
      </c>
      <c r="D259" s="146" t="s">
        <v>309</v>
      </c>
      <c r="E259" s="147" t="s">
        <v>4527</v>
      </c>
      <c r="F259" s="148" t="s">
        <v>4528</v>
      </c>
      <c r="G259" s="149" t="s">
        <v>693</v>
      </c>
      <c r="H259" s="150">
        <v>3</v>
      </c>
      <c r="I259" s="151"/>
      <c r="J259" s="152">
        <f t="shared" si="40"/>
        <v>0</v>
      </c>
      <c r="K259" s="153"/>
      <c r="L259" s="32"/>
      <c r="M259" s="154" t="s">
        <v>1</v>
      </c>
      <c r="N259" s="155" t="s">
        <v>42</v>
      </c>
      <c r="P259" s="156">
        <f t="shared" si="41"/>
        <v>0</v>
      </c>
      <c r="Q259" s="156">
        <v>0</v>
      </c>
      <c r="R259" s="156">
        <f t="shared" si="42"/>
        <v>0</v>
      </c>
      <c r="S259" s="156">
        <v>0</v>
      </c>
      <c r="T259" s="157">
        <f t="shared" si="43"/>
        <v>0</v>
      </c>
      <c r="AR259" s="158" t="s">
        <v>313</v>
      </c>
      <c r="AT259" s="158" t="s">
        <v>309</v>
      </c>
      <c r="AU259" s="158" t="s">
        <v>89</v>
      </c>
      <c r="AY259" s="17" t="s">
        <v>307</v>
      </c>
      <c r="BE259" s="159">
        <f t="shared" si="44"/>
        <v>0</v>
      </c>
      <c r="BF259" s="159">
        <f t="shared" si="45"/>
        <v>0</v>
      </c>
      <c r="BG259" s="159">
        <f t="shared" si="46"/>
        <v>0</v>
      </c>
      <c r="BH259" s="159">
        <f t="shared" si="47"/>
        <v>0</v>
      </c>
      <c r="BI259" s="159">
        <f t="shared" si="48"/>
        <v>0</v>
      </c>
      <c r="BJ259" s="17" t="s">
        <v>89</v>
      </c>
      <c r="BK259" s="159">
        <f t="shared" si="49"/>
        <v>0</v>
      </c>
      <c r="BL259" s="17" t="s">
        <v>313</v>
      </c>
      <c r="BM259" s="158" t="s">
        <v>4529</v>
      </c>
    </row>
    <row r="260" spans="2:65" s="1" customFormat="1" ht="24.2" customHeight="1">
      <c r="B260" s="145"/>
      <c r="C260" s="188" t="s">
        <v>1532</v>
      </c>
      <c r="D260" s="188" t="s">
        <v>507</v>
      </c>
      <c r="E260" s="189" t="s">
        <v>4530</v>
      </c>
      <c r="F260" s="190" t="s">
        <v>4531</v>
      </c>
      <c r="G260" s="191" t="s">
        <v>693</v>
      </c>
      <c r="H260" s="192">
        <v>3</v>
      </c>
      <c r="I260" s="193"/>
      <c r="J260" s="194">
        <f t="shared" si="40"/>
        <v>0</v>
      </c>
      <c r="K260" s="195"/>
      <c r="L260" s="196"/>
      <c r="M260" s="197" t="s">
        <v>1</v>
      </c>
      <c r="N260" s="198" t="s">
        <v>42</v>
      </c>
      <c r="P260" s="156">
        <f t="shared" si="41"/>
        <v>0</v>
      </c>
      <c r="Q260" s="156">
        <v>1.1999999999999999E-3</v>
      </c>
      <c r="R260" s="156">
        <f t="shared" si="42"/>
        <v>3.5999999999999999E-3</v>
      </c>
      <c r="S260" s="156">
        <v>0</v>
      </c>
      <c r="T260" s="157">
        <f t="shared" si="43"/>
        <v>0</v>
      </c>
      <c r="AR260" s="158" t="s">
        <v>449</v>
      </c>
      <c r="AT260" s="158" t="s">
        <v>507</v>
      </c>
      <c r="AU260" s="158" t="s">
        <v>89</v>
      </c>
      <c r="AY260" s="17" t="s">
        <v>307</v>
      </c>
      <c r="BE260" s="159">
        <f t="shared" si="44"/>
        <v>0</v>
      </c>
      <c r="BF260" s="159">
        <f t="shared" si="45"/>
        <v>0</v>
      </c>
      <c r="BG260" s="159">
        <f t="shared" si="46"/>
        <v>0</v>
      </c>
      <c r="BH260" s="159">
        <f t="shared" si="47"/>
        <v>0</v>
      </c>
      <c r="BI260" s="159">
        <f t="shared" si="48"/>
        <v>0</v>
      </c>
      <c r="BJ260" s="17" t="s">
        <v>89</v>
      </c>
      <c r="BK260" s="159">
        <f t="shared" si="49"/>
        <v>0</v>
      </c>
      <c r="BL260" s="17" t="s">
        <v>313</v>
      </c>
      <c r="BM260" s="158" t="s">
        <v>4532</v>
      </c>
    </row>
    <row r="261" spans="2:65" s="11" customFormat="1" ht="22.9" customHeight="1">
      <c r="B261" s="133"/>
      <c r="D261" s="134" t="s">
        <v>75</v>
      </c>
      <c r="E261" s="143" t="s">
        <v>4533</v>
      </c>
      <c r="F261" s="143" t="s">
        <v>4534</v>
      </c>
      <c r="I261" s="136"/>
      <c r="J261" s="144">
        <f>BK261</f>
        <v>0</v>
      </c>
      <c r="L261" s="133"/>
      <c r="M261" s="138"/>
      <c r="P261" s="139">
        <f>SUM(P262:P288)</f>
        <v>0</v>
      </c>
      <c r="R261" s="139">
        <f>SUM(R262:R288)</f>
        <v>0.51014000000000004</v>
      </c>
      <c r="T261" s="140">
        <f>SUM(T262:T288)</f>
        <v>0</v>
      </c>
      <c r="AR261" s="134" t="s">
        <v>83</v>
      </c>
      <c r="AT261" s="141" t="s">
        <v>75</v>
      </c>
      <c r="AU261" s="141" t="s">
        <v>83</v>
      </c>
      <c r="AY261" s="134" t="s">
        <v>307</v>
      </c>
      <c r="BK261" s="142">
        <f>SUM(BK262:BK288)</f>
        <v>0</v>
      </c>
    </row>
    <row r="262" spans="2:65" s="1" customFormat="1" ht="21.75" customHeight="1">
      <c r="B262" s="145"/>
      <c r="C262" s="146" t="s">
        <v>1541</v>
      </c>
      <c r="D262" s="146" t="s">
        <v>309</v>
      </c>
      <c r="E262" s="147" t="s">
        <v>4173</v>
      </c>
      <c r="F262" s="148" t="s">
        <v>4174</v>
      </c>
      <c r="G262" s="149" t="s">
        <v>693</v>
      </c>
      <c r="H262" s="150">
        <v>4</v>
      </c>
      <c r="I262" s="151"/>
      <c r="J262" s="152">
        <f t="shared" ref="J262:J288" si="50">ROUND(I262*H262,2)</f>
        <v>0</v>
      </c>
      <c r="K262" s="153"/>
      <c r="L262" s="32"/>
      <c r="M262" s="154" t="s">
        <v>1</v>
      </c>
      <c r="N262" s="155" t="s">
        <v>42</v>
      </c>
      <c r="P262" s="156">
        <f t="shared" ref="P262:P288" si="51">O262*H262</f>
        <v>0</v>
      </c>
      <c r="Q262" s="156">
        <v>0</v>
      </c>
      <c r="R262" s="156">
        <f t="shared" ref="R262:R288" si="52">Q262*H262</f>
        <v>0</v>
      </c>
      <c r="S262" s="156">
        <v>0</v>
      </c>
      <c r="T262" s="157">
        <f t="shared" ref="T262:T288" si="53">S262*H262</f>
        <v>0</v>
      </c>
      <c r="AR262" s="158" t="s">
        <v>313</v>
      </c>
      <c r="AT262" s="158" t="s">
        <v>309</v>
      </c>
      <c r="AU262" s="158" t="s">
        <v>89</v>
      </c>
      <c r="AY262" s="17" t="s">
        <v>307</v>
      </c>
      <c r="BE262" s="159">
        <f t="shared" ref="BE262:BE288" si="54">IF(N262="základná",J262,0)</f>
        <v>0</v>
      </c>
      <c r="BF262" s="159">
        <f t="shared" ref="BF262:BF288" si="55">IF(N262="znížená",J262,0)</f>
        <v>0</v>
      </c>
      <c r="BG262" s="159">
        <f t="shared" ref="BG262:BG288" si="56">IF(N262="zákl. prenesená",J262,0)</f>
        <v>0</v>
      </c>
      <c r="BH262" s="159">
        <f t="shared" ref="BH262:BH288" si="57">IF(N262="zníž. prenesená",J262,0)</f>
        <v>0</v>
      </c>
      <c r="BI262" s="159">
        <f t="shared" ref="BI262:BI288" si="58">IF(N262="nulová",J262,0)</f>
        <v>0</v>
      </c>
      <c r="BJ262" s="17" t="s">
        <v>89</v>
      </c>
      <c r="BK262" s="159">
        <f t="shared" ref="BK262:BK288" si="59">ROUND(I262*H262,2)</f>
        <v>0</v>
      </c>
      <c r="BL262" s="17" t="s">
        <v>313</v>
      </c>
      <c r="BM262" s="158" t="s">
        <v>4535</v>
      </c>
    </row>
    <row r="263" spans="2:65" s="1" customFormat="1" ht="21.75" customHeight="1">
      <c r="B263" s="145"/>
      <c r="C263" s="188" t="s">
        <v>1545</v>
      </c>
      <c r="D263" s="188" t="s">
        <v>507</v>
      </c>
      <c r="E263" s="189" t="s">
        <v>4176</v>
      </c>
      <c r="F263" s="190" t="s">
        <v>4177</v>
      </c>
      <c r="G263" s="191" t="s">
        <v>693</v>
      </c>
      <c r="H263" s="192">
        <v>4</v>
      </c>
      <c r="I263" s="193"/>
      <c r="J263" s="194">
        <f t="shared" si="50"/>
        <v>0</v>
      </c>
      <c r="K263" s="195"/>
      <c r="L263" s="196"/>
      <c r="M263" s="197" t="s">
        <v>1</v>
      </c>
      <c r="N263" s="198" t="s">
        <v>42</v>
      </c>
      <c r="P263" s="156">
        <f t="shared" si="51"/>
        <v>0</v>
      </c>
      <c r="Q263" s="156">
        <v>2.0000000000000002E-5</v>
      </c>
      <c r="R263" s="156">
        <f t="shared" si="52"/>
        <v>8.0000000000000007E-5</v>
      </c>
      <c r="S263" s="156">
        <v>0</v>
      </c>
      <c r="T263" s="157">
        <f t="shared" si="53"/>
        <v>0</v>
      </c>
      <c r="AR263" s="158" t="s">
        <v>449</v>
      </c>
      <c r="AT263" s="158" t="s">
        <v>507</v>
      </c>
      <c r="AU263" s="158" t="s">
        <v>89</v>
      </c>
      <c r="AY263" s="17" t="s">
        <v>307</v>
      </c>
      <c r="BE263" s="159">
        <f t="shared" si="54"/>
        <v>0</v>
      </c>
      <c r="BF263" s="159">
        <f t="shared" si="55"/>
        <v>0</v>
      </c>
      <c r="BG263" s="159">
        <f t="shared" si="56"/>
        <v>0</v>
      </c>
      <c r="BH263" s="159">
        <f t="shared" si="57"/>
        <v>0</v>
      </c>
      <c r="BI263" s="159">
        <f t="shared" si="58"/>
        <v>0</v>
      </c>
      <c r="BJ263" s="17" t="s">
        <v>89</v>
      </c>
      <c r="BK263" s="159">
        <f t="shared" si="59"/>
        <v>0</v>
      </c>
      <c r="BL263" s="17" t="s">
        <v>313</v>
      </c>
      <c r="BM263" s="158" t="s">
        <v>4536</v>
      </c>
    </row>
    <row r="264" spans="2:65" s="1" customFormat="1" ht="16.5" customHeight="1">
      <c r="B264" s="145"/>
      <c r="C264" s="146" t="s">
        <v>1549</v>
      </c>
      <c r="D264" s="146" t="s">
        <v>309</v>
      </c>
      <c r="E264" s="147" t="s">
        <v>4537</v>
      </c>
      <c r="F264" s="148" t="s">
        <v>4538</v>
      </c>
      <c r="G264" s="149" t="s">
        <v>693</v>
      </c>
      <c r="H264" s="150">
        <v>4</v>
      </c>
      <c r="I264" s="151"/>
      <c r="J264" s="152">
        <f t="shared" si="50"/>
        <v>0</v>
      </c>
      <c r="K264" s="153"/>
      <c r="L264" s="32"/>
      <c r="M264" s="154" t="s">
        <v>1</v>
      </c>
      <c r="N264" s="155" t="s">
        <v>42</v>
      </c>
      <c r="P264" s="156">
        <f t="shared" si="51"/>
        <v>0</v>
      </c>
      <c r="Q264" s="156">
        <v>0</v>
      </c>
      <c r="R264" s="156">
        <f t="shared" si="52"/>
        <v>0</v>
      </c>
      <c r="S264" s="156">
        <v>0</v>
      </c>
      <c r="T264" s="157">
        <f t="shared" si="53"/>
        <v>0</v>
      </c>
      <c r="AR264" s="158" t="s">
        <v>313</v>
      </c>
      <c r="AT264" s="158" t="s">
        <v>309</v>
      </c>
      <c r="AU264" s="158" t="s">
        <v>89</v>
      </c>
      <c r="AY264" s="17" t="s">
        <v>307</v>
      </c>
      <c r="BE264" s="159">
        <f t="shared" si="54"/>
        <v>0</v>
      </c>
      <c r="BF264" s="159">
        <f t="shared" si="55"/>
        <v>0</v>
      </c>
      <c r="BG264" s="159">
        <f t="shared" si="56"/>
        <v>0</v>
      </c>
      <c r="BH264" s="159">
        <f t="shared" si="57"/>
        <v>0</v>
      </c>
      <c r="BI264" s="159">
        <f t="shared" si="58"/>
        <v>0</v>
      </c>
      <c r="BJ264" s="17" t="s">
        <v>89</v>
      </c>
      <c r="BK264" s="159">
        <f t="shared" si="59"/>
        <v>0</v>
      </c>
      <c r="BL264" s="17" t="s">
        <v>313</v>
      </c>
      <c r="BM264" s="158" t="s">
        <v>4539</v>
      </c>
    </row>
    <row r="265" spans="2:65" s="1" customFormat="1" ht="24.2" customHeight="1">
      <c r="B265" s="145"/>
      <c r="C265" s="188" t="s">
        <v>1553</v>
      </c>
      <c r="D265" s="188" t="s">
        <v>507</v>
      </c>
      <c r="E265" s="189" t="s">
        <v>4540</v>
      </c>
      <c r="F265" s="190" t="s">
        <v>4541</v>
      </c>
      <c r="G265" s="191" t="s">
        <v>693</v>
      </c>
      <c r="H265" s="192">
        <v>8</v>
      </c>
      <c r="I265" s="193"/>
      <c r="J265" s="194">
        <f t="shared" si="50"/>
        <v>0</v>
      </c>
      <c r="K265" s="195"/>
      <c r="L265" s="196"/>
      <c r="M265" s="197" t="s">
        <v>1</v>
      </c>
      <c r="N265" s="198" t="s">
        <v>42</v>
      </c>
      <c r="P265" s="156">
        <f t="shared" si="51"/>
        <v>0</v>
      </c>
      <c r="Q265" s="156">
        <v>3.0000000000000001E-5</v>
      </c>
      <c r="R265" s="156">
        <f t="shared" si="52"/>
        <v>2.4000000000000001E-4</v>
      </c>
      <c r="S265" s="156">
        <v>0</v>
      </c>
      <c r="T265" s="157">
        <f t="shared" si="53"/>
        <v>0</v>
      </c>
      <c r="AR265" s="158" t="s">
        <v>449</v>
      </c>
      <c r="AT265" s="158" t="s">
        <v>507</v>
      </c>
      <c r="AU265" s="158" t="s">
        <v>89</v>
      </c>
      <c r="AY265" s="17" t="s">
        <v>307</v>
      </c>
      <c r="BE265" s="159">
        <f t="shared" si="54"/>
        <v>0</v>
      </c>
      <c r="BF265" s="159">
        <f t="shared" si="55"/>
        <v>0</v>
      </c>
      <c r="BG265" s="159">
        <f t="shared" si="56"/>
        <v>0</v>
      </c>
      <c r="BH265" s="159">
        <f t="shared" si="57"/>
        <v>0</v>
      </c>
      <c r="BI265" s="159">
        <f t="shared" si="58"/>
        <v>0</v>
      </c>
      <c r="BJ265" s="17" t="s">
        <v>89</v>
      </c>
      <c r="BK265" s="159">
        <f t="shared" si="59"/>
        <v>0</v>
      </c>
      <c r="BL265" s="17" t="s">
        <v>313</v>
      </c>
      <c r="BM265" s="158" t="s">
        <v>4542</v>
      </c>
    </row>
    <row r="266" spans="2:65" s="1" customFormat="1" ht="16.5" customHeight="1">
      <c r="B266" s="145"/>
      <c r="C266" s="188" t="s">
        <v>1557</v>
      </c>
      <c r="D266" s="188" t="s">
        <v>507</v>
      </c>
      <c r="E266" s="189" t="s">
        <v>4543</v>
      </c>
      <c r="F266" s="190" t="s">
        <v>4544</v>
      </c>
      <c r="G266" s="191" t="s">
        <v>693</v>
      </c>
      <c r="H266" s="192">
        <v>4</v>
      </c>
      <c r="I266" s="193"/>
      <c r="J266" s="194">
        <f t="shared" si="50"/>
        <v>0</v>
      </c>
      <c r="K266" s="195"/>
      <c r="L266" s="196"/>
      <c r="M266" s="197" t="s">
        <v>1</v>
      </c>
      <c r="N266" s="198" t="s">
        <v>42</v>
      </c>
      <c r="P266" s="156">
        <f t="shared" si="51"/>
        <v>0</v>
      </c>
      <c r="Q266" s="156">
        <v>3.0000000000000001E-5</v>
      </c>
      <c r="R266" s="156">
        <f t="shared" si="52"/>
        <v>1.2E-4</v>
      </c>
      <c r="S266" s="156">
        <v>0</v>
      </c>
      <c r="T266" s="157">
        <f t="shared" si="53"/>
        <v>0</v>
      </c>
      <c r="AR266" s="158" t="s">
        <v>449</v>
      </c>
      <c r="AT266" s="158" t="s">
        <v>507</v>
      </c>
      <c r="AU266" s="158" t="s">
        <v>89</v>
      </c>
      <c r="AY266" s="17" t="s">
        <v>307</v>
      </c>
      <c r="BE266" s="159">
        <f t="shared" si="54"/>
        <v>0</v>
      </c>
      <c r="BF266" s="159">
        <f t="shared" si="55"/>
        <v>0</v>
      </c>
      <c r="BG266" s="159">
        <f t="shared" si="56"/>
        <v>0</v>
      </c>
      <c r="BH266" s="159">
        <f t="shared" si="57"/>
        <v>0</v>
      </c>
      <c r="BI266" s="159">
        <f t="shared" si="58"/>
        <v>0</v>
      </c>
      <c r="BJ266" s="17" t="s">
        <v>89</v>
      </c>
      <c r="BK266" s="159">
        <f t="shared" si="59"/>
        <v>0</v>
      </c>
      <c r="BL266" s="17" t="s">
        <v>313</v>
      </c>
      <c r="BM266" s="158" t="s">
        <v>4545</v>
      </c>
    </row>
    <row r="267" spans="2:65" s="1" customFormat="1" ht="16.5" customHeight="1">
      <c r="B267" s="145"/>
      <c r="C267" s="188" t="s">
        <v>1564</v>
      </c>
      <c r="D267" s="188" t="s">
        <v>507</v>
      </c>
      <c r="E267" s="189" t="s">
        <v>4546</v>
      </c>
      <c r="F267" s="190" t="s">
        <v>4547</v>
      </c>
      <c r="G267" s="191" t="s">
        <v>693</v>
      </c>
      <c r="H267" s="192">
        <v>4</v>
      </c>
      <c r="I267" s="193"/>
      <c r="J267" s="194">
        <f t="shared" si="50"/>
        <v>0</v>
      </c>
      <c r="K267" s="195"/>
      <c r="L267" s="196"/>
      <c r="M267" s="197" t="s">
        <v>1</v>
      </c>
      <c r="N267" s="198" t="s">
        <v>42</v>
      </c>
      <c r="P267" s="156">
        <f t="shared" si="51"/>
        <v>0</v>
      </c>
      <c r="Q267" s="156">
        <v>2.0000000000000002E-5</v>
      </c>
      <c r="R267" s="156">
        <f t="shared" si="52"/>
        <v>8.0000000000000007E-5</v>
      </c>
      <c r="S267" s="156">
        <v>0</v>
      </c>
      <c r="T267" s="157">
        <f t="shared" si="53"/>
        <v>0</v>
      </c>
      <c r="AR267" s="158" t="s">
        <v>449</v>
      </c>
      <c r="AT267" s="158" t="s">
        <v>507</v>
      </c>
      <c r="AU267" s="158" t="s">
        <v>89</v>
      </c>
      <c r="AY267" s="17" t="s">
        <v>307</v>
      </c>
      <c r="BE267" s="159">
        <f t="shared" si="54"/>
        <v>0</v>
      </c>
      <c r="BF267" s="159">
        <f t="shared" si="55"/>
        <v>0</v>
      </c>
      <c r="BG267" s="159">
        <f t="shared" si="56"/>
        <v>0</v>
      </c>
      <c r="BH267" s="159">
        <f t="shared" si="57"/>
        <v>0</v>
      </c>
      <c r="BI267" s="159">
        <f t="shared" si="58"/>
        <v>0</v>
      </c>
      <c r="BJ267" s="17" t="s">
        <v>89</v>
      </c>
      <c r="BK267" s="159">
        <f t="shared" si="59"/>
        <v>0</v>
      </c>
      <c r="BL267" s="17" t="s">
        <v>313</v>
      </c>
      <c r="BM267" s="158" t="s">
        <v>4548</v>
      </c>
    </row>
    <row r="268" spans="2:65" s="1" customFormat="1" ht="21.75" customHeight="1">
      <c r="B268" s="145"/>
      <c r="C268" s="146" t="s">
        <v>1568</v>
      </c>
      <c r="D268" s="146" t="s">
        <v>309</v>
      </c>
      <c r="E268" s="147" t="s">
        <v>4549</v>
      </c>
      <c r="F268" s="148" t="s">
        <v>4550</v>
      </c>
      <c r="G268" s="149" t="s">
        <v>693</v>
      </c>
      <c r="H268" s="150">
        <v>15</v>
      </c>
      <c r="I268" s="151"/>
      <c r="J268" s="152">
        <f t="shared" si="50"/>
        <v>0</v>
      </c>
      <c r="K268" s="153"/>
      <c r="L268" s="32"/>
      <c r="M268" s="154" t="s">
        <v>1</v>
      </c>
      <c r="N268" s="155" t="s">
        <v>42</v>
      </c>
      <c r="P268" s="156">
        <f t="shared" si="51"/>
        <v>0</v>
      </c>
      <c r="Q268" s="156">
        <v>0</v>
      </c>
      <c r="R268" s="156">
        <f t="shared" si="52"/>
        <v>0</v>
      </c>
      <c r="S268" s="156">
        <v>0</v>
      </c>
      <c r="T268" s="157">
        <f t="shared" si="53"/>
        <v>0</v>
      </c>
      <c r="AR268" s="158" t="s">
        <v>313</v>
      </c>
      <c r="AT268" s="158" t="s">
        <v>309</v>
      </c>
      <c r="AU268" s="158" t="s">
        <v>89</v>
      </c>
      <c r="AY268" s="17" t="s">
        <v>307</v>
      </c>
      <c r="BE268" s="159">
        <f t="shared" si="54"/>
        <v>0</v>
      </c>
      <c r="BF268" s="159">
        <f t="shared" si="55"/>
        <v>0</v>
      </c>
      <c r="BG268" s="159">
        <f t="shared" si="56"/>
        <v>0</v>
      </c>
      <c r="BH268" s="159">
        <f t="shared" si="57"/>
        <v>0</v>
      </c>
      <c r="BI268" s="159">
        <f t="shared" si="58"/>
        <v>0</v>
      </c>
      <c r="BJ268" s="17" t="s">
        <v>89</v>
      </c>
      <c r="BK268" s="159">
        <f t="shared" si="59"/>
        <v>0</v>
      </c>
      <c r="BL268" s="17" t="s">
        <v>313</v>
      </c>
      <c r="BM268" s="158" t="s">
        <v>4551</v>
      </c>
    </row>
    <row r="269" spans="2:65" s="1" customFormat="1" ht="24.2" customHeight="1">
      <c r="B269" s="145"/>
      <c r="C269" s="188" t="s">
        <v>1572</v>
      </c>
      <c r="D269" s="188" t="s">
        <v>507</v>
      </c>
      <c r="E269" s="189" t="s">
        <v>4552</v>
      </c>
      <c r="F269" s="190" t="s">
        <v>4553</v>
      </c>
      <c r="G269" s="191" t="s">
        <v>693</v>
      </c>
      <c r="H269" s="192">
        <v>15</v>
      </c>
      <c r="I269" s="193"/>
      <c r="J269" s="194">
        <f t="shared" si="50"/>
        <v>0</v>
      </c>
      <c r="K269" s="195"/>
      <c r="L269" s="196"/>
      <c r="M269" s="197" t="s">
        <v>1</v>
      </c>
      <c r="N269" s="198" t="s">
        <v>42</v>
      </c>
      <c r="P269" s="156">
        <f t="shared" si="51"/>
        <v>0</v>
      </c>
      <c r="Q269" s="156">
        <v>2.0000000000000001E-4</v>
      </c>
      <c r="R269" s="156">
        <f t="shared" si="52"/>
        <v>3.0000000000000001E-3</v>
      </c>
      <c r="S269" s="156">
        <v>0</v>
      </c>
      <c r="T269" s="157">
        <f t="shared" si="53"/>
        <v>0</v>
      </c>
      <c r="AR269" s="158" t="s">
        <v>449</v>
      </c>
      <c r="AT269" s="158" t="s">
        <v>507</v>
      </c>
      <c r="AU269" s="158" t="s">
        <v>89</v>
      </c>
      <c r="AY269" s="17" t="s">
        <v>307</v>
      </c>
      <c r="BE269" s="159">
        <f t="shared" si="54"/>
        <v>0</v>
      </c>
      <c r="BF269" s="159">
        <f t="shared" si="55"/>
        <v>0</v>
      </c>
      <c r="BG269" s="159">
        <f t="shared" si="56"/>
        <v>0</v>
      </c>
      <c r="BH269" s="159">
        <f t="shared" si="57"/>
        <v>0</v>
      </c>
      <c r="BI269" s="159">
        <f t="shared" si="58"/>
        <v>0</v>
      </c>
      <c r="BJ269" s="17" t="s">
        <v>89</v>
      </c>
      <c r="BK269" s="159">
        <f t="shared" si="59"/>
        <v>0</v>
      </c>
      <c r="BL269" s="17" t="s">
        <v>313</v>
      </c>
      <c r="BM269" s="158" t="s">
        <v>4554</v>
      </c>
    </row>
    <row r="270" spans="2:65" s="1" customFormat="1" ht="16.5" customHeight="1">
      <c r="B270" s="145"/>
      <c r="C270" s="188" t="s">
        <v>1577</v>
      </c>
      <c r="D270" s="188" t="s">
        <v>507</v>
      </c>
      <c r="E270" s="189" t="s">
        <v>4555</v>
      </c>
      <c r="F270" s="190" t="s">
        <v>4556</v>
      </c>
      <c r="G270" s="191" t="s">
        <v>693</v>
      </c>
      <c r="H270" s="192">
        <v>15</v>
      </c>
      <c r="I270" s="193"/>
      <c r="J270" s="194">
        <f t="shared" si="50"/>
        <v>0</v>
      </c>
      <c r="K270" s="195"/>
      <c r="L270" s="196"/>
      <c r="M270" s="197" t="s">
        <v>1</v>
      </c>
      <c r="N270" s="198" t="s">
        <v>42</v>
      </c>
      <c r="P270" s="156">
        <f t="shared" si="51"/>
        <v>0</v>
      </c>
      <c r="Q270" s="156">
        <v>1.3999999999999999E-4</v>
      </c>
      <c r="R270" s="156">
        <f t="shared" si="52"/>
        <v>2.0999999999999999E-3</v>
      </c>
      <c r="S270" s="156">
        <v>0</v>
      </c>
      <c r="T270" s="157">
        <f t="shared" si="53"/>
        <v>0</v>
      </c>
      <c r="AR270" s="158" t="s">
        <v>449</v>
      </c>
      <c r="AT270" s="158" t="s">
        <v>507</v>
      </c>
      <c r="AU270" s="158" t="s">
        <v>89</v>
      </c>
      <c r="AY270" s="17" t="s">
        <v>307</v>
      </c>
      <c r="BE270" s="159">
        <f t="shared" si="54"/>
        <v>0</v>
      </c>
      <c r="BF270" s="159">
        <f t="shared" si="55"/>
        <v>0</v>
      </c>
      <c r="BG270" s="159">
        <f t="shared" si="56"/>
        <v>0</v>
      </c>
      <c r="BH270" s="159">
        <f t="shared" si="57"/>
        <v>0</v>
      </c>
      <c r="BI270" s="159">
        <f t="shared" si="58"/>
        <v>0</v>
      </c>
      <c r="BJ270" s="17" t="s">
        <v>89</v>
      </c>
      <c r="BK270" s="159">
        <f t="shared" si="59"/>
        <v>0</v>
      </c>
      <c r="BL270" s="17" t="s">
        <v>313</v>
      </c>
      <c r="BM270" s="158" t="s">
        <v>4557</v>
      </c>
    </row>
    <row r="271" spans="2:65" s="1" customFormat="1" ht="21.75" customHeight="1">
      <c r="B271" s="145"/>
      <c r="C271" s="146" t="s">
        <v>1584</v>
      </c>
      <c r="D271" s="146" t="s">
        <v>309</v>
      </c>
      <c r="E271" s="147" t="s">
        <v>4558</v>
      </c>
      <c r="F271" s="148" t="s">
        <v>4559</v>
      </c>
      <c r="G271" s="149" t="s">
        <v>693</v>
      </c>
      <c r="H271" s="150">
        <v>2</v>
      </c>
      <c r="I271" s="151"/>
      <c r="J271" s="152">
        <f t="shared" si="50"/>
        <v>0</v>
      </c>
      <c r="K271" s="153"/>
      <c r="L271" s="32"/>
      <c r="M271" s="154" t="s">
        <v>1</v>
      </c>
      <c r="N271" s="155" t="s">
        <v>42</v>
      </c>
      <c r="P271" s="156">
        <f t="shared" si="51"/>
        <v>0</v>
      </c>
      <c r="Q271" s="156">
        <v>0</v>
      </c>
      <c r="R271" s="156">
        <f t="shared" si="52"/>
        <v>0</v>
      </c>
      <c r="S271" s="156">
        <v>0</v>
      </c>
      <c r="T271" s="157">
        <f t="shared" si="53"/>
        <v>0</v>
      </c>
      <c r="AR271" s="158" t="s">
        <v>313</v>
      </c>
      <c r="AT271" s="158" t="s">
        <v>309</v>
      </c>
      <c r="AU271" s="158" t="s">
        <v>89</v>
      </c>
      <c r="AY271" s="17" t="s">
        <v>307</v>
      </c>
      <c r="BE271" s="159">
        <f t="shared" si="54"/>
        <v>0</v>
      </c>
      <c r="BF271" s="159">
        <f t="shared" si="55"/>
        <v>0</v>
      </c>
      <c r="BG271" s="159">
        <f t="shared" si="56"/>
        <v>0</v>
      </c>
      <c r="BH271" s="159">
        <f t="shared" si="57"/>
        <v>0</v>
      </c>
      <c r="BI271" s="159">
        <f t="shared" si="58"/>
        <v>0</v>
      </c>
      <c r="BJ271" s="17" t="s">
        <v>89</v>
      </c>
      <c r="BK271" s="159">
        <f t="shared" si="59"/>
        <v>0</v>
      </c>
      <c r="BL271" s="17" t="s">
        <v>313</v>
      </c>
      <c r="BM271" s="158" t="s">
        <v>4560</v>
      </c>
    </row>
    <row r="272" spans="2:65" s="1" customFormat="1" ht="24.2" customHeight="1">
      <c r="B272" s="145"/>
      <c r="C272" s="188" t="s">
        <v>1589</v>
      </c>
      <c r="D272" s="188" t="s">
        <v>507</v>
      </c>
      <c r="E272" s="189" t="s">
        <v>4561</v>
      </c>
      <c r="F272" s="190" t="s">
        <v>4562</v>
      </c>
      <c r="G272" s="191" t="s">
        <v>693</v>
      </c>
      <c r="H272" s="192">
        <v>2</v>
      </c>
      <c r="I272" s="193"/>
      <c r="J272" s="194">
        <f t="shared" si="50"/>
        <v>0</v>
      </c>
      <c r="K272" s="195"/>
      <c r="L272" s="196"/>
      <c r="M272" s="197" t="s">
        <v>1</v>
      </c>
      <c r="N272" s="198" t="s">
        <v>42</v>
      </c>
      <c r="P272" s="156">
        <f t="shared" si="51"/>
        <v>0</v>
      </c>
      <c r="Q272" s="156">
        <v>2.7999999999999998E-4</v>
      </c>
      <c r="R272" s="156">
        <f t="shared" si="52"/>
        <v>5.5999999999999995E-4</v>
      </c>
      <c r="S272" s="156">
        <v>0</v>
      </c>
      <c r="T272" s="157">
        <f t="shared" si="53"/>
        <v>0</v>
      </c>
      <c r="AR272" s="158" t="s">
        <v>449</v>
      </c>
      <c r="AT272" s="158" t="s">
        <v>507</v>
      </c>
      <c r="AU272" s="158" t="s">
        <v>89</v>
      </c>
      <c r="AY272" s="17" t="s">
        <v>307</v>
      </c>
      <c r="BE272" s="159">
        <f t="shared" si="54"/>
        <v>0</v>
      </c>
      <c r="BF272" s="159">
        <f t="shared" si="55"/>
        <v>0</v>
      </c>
      <c r="BG272" s="159">
        <f t="shared" si="56"/>
        <v>0</v>
      </c>
      <c r="BH272" s="159">
        <f t="shared" si="57"/>
        <v>0</v>
      </c>
      <c r="BI272" s="159">
        <f t="shared" si="58"/>
        <v>0</v>
      </c>
      <c r="BJ272" s="17" t="s">
        <v>89</v>
      </c>
      <c r="BK272" s="159">
        <f t="shared" si="59"/>
        <v>0</v>
      </c>
      <c r="BL272" s="17" t="s">
        <v>313</v>
      </c>
      <c r="BM272" s="158" t="s">
        <v>4563</v>
      </c>
    </row>
    <row r="273" spans="2:65" s="1" customFormat="1" ht="16.5" customHeight="1">
      <c r="B273" s="145"/>
      <c r="C273" s="188" t="s">
        <v>1594</v>
      </c>
      <c r="D273" s="188" t="s">
        <v>507</v>
      </c>
      <c r="E273" s="189" t="s">
        <v>4564</v>
      </c>
      <c r="F273" s="190" t="s">
        <v>4565</v>
      </c>
      <c r="G273" s="191" t="s">
        <v>693</v>
      </c>
      <c r="H273" s="192">
        <v>2</v>
      </c>
      <c r="I273" s="193"/>
      <c r="J273" s="194">
        <f t="shared" si="50"/>
        <v>0</v>
      </c>
      <c r="K273" s="195"/>
      <c r="L273" s="196"/>
      <c r="M273" s="197" t="s">
        <v>1</v>
      </c>
      <c r="N273" s="198" t="s">
        <v>42</v>
      </c>
      <c r="P273" s="156">
        <f t="shared" si="51"/>
        <v>0</v>
      </c>
      <c r="Q273" s="156">
        <v>2.4000000000000001E-4</v>
      </c>
      <c r="R273" s="156">
        <f t="shared" si="52"/>
        <v>4.8000000000000001E-4</v>
      </c>
      <c r="S273" s="156">
        <v>0</v>
      </c>
      <c r="T273" s="157">
        <f t="shared" si="53"/>
        <v>0</v>
      </c>
      <c r="AR273" s="158" t="s">
        <v>449</v>
      </c>
      <c r="AT273" s="158" t="s">
        <v>507</v>
      </c>
      <c r="AU273" s="158" t="s">
        <v>89</v>
      </c>
      <c r="AY273" s="17" t="s">
        <v>307</v>
      </c>
      <c r="BE273" s="159">
        <f t="shared" si="54"/>
        <v>0</v>
      </c>
      <c r="BF273" s="159">
        <f t="shared" si="55"/>
        <v>0</v>
      </c>
      <c r="BG273" s="159">
        <f t="shared" si="56"/>
        <v>0</v>
      </c>
      <c r="BH273" s="159">
        <f t="shared" si="57"/>
        <v>0</v>
      </c>
      <c r="BI273" s="159">
        <f t="shared" si="58"/>
        <v>0</v>
      </c>
      <c r="BJ273" s="17" t="s">
        <v>89</v>
      </c>
      <c r="BK273" s="159">
        <f t="shared" si="59"/>
        <v>0</v>
      </c>
      <c r="BL273" s="17" t="s">
        <v>313</v>
      </c>
      <c r="BM273" s="158" t="s">
        <v>4566</v>
      </c>
    </row>
    <row r="274" spans="2:65" s="1" customFormat="1" ht="16.5" customHeight="1">
      <c r="B274" s="145"/>
      <c r="C274" s="146" t="s">
        <v>1599</v>
      </c>
      <c r="D274" s="146" t="s">
        <v>309</v>
      </c>
      <c r="E274" s="147" t="s">
        <v>4567</v>
      </c>
      <c r="F274" s="148" t="s">
        <v>4568</v>
      </c>
      <c r="G274" s="149" t="s">
        <v>693</v>
      </c>
      <c r="H274" s="150">
        <v>165</v>
      </c>
      <c r="I274" s="151"/>
      <c r="J274" s="152">
        <f t="shared" si="50"/>
        <v>0</v>
      </c>
      <c r="K274" s="153"/>
      <c r="L274" s="32"/>
      <c r="M274" s="154" t="s">
        <v>1</v>
      </c>
      <c r="N274" s="155" t="s">
        <v>42</v>
      </c>
      <c r="P274" s="156">
        <f t="shared" si="51"/>
        <v>0</v>
      </c>
      <c r="Q274" s="156">
        <v>0</v>
      </c>
      <c r="R274" s="156">
        <f t="shared" si="52"/>
        <v>0</v>
      </c>
      <c r="S274" s="156">
        <v>0</v>
      </c>
      <c r="T274" s="157">
        <f t="shared" si="53"/>
        <v>0</v>
      </c>
      <c r="AR274" s="158" t="s">
        <v>313</v>
      </c>
      <c r="AT274" s="158" t="s">
        <v>309</v>
      </c>
      <c r="AU274" s="158" t="s">
        <v>89</v>
      </c>
      <c r="AY274" s="17" t="s">
        <v>307</v>
      </c>
      <c r="BE274" s="159">
        <f t="shared" si="54"/>
        <v>0</v>
      </c>
      <c r="BF274" s="159">
        <f t="shared" si="55"/>
        <v>0</v>
      </c>
      <c r="BG274" s="159">
        <f t="shared" si="56"/>
        <v>0</v>
      </c>
      <c r="BH274" s="159">
        <f t="shared" si="57"/>
        <v>0</v>
      </c>
      <c r="BI274" s="159">
        <f t="shared" si="58"/>
        <v>0</v>
      </c>
      <c r="BJ274" s="17" t="s">
        <v>89</v>
      </c>
      <c r="BK274" s="159">
        <f t="shared" si="59"/>
        <v>0</v>
      </c>
      <c r="BL274" s="17" t="s">
        <v>313</v>
      </c>
      <c r="BM274" s="158" t="s">
        <v>4569</v>
      </c>
    </row>
    <row r="275" spans="2:65" s="1" customFormat="1" ht="16.5" customHeight="1">
      <c r="B275" s="145"/>
      <c r="C275" s="188" t="s">
        <v>1606</v>
      </c>
      <c r="D275" s="188" t="s">
        <v>507</v>
      </c>
      <c r="E275" s="189" t="s">
        <v>4570</v>
      </c>
      <c r="F275" s="190" t="s">
        <v>4571</v>
      </c>
      <c r="G275" s="191" t="s">
        <v>693</v>
      </c>
      <c r="H275" s="192">
        <v>165</v>
      </c>
      <c r="I275" s="193"/>
      <c r="J275" s="194">
        <f t="shared" si="50"/>
        <v>0</v>
      </c>
      <c r="K275" s="195"/>
      <c r="L275" s="196"/>
      <c r="M275" s="197" t="s">
        <v>1</v>
      </c>
      <c r="N275" s="198" t="s">
        <v>42</v>
      </c>
      <c r="P275" s="156">
        <f t="shared" si="51"/>
        <v>0</v>
      </c>
      <c r="Q275" s="156">
        <v>1E-4</v>
      </c>
      <c r="R275" s="156">
        <f t="shared" si="52"/>
        <v>1.6500000000000001E-2</v>
      </c>
      <c r="S275" s="156">
        <v>0</v>
      </c>
      <c r="T275" s="157">
        <f t="shared" si="53"/>
        <v>0</v>
      </c>
      <c r="AR275" s="158" t="s">
        <v>449</v>
      </c>
      <c r="AT275" s="158" t="s">
        <v>507</v>
      </c>
      <c r="AU275" s="158" t="s">
        <v>89</v>
      </c>
      <c r="AY275" s="17" t="s">
        <v>307</v>
      </c>
      <c r="BE275" s="159">
        <f t="shared" si="54"/>
        <v>0</v>
      </c>
      <c r="BF275" s="159">
        <f t="shared" si="55"/>
        <v>0</v>
      </c>
      <c r="BG275" s="159">
        <f t="shared" si="56"/>
        <v>0</v>
      </c>
      <c r="BH275" s="159">
        <f t="shared" si="57"/>
        <v>0</v>
      </c>
      <c r="BI275" s="159">
        <f t="shared" si="58"/>
        <v>0</v>
      </c>
      <c r="BJ275" s="17" t="s">
        <v>89</v>
      </c>
      <c r="BK275" s="159">
        <f t="shared" si="59"/>
        <v>0</v>
      </c>
      <c r="BL275" s="17" t="s">
        <v>313</v>
      </c>
      <c r="BM275" s="158" t="s">
        <v>4572</v>
      </c>
    </row>
    <row r="276" spans="2:65" s="1" customFormat="1" ht="24.2" customHeight="1">
      <c r="B276" s="145"/>
      <c r="C276" s="188" t="s">
        <v>1611</v>
      </c>
      <c r="D276" s="188" t="s">
        <v>507</v>
      </c>
      <c r="E276" s="189" t="s">
        <v>4573</v>
      </c>
      <c r="F276" s="190" t="s">
        <v>4574</v>
      </c>
      <c r="G276" s="191" t="s">
        <v>693</v>
      </c>
      <c r="H276" s="192">
        <v>165</v>
      </c>
      <c r="I276" s="193"/>
      <c r="J276" s="194">
        <f t="shared" si="50"/>
        <v>0</v>
      </c>
      <c r="K276" s="195"/>
      <c r="L276" s="196"/>
      <c r="M276" s="197" t="s">
        <v>1</v>
      </c>
      <c r="N276" s="198" t="s">
        <v>42</v>
      </c>
      <c r="P276" s="156">
        <f t="shared" si="51"/>
        <v>0</v>
      </c>
      <c r="Q276" s="156">
        <v>3.0000000000000001E-5</v>
      </c>
      <c r="R276" s="156">
        <f t="shared" si="52"/>
        <v>4.9500000000000004E-3</v>
      </c>
      <c r="S276" s="156">
        <v>0</v>
      </c>
      <c r="T276" s="157">
        <f t="shared" si="53"/>
        <v>0</v>
      </c>
      <c r="AR276" s="158" t="s">
        <v>449</v>
      </c>
      <c r="AT276" s="158" t="s">
        <v>507</v>
      </c>
      <c r="AU276" s="158" t="s">
        <v>89</v>
      </c>
      <c r="AY276" s="17" t="s">
        <v>307</v>
      </c>
      <c r="BE276" s="159">
        <f t="shared" si="54"/>
        <v>0</v>
      </c>
      <c r="BF276" s="159">
        <f t="shared" si="55"/>
        <v>0</v>
      </c>
      <c r="BG276" s="159">
        <f t="shared" si="56"/>
        <v>0</v>
      </c>
      <c r="BH276" s="159">
        <f t="shared" si="57"/>
        <v>0</v>
      </c>
      <c r="BI276" s="159">
        <f t="shared" si="58"/>
        <v>0</v>
      </c>
      <c r="BJ276" s="17" t="s">
        <v>89</v>
      </c>
      <c r="BK276" s="159">
        <f t="shared" si="59"/>
        <v>0</v>
      </c>
      <c r="BL276" s="17" t="s">
        <v>313</v>
      </c>
      <c r="BM276" s="158" t="s">
        <v>4575</v>
      </c>
    </row>
    <row r="277" spans="2:65" s="1" customFormat="1" ht="16.5" customHeight="1">
      <c r="B277" s="145"/>
      <c r="C277" s="146" t="s">
        <v>1615</v>
      </c>
      <c r="D277" s="146" t="s">
        <v>309</v>
      </c>
      <c r="E277" s="147" t="s">
        <v>4576</v>
      </c>
      <c r="F277" s="148" t="s">
        <v>4577</v>
      </c>
      <c r="G277" s="149" t="s">
        <v>693</v>
      </c>
      <c r="H277" s="150">
        <v>120</v>
      </c>
      <c r="I277" s="151"/>
      <c r="J277" s="152">
        <f t="shared" si="50"/>
        <v>0</v>
      </c>
      <c r="K277" s="153"/>
      <c r="L277" s="32"/>
      <c r="M277" s="154" t="s">
        <v>1</v>
      </c>
      <c r="N277" s="155" t="s">
        <v>42</v>
      </c>
      <c r="P277" s="156">
        <f t="shared" si="51"/>
        <v>0</v>
      </c>
      <c r="Q277" s="156">
        <v>0</v>
      </c>
      <c r="R277" s="156">
        <f t="shared" si="52"/>
        <v>0</v>
      </c>
      <c r="S277" s="156">
        <v>0</v>
      </c>
      <c r="T277" s="157">
        <f t="shared" si="53"/>
        <v>0</v>
      </c>
      <c r="AR277" s="158" t="s">
        <v>313</v>
      </c>
      <c r="AT277" s="158" t="s">
        <v>309</v>
      </c>
      <c r="AU277" s="158" t="s">
        <v>89</v>
      </c>
      <c r="AY277" s="17" t="s">
        <v>307</v>
      </c>
      <c r="BE277" s="159">
        <f t="shared" si="54"/>
        <v>0</v>
      </c>
      <c r="BF277" s="159">
        <f t="shared" si="55"/>
        <v>0</v>
      </c>
      <c r="BG277" s="159">
        <f t="shared" si="56"/>
        <v>0</v>
      </c>
      <c r="BH277" s="159">
        <f t="shared" si="57"/>
        <v>0</v>
      </c>
      <c r="BI277" s="159">
        <f t="shared" si="58"/>
        <v>0</v>
      </c>
      <c r="BJ277" s="17" t="s">
        <v>89</v>
      </c>
      <c r="BK277" s="159">
        <f t="shared" si="59"/>
        <v>0</v>
      </c>
      <c r="BL277" s="17" t="s">
        <v>313</v>
      </c>
      <c r="BM277" s="158" t="s">
        <v>4578</v>
      </c>
    </row>
    <row r="278" spans="2:65" s="1" customFormat="1" ht="16.5" customHeight="1">
      <c r="B278" s="145"/>
      <c r="C278" s="188" t="s">
        <v>1620</v>
      </c>
      <c r="D278" s="188" t="s">
        <v>507</v>
      </c>
      <c r="E278" s="189" t="s">
        <v>4579</v>
      </c>
      <c r="F278" s="190" t="s">
        <v>4580</v>
      </c>
      <c r="G278" s="191" t="s">
        <v>3650</v>
      </c>
      <c r="H278" s="192">
        <v>120</v>
      </c>
      <c r="I278" s="193"/>
      <c r="J278" s="194">
        <f t="shared" si="50"/>
        <v>0</v>
      </c>
      <c r="K278" s="195"/>
      <c r="L278" s="196"/>
      <c r="M278" s="197" t="s">
        <v>1</v>
      </c>
      <c r="N278" s="198" t="s">
        <v>42</v>
      </c>
      <c r="P278" s="156">
        <f t="shared" si="51"/>
        <v>0</v>
      </c>
      <c r="Q278" s="156">
        <v>0</v>
      </c>
      <c r="R278" s="156">
        <f t="shared" si="52"/>
        <v>0</v>
      </c>
      <c r="S278" s="156">
        <v>0</v>
      </c>
      <c r="T278" s="157">
        <f t="shared" si="53"/>
        <v>0</v>
      </c>
      <c r="AR278" s="158" t="s">
        <v>449</v>
      </c>
      <c r="AT278" s="158" t="s">
        <v>507</v>
      </c>
      <c r="AU278" s="158" t="s">
        <v>89</v>
      </c>
      <c r="AY278" s="17" t="s">
        <v>307</v>
      </c>
      <c r="BE278" s="159">
        <f t="shared" si="54"/>
        <v>0</v>
      </c>
      <c r="BF278" s="159">
        <f t="shared" si="55"/>
        <v>0</v>
      </c>
      <c r="BG278" s="159">
        <f t="shared" si="56"/>
        <v>0</v>
      </c>
      <c r="BH278" s="159">
        <f t="shared" si="57"/>
        <v>0</v>
      </c>
      <c r="BI278" s="159">
        <f t="shared" si="58"/>
        <v>0</v>
      </c>
      <c r="BJ278" s="17" t="s">
        <v>89</v>
      </c>
      <c r="BK278" s="159">
        <f t="shared" si="59"/>
        <v>0</v>
      </c>
      <c r="BL278" s="17" t="s">
        <v>313</v>
      </c>
      <c r="BM278" s="158" t="s">
        <v>4581</v>
      </c>
    </row>
    <row r="279" spans="2:65" s="1" customFormat="1" ht="24.2" customHeight="1">
      <c r="B279" s="145"/>
      <c r="C279" s="146" t="s">
        <v>1625</v>
      </c>
      <c r="D279" s="146" t="s">
        <v>309</v>
      </c>
      <c r="E279" s="147" t="s">
        <v>4582</v>
      </c>
      <c r="F279" s="148" t="s">
        <v>4583</v>
      </c>
      <c r="G279" s="149" t="s">
        <v>1071</v>
      </c>
      <c r="H279" s="150">
        <v>3760</v>
      </c>
      <c r="I279" s="151"/>
      <c r="J279" s="152">
        <f t="shared" si="50"/>
        <v>0</v>
      </c>
      <c r="K279" s="153"/>
      <c r="L279" s="32"/>
      <c r="M279" s="154" t="s">
        <v>1</v>
      </c>
      <c r="N279" s="155" t="s">
        <v>42</v>
      </c>
      <c r="P279" s="156">
        <f t="shared" si="51"/>
        <v>0</v>
      </c>
      <c r="Q279" s="156">
        <v>0</v>
      </c>
      <c r="R279" s="156">
        <f t="shared" si="52"/>
        <v>0</v>
      </c>
      <c r="S279" s="156">
        <v>0</v>
      </c>
      <c r="T279" s="157">
        <f t="shared" si="53"/>
        <v>0</v>
      </c>
      <c r="AR279" s="158" t="s">
        <v>313</v>
      </c>
      <c r="AT279" s="158" t="s">
        <v>309</v>
      </c>
      <c r="AU279" s="158" t="s">
        <v>89</v>
      </c>
      <c r="AY279" s="17" t="s">
        <v>307</v>
      </c>
      <c r="BE279" s="159">
        <f t="shared" si="54"/>
        <v>0</v>
      </c>
      <c r="BF279" s="159">
        <f t="shared" si="55"/>
        <v>0</v>
      </c>
      <c r="BG279" s="159">
        <f t="shared" si="56"/>
        <v>0</v>
      </c>
      <c r="BH279" s="159">
        <f t="shared" si="57"/>
        <v>0</v>
      </c>
      <c r="BI279" s="159">
        <f t="shared" si="58"/>
        <v>0</v>
      </c>
      <c r="BJ279" s="17" t="s">
        <v>89</v>
      </c>
      <c r="BK279" s="159">
        <f t="shared" si="59"/>
        <v>0</v>
      </c>
      <c r="BL279" s="17" t="s">
        <v>313</v>
      </c>
      <c r="BM279" s="158" t="s">
        <v>4584</v>
      </c>
    </row>
    <row r="280" spans="2:65" s="1" customFormat="1" ht="16.5" customHeight="1">
      <c r="B280" s="145"/>
      <c r="C280" s="188" t="s">
        <v>1630</v>
      </c>
      <c r="D280" s="188" t="s">
        <v>507</v>
      </c>
      <c r="E280" s="189" t="s">
        <v>4585</v>
      </c>
      <c r="F280" s="190" t="s">
        <v>4586</v>
      </c>
      <c r="G280" s="191" t="s">
        <v>1071</v>
      </c>
      <c r="H280" s="192">
        <v>3760</v>
      </c>
      <c r="I280" s="193"/>
      <c r="J280" s="194">
        <f t="shared" si="50"/>
        <v>0</v>
      </c>
      <c r="K280" s="195"/>
      <c r="L280" s="196"/>
      <c r="M280" s="197" t="s">
        <v>1</v>
      </c>
      <c r="N280" s="198" t="s">
        <v>42</v>
      </c>
      <c r="P280" s="156">
        <f t="shared" si="51"/>
        <v>0</v>
      </c>
      <c r="Q280" s="156">
        <v>8.0000000000000007E-5</v>
      </c>
      <c r="R280" s="156">
        <f t="shared" si="52"/>
        <v>0.30080000000000001</v>
      </c>
      <c r="S280" s="156">
        <v>0</v>
      </c>
      <c r="T280" s="157">
        <f t="shared" si="53"/>
        <v>0</v>
      </c>
      <c r="AR280" s="158" t="s">
        <v>449</v>
      </c>
      <c r="AT280" s="158" t="s">
        <v>507</v>
      </c>
      <c r="AU280" s="158" t="s">
        <v>89</v>
      </c>
      <c r="AY280" s="17" t="s">
        <v>307</v>
      </c>
      <c r="BE280" s="159">
        <f t="shared" si="54"/>
        <v>0</v>
      </c>
      <c r="BF280" s="159">
        <f t="shared" si="55"/>
        <v>0</v>
      </c>
      <c r="BG280" s="159">
        <f t="shared" si="56"/>
        <v>0</v>
      </c>
      <c r="BH280" s="159">
        <f t="shared" si="57"/>
        <v>0</v>
      </c>
      <c r="BI280" s="159">
        <f t="shared" si="58"/>
        <v>0</v>
      </c>
      <c r="BJ280" s="17" t="s">
        <v>89</v>
      </c>
      <c r="BK280" s="159">
        <f t="shared" si="59"/>
        <v>0</v>
      </c>
      <c r="BL280" s="17" t="s">
        <v>313</v>
      </c>
      <c r="BM280" s="158" t="s">
        <v>4587</v>
      </c>
    </row>
    <row r="281" spans="2:65" s="1" customFormat="1" ht="24.2" customHeight="1">
      <c r="B281" s="145"/>
      <c r="C281" s="146" t="s">
        <v>1636</v>
      </c>
      <c r="D281" s="146" t="s">
        <v>309</v>
      </c>
      <c r="E281" s="147" t="s">
        <v>4588</v>
      </c>
      <c r="F281" s="148" t="s">
        <v>4589</v>
      </c>
      <c r="G281" s="149" t="s">
        <v>1071</v>
      </c>
      <c r="H281" s="150">
        <v>395</v>
      </c>
      <c r="I281" s="151"/>
      <c r="J281" s="152">
        <f t="shared" si="50"/>
        <v>0</v>
      </c>
      <c r="K281" s="153"/>
      <c r="L281" s="32"/>
      <c r="M281" s="154" t="s">
        <v>1</v>
      </c>
      <c r="N281" s="155" t="s">
        <v>42</v>
      </c>
      <c r="P281" s="156">
        <f t="shared" si="51"/>
        <v>0</v>
      </c>
      <c r="Q281" s="156">
        <v>0</v>
      </c>
      <c r="R281" s="156">
        <f t="shared" si="52"/>
        <v>0</v>
      </c>
      <c r="S281" s="156">
        <v>0</v>
      </c>
      <c r="T281" s="157">
        <f t="shared" si="53"/>
        <v>0</v>
      </c>
      <c r="AR281" s="158" t="s">
        <v>313</v>
      </c>
      <c r="AT281" s="158" t="s">
        <v>309</v>
      </c>
      <c r="AU281" s="158" t="s">
        <v>89</v>
      </c>
      <c r="AY281" s="17" t="s">
        <v>307</v>
      </c>
      <c r="BE281" s="159">
        <f t="shared" si="54"/>
        <v>0</v>
      </c>
      <c r="BF281" s="159">
        <f t="shared" si="55"/>
        <v>0</v>
      </c>
      <c r="BG281" s="159">
        <f t="shared" si="56"/>
        <v>0</v>
      </c>
      <c r="BH281" s="159">
        <f t="shared" si="57"/>
        <v>0</v>
      </c>
      <c r="BI281" s="159">
        <f t="shared" si="58"/>
        <v>0</v>
      </c>
      <c r="BJ281" s="17" t="s">
        <v>89</v>
      </c>
      <c r="BK281" s="159">
        <f t="shared" si="59"/>
        <v>0</v>
      </c>
      <c r="BL281" s="17" t="s">
        <v>313</v>
      </c>
      <c r="BM281" s="158" t="s">
        <v>4590</v>
      </c>
    </row>
    <row r="282" spans="2:65" s="1" customFormat="1" ht="16.5" customHeight="1">
      <c r="B282" s="145"/>
      <c r="C282" s="188" t="s">
        <v>1640</v>
      </c>
      <c r="D282" s="188" t="s">
        <v>507</v>
      </c>
      <c r="E282" s="189" t="s">
        <v>4591</v>
      </c>
      <c r="F282" s="190" t="s">
        <v>4592</v>
      </c>
      <c r="G282" s="191" t="s">
        <v>1071</v>
      </c>
      <c r="H282" s="192">
        <v>395</v>
      </c>
      <c r="I282" s="193"/>
      <c r="J282" s="194">
        <f t="shared" si="50"/>
        <v>0</v>
      </c>
      <c r="K282" s="195"/>
      <c r="L282" s="196"/>
      <c r="M282" s="197" t="s">
        <v>1</v>
      </c>
      <c r="N282" s="198" t="s">
        <v>42</v>
      </c>
      <c r="P282" s="156">
        <f t="shared" si="51"/>
        <v>0</v>
      </c>
      <c r="Q282" s="156">
        <v>1.2E-4</v>
      </c>
      <c r="R282" s="156">
        <f t="shared" si="52"/>
        <v>4.7400000000000005E-2</v>
      </c>
      <c r="S282" s="156">
        <v>0</v>
      </c>
      <c r="T282" s="157">
        <f t="shared" si="53"/>
        <v>0</v>
      </c>
      <c r="AR282" s="158" t="s">
        <v>1584</v>
      </c>
      <c r="AT282" s="158" t="s">
        <v>507</v>
      </c>
      <c r="AU282" s="158" t="s">
        <v>89</v>
      </c>
      <c r="AY282" s="17" t="s">
        <v>307</v>
      </c>
      <c r="BE282" s="159">
        <f t="shared" si="54"/>
        <v>0</v>
      </c>
      <c r="BF282" s="159">
        <f t="shared" si="55"/>
        <v>0</v>
      </c>
      <c r="BG282" s="159">
        <f t="shared" si="56"/>
        <v>0</v>
      </c>
      <c r="BH282" s="159">
        <f t="shared" si="57"/>
        <v>0</v>
      </c>
      <c r="BI282" s="159">
        <f t="shared" si="58"/>
        <v>0</v>
      </c>
      <c r="BJ282" s="17" t="s">
        <v>89</v>
      </c>
      <c r="BK282" s="159">
        <f t="shared" si="59"/>
        <v>0</v>
      </c>
      <c r="BL282" s="17" t="s">
        <v>1584</v>
      </c>
      <c r="BM282" s="158" t="s">
        <v>4593</v>
      </c>
    </row>
    <row r="283" spans="2:65" s="1" customFormat="1" ht="24.2" customHeight="1">
      <c r="B283" s="145"/>
      <c r="C283" s="146" t="s">
        <v>1644</v>
      </c>
      <c r="D283" s="146" t="s">
        <v>309</v>
      </c>
      <c r="E283" s="147" t="s">
        <v>4594</v>
      </c>
      <c r="F283" s="148" t="s">
        <v>4595</v>
      </c>
      <c r="G283" s="149" t="s">
        <v>1071</v>
      </c>
      <c r="H283" s="150">
        <v>545</v>
      </c>
      <c r="I283" s="151"/>
      <c r="J283" s="152">
        <f t="shared" si="50"/>
        <v>0</v>
      </c>
      <c r="K283" s="153"/>
      <c r="L283" s="32"/>
      <c r="M283" s="154" t="s">
        <v>1</v>
      </c>
      <c r="N283" s="155" t="s">
        <v>42</v>
      </c>
      <c r="P283" s="156">
        <f t="shared" si="51"/>
        <v>0</v>
      </c>
      <c r="Q283" s="156">
        <v>0</v>
      </c>
      <c r="R283" s="156">
        <f t="shared" si="52"/>
        <v>0</v>
      </c>
      <c r="S283" s="156">
        <v>0</v>
      </c>
      <c r="T283" s="157">
        <f t="shared" si="53"/>
        <v>0</v>
      </c>
      <c r="AR283" s="158" t="s">
        <v>313</v>
      </c>
      <c r="AT283" s="158" t="s">
        <v>309</v>
      </c>
      <c r="AU283" s="158" t="s">
        <v>89</v>
      </c>
      <c r="AY283" s="17" t="s">
        <v>307</v>
      </c>
      <c r="BE283" s="159">
        <f t="shared" si="54"/>
        <v>0</v>
      </c>
      <c r="BF283" s="159">
        <f t="shared" si="55"/>
        <v>0</v>
      </c>
      <c r="BG283" s="159">
        <f t="shared" si="56"/>
        <v>0</v>
      </c>
      <c r="BH283" s="159">
        <f t="shared" si="57"/>
        <v>0</v>
      </c>
      <c r="BI283" s="159">
        <f t="shared" si="58"/>
        <v>0</v>
      </c>
      <c r="BJ283" s="17" t="s">
        <v>89</v>
      </c>
      <c r="BK283" s="159">
        <f t="shared" si="59"/>
        <v>0</v>
      </c>
      <c r="BL283" s="17" t="s">
        <v>313</v>
      </c>
      <c r="BM283" s="158" t="s">
        <v>4596</v>
      </c>
    </row>
    <row r="284" spans="2:65" s="1" customFormat="1" ht="16.5" customHeight="1">
      <c r="B284" s="145"/>
      <c r="C284" s="188" t="s">
        <v>1648</v>
      </c>
      <c r="D284" s="188" t="s">
        <v>507</v>
      </c>
      <c r="E284" s="189" t="s">
        <v>4597</v>
      </c>
      <c r="F284" s="190" t="s">
        <v>4598</v>
      </c>
      <c r="G284" s="191" t="s">
        <v>1071</v>
      </c>
      <c r="H284" s="192">
        <v>545</v>
      </c>
      <c r="I284" s="193"/>
      <c r="J284" s="194">
        <f t="shared" si="50"/>
        <v>0</v>
      </c>
      <c r="K284" s="195"/>
      <c r="L284" s="196"/>
      <c r="M284" s="197" t="s">
        <v>1</v>
      </c>
      <c r="N284" s="198" t="s">
        <v>42</v>
      </c>
      <c r="P284" s="156">
        <f t="shared" si="51"/>
        <v>0</v>
      </c>
      <c r="Q284" s="156">
        <v>2.4000000000000001E-4</v>
      </c>
      <c r="R284" s="156">
        <f t="shared" si="52"/>
        <v>0.1308</v>
      </c>
      <c r="S284" s="156">
        <v>0</v>
      </c>
      <c r="T284" s="157">
        <f t="shared" si="53"/>
        <v>0</v>
      </c>
      <c r="AR284" s="158" t="s">
        <v>1584</v>
      </c>
      <c r="AT284" s="158" t="s">
        <v>507</v>
      </c>
      <c r="AU284" s="158" t="s">
        <v>89</v>
      </c>
      <c r="AY284" s="17" t="s">
        <v>307</v>
      </c>
      <c r="BE284" s="159">
        <f t="shared" si="54"/>
        <v>0</v>
      </c>
      <c r="BF284" s="159">
        <f t="shared" si="55"/>
        <v>0</v>
      </c>
      <c r="BG284" s="159">
        <f t="shared" si="56"/>
        <v>0</v>
      </c>
      <c r="BH284" s="159">
        <f t="shared" si="57"/>
        <v>0</v>
      </c>
      <c r="BI284" s="159">
        <f t="shared" si="58"/>
        <v>0</v>
      </c>
      <c r="BJ284" s="17" t="s">
        <v>89</v>
      </c>
      <c r="BK284" s="159">
        <f t="shared" si="59"/>
        <v>0</v>
      </c>
      <c r="BL284" s="17" t="s">
        <v>1584</v>
      </c>
      <c r="BM284" s="158" t="s">
        <v>4599</v>
      </c>
    </row>
    <row r="285" spans="2:65" s="1" customFormat="1" ht="24.2" customHeight="1">
      <c r="B285" s="145"/>
      <c r="C285" s="146" t="s">
        <v>1657</v>
      </c>
      <c r="D285" s="146" t="s">
        <v>309</v>
      </c>
      <c r="E285" s="147" t="s">
        <v>4600</v>
      </c>
      <c r="F285" s="148" t="s">
        <v>4601</v>
      </c>
      <c r="G285" s="149" t="s">
        <v>1071</v>
      </c>
      <c r="H285" s="150">
        <v>3</v>
      </c>
      <c r="I285" s="151"/>
      <c r="J285" s="152">
        <f t="shared" si="50"/>
        <v>0</v>
      </c>
      <c r="K285" s="153"/>
      <c r="L285" s="32"/>
      <c r="M285" s="154" t="s">
        <v>1</v>
      </c>
      <c r="N285" s="155" t="s">
        <v>42</v>
      </c>
      <c r="P285" s="156">
        <f t="shared" si="51"/>
        <v>0</v>
      </c>
      <c r="Q285" s="156">
        <v>0</v>
      </c>
      <c r="R285" s="156">
        <f t="shared" si="52"/>
        <v>0</v>
      </c>
      <c r="S285" s="156">
        <v>0</v>
      </c>
      <c r="T285" s="157">
        <f t="shared" si="53"/>
        <v>0</v>
      </c>
      <c r="AR285" s="158" t="s">
        <v>313</v>
      </c>
      <c r="AT285" s="158" t="s">
        <v>309</v>
      </c>
      <c r="AU285" s="158" t="s">
        <v>89</v>
      </c>
      <c r="AY285" s="17" t="s">
        <v>307</v>
      </c>
      <c r="BE285" s="159">
        <f t="shared" si="54"/>
        <v>0</v>
      </c>
      <c r="BF285" s="159">
        <f t="shared" si="55"/>
        <v>0</v>
      </c>
      <c r="BG285" s="159">
        <f t="shared" si="56"/>
        <v>0</v>
      </c>
      <c r="BH285" s="159">
        <f t="shared" si="57"/>
        <v>0</v>
      </c>
      <c r="BI285" s="159">
        <f t="shared" si="58"/>
        <v>0</v>
      </c>
      <c r="BJ285" s="17" t="s">
        <v>89</v>
      </c>
      <c r="BK285" s="159">
        <f t="shared" si="59"/>
        <v>0</v>
      </c>
      <c r="BL285" s="17" t="s">
        <v>313</v>
      </c>
      <c r="BM285" s="158" t="s">
        <v>4602</v>
      </c>
    </row>
    <row r="286" spans="2:65" s="1" customFormat="1" ht="16.5" customHeight="1">
      <c r="B286" s="145"/>
      <c r="C286" s="188" t="s">
        <v>1674</v>
      </c>
      <c r="D286" s="188" t="s">
        <v>507</v>
      </c>
      <c r="E286" s="189" t="s">
        <v>4603</v>
      </c>
      <c r="F286" s="190" t="s">
        <v>4604</v>
      </c>
      <c r="G286" s="191" t="s">
        <v>1071</v>
      </c>
      <c r="H286" s="192">
        <v>3</v>
      </c>
      <c r="I286" s="193"/>
      <c r="J286" s="194">
        <f t="shared" si="50"/>
        <v>0</v>
      </c>
      <c r="K286" s="195"/>
      <c r="L286" s="196"/>
      <c r="M286" s="197" t="s">
        <v>1</v>
      </c>
      <c r="N286" s="198" t="s">
        <v>42</v>
      </c>
      <c r="P286" s="156">
        <f t="shared" si="51"/>
        <v>0</v>
      </c>
      <c r="Q286" s="156">
        <v>3.4000000000000002E-4</v>
      </c>
      <c r="R286" s="156">
        <f t="shared" si="52"/>
        <v>1.0200000000000001E-3</v>
      </c>
      <c r="S286" s="156">
        <v>0</v>
      </c>
      <c r="T286" s="157">
        <f t="shared" si="53"/>
        <v>0</v>
      </c>
      <c r="AR286" s="158" t="s">
        <v>1584</v>
      </c>
      <c r="AT286" s="158" t="s">
        <v>507</v>
      </c>
      <c r="AU286" s="158" t="s">
        <v>89</v>
      </c>
      <c r="AY286" s="17" t="s">
        <v>307</v>
      </c>
      <c r="BE286" s="159">
        <f t="shared" si="54"/>
        <v>0</v>
      </c>
      <c r="BF286" s="159">
        <f t="shared" si="55"/>
        <v>0</v>
      </c>
      <c r="BG286" s="159">
        <f t="shared" si="56"/>
        <v>0</v>
      </c>
      <c r="BH286" s="159">
        <f t="shared" si="57"/>
        <v>0</v>
      </c>
      <c r="BI286" s="159">
        <f t="shared" si="58"/>
        <v>0</v>
      </c>
      <c r="BJ286" s="17" t="s">
        <v>89</v>
      </c>
      <c r="BK286" s="159">
        <f t="shared" si="59"/>
        <v>0</v>
      </c>
      <c r="BL286" s="17" t="s">
        <v>1584</v>
      </c>
      <c r="BM286" s="158" t="s">
        <v>4605</v>
      </c>
    </row>
    <row r="287" spans="2:65" s="1" customFormat="1" ht="24.2" customHeight="1">
      <c r="B287" s="145"/>
      <c r="C287" s="146" t="s">
        <v>1684</v>
      </c>
      <c r="D287" s="146" t="s">
        <v>309</v>
      </c>
      <c r="E287" s="147" t="s">
        <v>4606</v>
      </c>
      <c r="F287" s="148" t="s">
        <v>4607</v>
      </c>
      <c r="G287" s="149" t="s">
        <v>1071</v>
      </c>
      <c r="H287" s="150">
        <v>3</v>
      </c>
      <c r="I287" s="151"/>
      <c r="J287" s="152">
        <f t="shared" si="50"/>
        <v>0</v>
      </c>
      <c r="K287" s="153"/>
      <c r="L287" s="32"/>
      <c r="M287" s="154" t="s">
        <v>1</v>
      </c>
      <c r="N287" s="155" t="s">
        <v>42</v>
      </c>
      <c r="P287" s="156">
        <f t="shared" si="51"/>
        <v>0</v>
      </c>
      <c r="Q287" s="156">
        <v>0</v>
      </c>
      <c r="R287" s="156">
        <f t="shared" si="52"/>
        <v>0</v>
      </c>
      <c r="S287" s="156">
        <v>0</v>
      </c>
      <c r="T287" s="157">
        <f t="shared" si="53"/>
        <v>0</v>
      </c>
      <c r="AR287" s="158" t="s">
        <v>313</v>
      </c>
      <c r="AT287" s="158" t="s">
        <v>309</v>
      </c>
      <c r="AU287" s="158" t="s">
        <v>89</v>
      </c>
      <c r="AY287" s="17" t="s">
        <v>307</v>
      </c>
      <c r="BE287" s="159">
        <f t="shared" si="54"/>
        <v>0</v>
      </c>
      <c r="BF287" s="159">
        <f t="shared" si="55"/>
        <v>0</v>
      </c>
      <c r="BG287" s="159">
        <f t="shared" si="56"/>
        <v>0</v>
      </c>
      <c r="BH287" s="159">
        <f t="shared" si="57"/>
        <v>0</v>
      </c>
      <c r="BI287" s="159">
        <f t="shared" si="58"/>
        <v>0</v>
      </c>
      <c r="BJ287" s="17" t="s">
        <v>89</v>
      </c>
      <c r="BK287" s="159">
        <f t="shared" si="59"/>
        <v>0</v>
      </c>
      <c r="BL287" s="17" t="s">
        <v>313</v>
      </c>
      <c r="BM287" s="158" t="s">
        <v>4608</v>
      </c>
    </row>
    <row r="288" spans="2:65" s="1" customFormat="1" ht="16.5" customHeight="1">
      <c r="B288" s="145"/>
      <c r="C288" s="188" t="s">
        <v>1715</v>
      </c>
      <c r="D288" s="188" t="s">
        <v>507</v>
      </c>
      <c r="E288" s="189" t="s">
        <v>4609</v>
      </c>
      <c r="F288" s="190" t="s">
        <v>4610</v>
      </c>
      <c r="G288" s="191" t="s">
        <v>1071</v>
      </c>
      <c r="H288" s="192">
        <v>3</v>
      </c>
      <c r="I288" s="193"/>
      <c r="J288" s="194">
        <f t="shared" si="50"/>
        <v>0</v>
      </c>
      <c r="K288" s="195"/>
      <c r="L288" s="196"/>
      <c r="M288" s="197" t="s">
        <v>1</v>
      </c>
      <c r="N288" s="198" t="s">
        <v>42</v>
      </c>
      <c r="P288" s="156">
        <f t="shared" si="51"/>
        <v>0</v>
      </c>
      <c r="Q288" s="156">
        <v>6.7000000000000002E-4</v>
      </c>
      <c r="R288" s="156">
        <f t="shared" si="52"/>
        <v>2.0100000000000001E-3</v>
      </c>
      <c r="S288" s="156">
        <v>0</v>
      </c>
      <c r="T288" s="157">
        <f t="shared" si="53"/>
        <v>0</v>
      </c>
      <c r="AR288" s="158" t="s">
        <v>1584</v>
      </c>
      <c r="AT288" s="158" t="s">
        <v>507</v>
      </c>
      <c r="AU288" s="158" t="s">
        <v>89</v>
      </c>
      <c r="AY288" s="17" t="s">
        <v>307</v>
      </c>
      <c r="BE288" s="159">
        <f t="shared" si="54"/>
        <v>0</v>
      </c>
      <c r="BF288" s="159">
        <f t="shared" si="55"/>
        <v>0</v>
      </c>
      <c r="BG288" s="159">
        <f t="shared" si="56"/>
        <v>0</v>
      </c>
      <c r="BH288" s="159">
        <f t="shared" si="57"/>
        <v>0</v>
      </c>
      <c r="BI288" s="159">
        <f t="shared" si="58"/>
        <v>0</v>
      </c>
      <c r="BJ288" s="17" t="s">
        <v>89</v>
      </c>
      <c r="BK288" s="159">
        <f t="shared" si="59"/>
        <v>0</v>
      </c>
      <c r="BL288" s="17" t="s">
        <v>1584</v>
      </c>
      <c r="BM288" s="158" t="s">
        <v>4611</v>
      </c>
    </row>
    <row r="289" spans="2:65" s="11" customFormat="1" ht="22.9" customHeight="1">
      <c r="B289" s="133"/>
      <c r="D289" s="134" t="s">
        <v>75</v>
      </c>
      <c r="E289" s="143" t="s">
        <v>4612</v>
      </c>
      <c r="F289" s="143" t="s">
        <v>4613</v>
      </c>
      <c r="I289" s="136"/>
      <c r="J289" s="144">
        <f>BK289</f>
        <v>0</v>
      </c>
      <c r="L289" s="133"/>
      <c r="M289" s="138"/>
      <c r="P289" s="139">
        <f>SUM(P290:P319)</f>
        <v>0</v>
      </c>
      <c r="R289" s="139">
        <f>SUM(R290:R319)</f>
        <v>0.31774000000000002</v>
      </c>
      <c r="T289" s="140">
        <f>SUM(T290:T319)</f>
        <v>0</v>
      </c>
      <c r="AR289" s="134" t="s">
        <v>83</v>
      </c>
      <c r="AT289" s="141" t="s">
        <v>75</v>
      </c>
      <c r="AU289" s="141" t="s">
        <v>83</v>
      </c>
      <c r="AY289" s="134" t="s">
        <v>307</v>
      </c>
      <c r="BK289" s="142">
        <f>SUM(BK290:BK319)</f>
        <v>0</v>
      </c>
    </row>
    <row r="290" spans="2:65" s="1" customFormat="1" ht="33" customHeight="1">
      <c r="B290" s="145"/>
      <c r="C290" s="146" t="s">
        <v>1720</v>
      </c>
      <c r="D290" s="146" t="s">
        <v>309</v>
      </c>
      <c r="E290" s="147" t="s">
        <v>4614</v>
      </c>
      <c r="F290" s="148" t="s">
        <v>4615</v>
      </c>
      <c r="G290" s="149" t="s">
        <v>1071</v>
      </c>
      <c r="H290" s="150">
        <v>24</v>
      </c>
      <c r="I290" s="151"/>
      <c r="J290" s="152">
        <f t="shared" ref="J290:J319" si="60">ROUND(I290*H290,2)</f>
        <v>0</v>
      </c>
      <c r="K290" s="153"/>
      <c r="L290" s="32"/>
      <c r="M290" s="154" t="s">
        <v>1</v>
      </c>
      <c r="N290" s="155" t="s">
        <v>42</v>
      </c>
      <c r="P290" s="156">
        <f t="shared" ref="P290:P319" si="61">O290*H290</f>
        <v>0</v>
      </c>
      <c r="Q290" s="156">
        <v>0</v>
      </c>
      <c r="R290" s="156">
        <f t="shared" ref="R290:R319" si="62">Q290*H290</f>
        <v>0</v>
      </c>
      <c r="S290" s="156">
        <v>0</v>
      </c>
      <c r="T290" s="157">
        <f t="shared" ref="T290:T319" si="63">S290*H290</f>
        <v>0</v>
      </c>
      <c r="AR290" s="158" t="s">
        <v>313</v>
      </c>
      <c r="AT290" s="158" t="s">
        <v>309</v>
      </c>
      <c r="AU290" s="158" t="s">
        <v>89</v>
      </c>
      <c r="AY290" s="17" t="s">
        <v>307</v>
      </c>
      <c r="BE290" s="159">
        <f t="shared" ref="BE290:BE319" si="64">IF(N290="základná",J290,0)</f>
        <v>0</v>
      </c>
      <c r="BF290" s="159">
        <f t="shared" ref="BF290:BF319" si="65">IF(N290="znížená",J290,0)</f>
        <v>0</v>
      </c>
      <c r="BG290" s="159">
        <f t="shared" ref="BG290:BG319" si="66">IF(N290="zákl. prenesená",J290,0)</f>
        <v>0</v>
      </c>
      <c r="BH290" s="159">
        <f t="shared" ref="BH290:BH319" si="67">IF(N290="zníž. prenesená",J290,0)</f>
        <v>0</v>
      </c>
      <c r="BI290" s="159">
        <f t="shared" ref="BI290:BI319" si="68">IF(N290="nulová",J290,0)</f>
        <v>0</v>
      </c>
      <c r="BJ290" s="17" t="s">
        <v>89</v>
      </c>
      <c r="BK290" s="159">
        <f t="shared" ref="BK290:BK319" si="69">ROUND(I290*H290,2)</f>
        <v>0</v>
      </c>
      <c r="BL290" s="17" t="s">
        <v>313</v>
      </c>
      <c r="BM290" s="158" t="s">
        <v>4616</v>
      </c>
    </row>
    <row r="291" spans="2:65" s="1" customFormat="1" ht="24.2" customHeight="1">
      <c r="B291" s="145"/>
      <c r="C291" s="188" t="s">
        <v>1725</v>
      </c>
      <c r="D291" s="188" t="s">
        <v>507</v>
      </c>
      <c r="E291" s="189" t="s">
        <v>4617</v>
      </c>
      <c r="F291" s="190" t="s">
        <v>4618</v>
      </c>
      <c r="G291" s="191" t="s">
        <v>1071</v>
      </c>
      <c r="H291" s="192">
        <v>24</v>
      </c>
      <c r="I291" s="193"/>
      <c r="J291" s="194">
        <f t="shared" si="60"/>
        <v>0</v>
      </c>
      <c r="K291" s="195"/>
      <c r="L291" s="196"/>
      <c r="M291" s="197" t="s">
        <v>1</v>
      </c>
      <c r="N291" s="198" t="s">
        <v>42</v>
      </c>
      <c r="P291" s="156">
        <f t="shared" si="61"/>
        <v>0</v>
      </c>
      <c r="Q291" s="156">
        <v>8.5999999999999998E-4</v>
      </c>
      <c r="R291" s="156">
        <f t="shared" si="62"/>
        <v>2.0639999999999999E-2</v>
      </c>
      <c r="S291" s="156">
        <v>0</v>
      </c>
      <c r="T291" s="157">
        <f t="shared" si="63"/>
        <v>0</v>
      </c>
      <c r="AR291" s="158" t="s">
        <v>449</v>
      </c>
      <c r="AT291" s="158" t="s">
        <v>507</v>
      </c>
      <c r="AU291" s="158" t="s">
        <v>89</v>
      </c>
      <c r="AY291" s="17" t="s">
        <v>307</v>
      </c>
      <c r="BE291" s="159">
        <f t="shared" si="64"/>
        <v>0</v>
      </c>
      <c r="BF291" s="159">
        <f t="shared" si="65"/>
        <v>0</v>
      </c>
      <c r="BG291" s="159">
        <f t="shared" si="66"/>
        <v>0</v>
      </c>
      <c r="BH291" s="159">
        <f t="shared" si="67"/>
        <v>0</v>
      </c>
      <c r="BI291" s="159">
        <f t="shared" si="68"/>
        <v>0</v>
      </c>
      <c r="BJ291" s="17" t="s">
        <v>89</v>
      </c>
      <c r="BK291" s="159">
        <f t="shared" si="69"/>
        <v>0</v>
      </c>
      <c r="BL291" s="17" t="s">
        <v>313</v>
      </c>
      <c r="BM291" s="158" t="s">
        <v>4619</v>
      </c>
    </row>
    <row r="292" spans="2:65" s="1" customFormat="1" ht="16.5" customHeight="1">
      <c r="B292" s="145"/>
      <c r="C292" s="188" t="s">
        <v>1731</v>
      </c>
      <c r="D292" s="188" t="s">
        <v>507</v>
      </c>
      <c r="E292" s="189" t="s">
        <v>4620</v>
      </c>
      <c r="F292" s="190" t="s">
        <v>4621</v>
      </c>
      <c r="G292" s="191" t="s">
        <v>693</v>
      </c>
      <c r="H292" s="192">
        <v>48</v>
      </c>
      <c r="I292" s="193"/>
      <c r="J292" s="194">
        <f t="shared" si="60"/>
        <v>0</v>
      </c>
      <c r="K292" s="195"/>
      <c r="L292" s="196"/>
      <c r="M292" s="197" t="s">
        <v>1</v>
      </c>
      <c r="N292" s="198" t="s">
        <v>42</v>
      </c>
      <c r="P292" s="156">
        <f t="shared" si="61"/>
        <v>0</v>
      </c>
      <c r="Q292" s="156">
        <v>2.0000000000000002E-5</v>
      </c>
      <c r="R292" s="156">
        <f t="shared" si="62"/>
        <v>9.6000000000000013E-4</v>
      </c>
      <c r="S292" s="156">
        <v>0</v>
      </c>
      <c r="T292" s="157">
        <f t="shared" si="63"/>
        <v>0</v>
      </c>
      <c r="AR292" s="158" t="s">
        <v>449</v>
      </c>
      <c r="AT292" s="158" t="s">
        <v>507</v>
      </c>
      <c r="AU292" s="158" t="s">
        <v>89</v>
      </c>
      <c r="AY292" s="17" t="s">
        <v>307</v>
      </c>
      <c r="BE292" s="159">
        <f t="shared" si="64"/>
        <v>0</v>
      </c>
      <c r="BF292" s="159">
        <f t="shared" si="65"/>
        <v>0</v>
      </c>
      <c r="BG292" s="159">
        <f t="shared" si="66"/>
        <v>0</v>
      </c>
      <c r="BH292" s="159">
        <f t="shared" si="67"/>
        <v>0</v>
      </c>
      <c r="BI292" s="159">
        <f t="shared" si="68"/>
        <v>0</v>
      </c>
      <c r="BJ292" s="17" t="s">
        <v>89</v>
      </c>
      <c r="BK292" s="159">
        <f t="shared" si="69"/>
        <v>0</v>
      </c>
      <c r="BL292" s="17" t="s">
        <v>313</v>
      </c>
      <c r="BM292" s="158" t="s">
        <v>4622</v>
      </c>
    </row>
    <row r="293" spans="2:65" s="1" customFormat="1" ht="24.2" customHeight="1">
      <c r="B293" s="145"/>
      <c r="C293" s="188" t="s">
        <v>1741</v>
      </c>
      <c r="D293" s="188" t="s">
        <v>507</v>
      </c>
      <c r="E293" s="189" t="s">
        <v>4623</v>
      </c>
      <c r="F293" s="190" t="s">
        <v>4624</v>
      </c>
      <c r="G293" s="191" t="s">
        <v>693</v>
      </c>
      <c r="H293" s="192">
        <v>24</v>
      </c>
      <c r="I293" s="193"/>
      <c r="J293" s="194">
        <f t="shared" si="60"/>
        <v>0</v>
      </c>
      <c r="K293" s="195"/>
      <c r="L293" s="196"/>
      <c r="M293" s="197" t="s">
        <v>1</v>
      </c>
      <c r="N293" s="198" t="s">
        <v>42</v>
      </c>
      <c r="P293" s="156">
        <f t="shared" si="61"/>
        <v>0</v>
      </c>
      <c r="Q293" s="156">
        <v>2.7E-4</v>
      </c>
      <c r="R293" s="156">
        <f t="shared" si="62"/>
        <v>6.4799999999999996E-3</v>
      </c>
      <c r="S293" s="156">
        <v>0</v>
      </c>
      <c r="T293" s="157">
        <f t="shared" si="63"/>
        <v>0</v>
      </c>
      <c r="AR293" s="158" t="s">
        <v>449</v>
      </c>
      <c r="AT293" s="158" t="s">
        <v>507</v>
      </c>
      <c r="AU293" s="158" t="s">
        <v>89</v>
      </c>
      <c r="AY293" s="17" t="s">
        <v>307</v>
      </c>
      <c r="BE293" s="159">
        <f t="shared" si="64"/>
        <v>0</v>
      </c>
      <c r="BF293" s="159">
        <f t="shared" si="65"/>
        <v>0</v>
      </c>
      <c r="BG293" s="159">
        <f t="shared" si="66"/>
        <v>0</v>
      </c>
      <c r="BH293" s="159">
        <f t="shared" si="67"/>
        <v>0</v>
      </c>
      <c r="BI293" s="159">
        <f t="shared" si="68"/>
        <v>0</v>
      </c>
      <c r="BJ293" s="17" t="s">
        <v>89</v>
      </c>
      <c r="BK293" s="159">
        <f t="shared" si="69"/>
        <v>0</v>
      </c>
      <c r="BL293" s="17" t="s">
        <v>313</v>
      </c>
      <c r="BM293" s="158" t="s">
        <v>4625</v>
      </c>
    </row>
    <row r="294" spans="2:65" s="1" customFormat="1" ht="24.2" customHeight="1">
      <c r="B294" s="145"/>
      <c r="C294" s="188" t="s">
        <v>1747</v>
      </c>
      <c r="D294" s="188" t="s">
        <v>507</v>
      </c>
      <c r="E294" s="189" t="s">
        <v>4626</v>
      </c>
      <c r="F294" s="190" t="s">
        <v>4627</v>
      </c>
      <c r="G294" s="191" t="s">
        <v>693</v>
      </c>
      <c r="H294" s="192">
        <v>48</v>
      </c>
      <c r="I294" s="193"/>
      <c r="J294" s="194">
        <f t="shared" si="60"/>
        <v>0</v>
      </c>
      <c r="K294" s="195"/>
      <c r="L294" s="196"/>
      <c r="M294" s="197" t="s">
        <v>1</v>
      </c>
      <c r="N294" s="198" t="s">
        <v>42</v>
      </c>
      <c r="P294" s="156">
        <f t="shared" si="61"/>
        <v>0</v>
      </c>
      <c r="Q294" s="156">
        <v>3.0000000000000001E-5</v>
      </c>
      <c r="R294" s="156">
        <f t="shared" si="62"/>
        <v>1.4400000000000001E-3</v>
      </c>
      <c r="S294" s="156">
        <v>0</v>
      </c>
      <c r="T294" s="157">
        <f t="shared" si="63"/>
        <v>0</v>
      </c>
      <c r="AR294" s="158" t="s">
        <v>449</v>
      </c>
      <c r="AT294" s="158" t="s">
        <v>507</v>
      </c>
      <c r="AU294" s="158" t="s">
        <v>89</v>
      </c>
      <c r="AY294" s="17" t="s">
        <v>307</v>
      </c>
      <c r="BE294" s="159">
        <f t="shared" si="64"/>
        <v>0</v>
      </c>
      <c r="BF294" s="159">
        <f t="shared" si="65"/>
        <v>0</v>
      </c>
      <c r="BG294" s="159">
        <f t="shared" si="66"/>
        <v>0</v>
      </c>
      <c r="BH294" s="159">
        <f t="shared" si="67"/>
        <v>0</v>
      </c>
      <c r="BI294" s="159">
        <f t="shared" si="68"/>
        <v>0</v>
      </c>
      <c r="BJ294" s="17" t="s">
        <v>89</v>
      </c>
      <c r="BK294" s="159">
        <f t="shared" si="69"/>
        <v>0</v>
      </c>
      <c r="BL294" s="17" t="s">
        <v>313</v>
      </c>
      <c r="BM294" s="158" t="s">
        <v>4628</v>
      </c>
    </row>
    <row r="295" spans="2:65" s="1" customFormat="1" ht="33" customHeight="1">
      <c r="B295" s="145"/>
      <c r="C295" s="146" t="s">
        <v>1753</v>
      </c>
      <c r="D295" s="146" t="s">
        <v>309</v>
      </c>
      <c r="E295" s="147" t="s">
        <v>4629</v>
      </c>
      <c r="F295" s="148" t="s">
        <v>4630</v>
      </c>
      <c r="G295" s="149" t="s">
        <v>1071</v>
      </c>
      <c r="H295" s="150">
        <v>20</v>
      </c>
      <c r="I295" s="151"/>
      <c r="J295" s="152">
        <f t="shared" si="60"/>
        <v>0</v>
      </c>
      <c r="K295" s="153"/>
      <c r="L295" s="32"/>
      <c r="M295" s="154" t="s">
        <v>1</v>
      </c>
      <c r="N295" s="155" t="s">
        <v>42</v>
      </c>
      <c r="P295" s="156">
        <f t="shared" si="61"/>
        <v>0</v>
      </c>
      <c r="Q295" s="156">
        <v>0</v>
      </c>
      <c r="R295" s="156">
        <f t="shared" si="62"/>
        <v>0</v>
      </c>
      <c r="S295" s="156">
        <v>0</v>
      </c>
      <c r="T295" s="157">
        <f t="shared" si="63"/>
        <v>0</v>
      </c>
      <c r="AR295" s="158" t="s">
        <v>313</v>
      </c>
      <c r="AT295" s="158" t="s">
        <v>309</v>
      </c>
      <c r="AU295" s="158" t="s">
        <v>89</v>
      </c>
      <c r="AY295" s="17" t="s">
        <v>307</v>
      </c>
      <c r="BE295" s="159">
        <f t="shared" si="64"/>
        <v>0</v>
      </c>
      <c r="BF295" s="159">
        <f t="shared" si="65"/>
        <v>0</v>
      </c>
      <c r="BG295" s="159">
        <f t="shared" si="66"/>
        <v>0</v>
      </c>
      <c r="BH295" s="159">
        <f t="shared" si="67"/>
        <v>0</v>
      </c>
      <c r="BI295" s="159">
        <f t="shared" si="68"/>
        <v>0</v>
      </c>
      <c r="BJ295" s="17" t="s">
        <v>89</v>
      </c>
      <c r="BK295" s="159">
        <f t="shared" si="69"/>
        <v>0</v>
      </c>
      <c r="BL295" s="17" t="s">
        <v>313</v>
      </c>
      <c r="BM295" s="158" t="s">
        <v>4631</v>
      </c>
    </row>
    <row r="296" spans="2:65" s="1" customFormat="1" ht="24.2" customHeight="1">
      <c r="B296" s="145"/>
      <c r="C296" s="188" t="s">
        <v>1761</v>
      </c>
      <c r="D296" s="188" t="s">
        <v>507</v>
      </c>
      <c r="E296" s="189" t="s">
        <v>4632</v>
      </c>
      <c r="F296" s="190" t="s">
        <v>4633</v>
      </c>
      <c r="G296" s="191" t="s">
        <v>1071</v>
      </c>
      <c r="H296" s="192">
        <v>20</v>
      </c>
      <c r="I296" s="193"/>
      <c r="J296" s="194">
        <f t="shared" si="60"/>
        <v>0</v>
      </c>
      <c r="K296" s="195"/>
      <c r="L296" s="196"/>
      <c r="M296" s="197" t="s">
        <v>1</v>
      </c>
      <c r="N296" s="198" t="s">
        <v>42</v>
      </c>
      <c r="P296" s="156">
        <f t="shared" si="61"/>
        <v>0</v>
      </c>
      <c r="Q296" s="156">
        <v>1.14E-3</v>
      </c>
      <c r="R296" s="156">
        <f t="shared" si="62"/>
        <v>2.2800000000000001E-2</v>
      </c>
      <c r="S296" s="156">
        <v>0</v>
      </c>
      <c r="T296" s="157">
        <f t="shared" si="63"/>
        <v>0</v>
      </c>
      <c r="AR296" s="158" t="s">
        <v>449</v>
      </c>
      <c r="AT296" s="158" t="s">
        <v>507</v>
      </c>
      <c r="AU296" s="158" t="s">
        <v>89</v>
      </c>
      <c r="AY296" s="17" t="s">
        <v>307</v>
      </c>
      <c r="BE296" s="159">
        <f t="shared" si="64"/>
        <v>0</v>
      </c>
      <c r="BF296" s="159">
        <f t="shared" si="65"/>
        <v>0</v>
      </c>
      <c r="BG296" s="159">
        <f t="shared" si="66"/>
        <v>0</v>
      </c>
      <c r="BH296" s="159">
        <f t="shared" si="67"/>
        <v>0</v>
      </c>
      <c r="BI296" s="159">
        <f t="shared" si="68"/>
        <v>0</v>
      </c>
      <c r="BJ296" s="17" t="s">
        <v>89</v>
      </c>
      <c r="BK296" s="159">
        <f t="shared" si="69"/>
        <v>0</v>
      </c>
      <c r="BL296" s="17" t="s">
        <v>313</v>
      </c>
      <c r="BM296" s="158" t="s">
        <v>4634</v>
      </c>
    </row>
    <row r="297" spans="2:65" s="1" customFormat="1" ht="16.5" customHeight="1">
      <c r="B297" s="145"/>
      <c r="C297" s="188" t="s">
        <v>1767</v>
      </c>
      <c r="D297" s="188" t="s">
        <v>507</v>
      </c>
      <c r="E297" s="189" t="s">
        <v>4620</v>
      </c>
      <c r="F297" s="190" t="s">
        <v>4621</v>
      </c>
      <c r="G297" s="191" t="s">
        <v>693</v>
      </c>
      <c r="H297" s="192">
        <v>40</v>
      </c>
      <c r="I297" s="193"/>
      <c r="J297" s="194">
        <f t="shared" si="60"/>
        <v>0</v>
      </c>
      <c r="K297" s="195"/>
      <c r="L297" s="196"/>
      <c r="M297" s="197" t="s">
        <v>1</v>
      </c>
      <c r="N297" s="198" t="s">
        <v>42</v>
      </c>
      <c r="P297" s="156">
        <f t="shared" si="61"/>
        <v>0</v>
      </c>
      <c r="Q297" s="156">
        <v>2.0000000000000002E-5</v>
      </c>
      <c r="R297" s="156">
        <f t="shared" si="62"/>
        <v>8.0000000000000004E-4</v>
      </c>
      <c r="S297" s="156">
        <v>0</v>
      </c>
      <c r="T297" s="157">
        <f t="shared" si="63"/>
        <v>0</v>
      </c>
      <c r="AR297" s="158" t="s">
        <v>449</v>
      </c>
      <c r="AT297" s="158" t="s">
        <v>507</v>
      </c>
      <c r="AU297" s="158" t="s">
        <v>89</v>
      </c>
      <c r="AY297" s="17" t="s">
        <v>307</v>
      </c>
      <c r="BE297" s="159">
        <f t="shared" si="64"/>
        <v>0</v>
      </c>
      <c r="BF297" s="159">
        <f t="shared" si="65"/>
        <v>0</v>
      </c>
      <c r="BG297" s="159">
        <f t="shared" si="66"/>
        <v>0</v>
      </c>
      <c r="BH297" s="159">
        <f t="shared" si="67"/>
        <v>0</v>
      </c>
      <c r="BI297" s="159">
        <f t="shared" si="68"/>
        <v>0</v>
      </c>
      <c r="BJ297" s="17" t="s">
        <v>89</v>
      </c>
      <c r="BK297" s="159">
        <f t="shared" si="69"/>
        <v>0</v>
      </c>
      <c r="BL297" s="17" t="s">
        <v>313</v>
      </c>
      <c r="BM297" s="158" t="s">
        <v>4635</v>
      </c>
    </row>
    <row r="298" spans="2:65" s="1" customFormat="1" ht="24.2" customHeight="1">
      <c r="B298" s="145"/>
      <c r="C298" s="188" t="s">
        <v>1772</v>
      </c>
      <c r="D298" s="188" t="s">
        <v>507</v>
      </c>
      <c r="E298" s="189" t="s">
        <v>4623</v>
      </c>
      <c r="F298" s="190" t="s">
        <v>4624</v>
      </c>
      <c r="G298" s="191" t="s">
        <v>693</v>
      </c>
      <c r="H298" s="192">
        <v>20</v>
      </c>
      <c r="I298" s="193"/>
      <c r="J298" s="194">
        <f t="shared" si="60"/>
        <v>0</v>
      </c>
      <c r="K298" s="195"/>
      <c r="L298" s="196"/>
      <c r="M298" s="197" t="s">
        <v>1</v>
      </c>
      <c r="N298" s="198" t="s">
        <v>42</v>
      </c>
      <c r="P298" s="156">
        <f t="shared" si="61"/>
        <v>0</v>
      </c>
      <c r="Q298" s="156">
        <v>2.7E-4</v>
      </c>
      <c r="R298" s="156">
        <f t="shared" si="62"/>
        <v>5.4000000000000003E-3</v>
      </c>
      <c r="S298" s="156">
        <v>0</v>
      </c>
      <c r="T298" s="157">
        <f t="shared" si="63"/>
        <v>0</v>
      </c>
      <c r="AR298" s="158" t="s">
        <v>449</v>
      </c>
      <c r="AT298" s="158" t="s">
        <v>507</v>
      </c>
      <c r="AU298" s="158" t="s">
        <v>89</v>
      </c>
      <c r="AY298" s="17" t="s">
        <v>307</v>
      </c>
      <c r="BE298" s="159">
        <f t="shared" si="64"/>
        <v>0</v>
      </c>
      <c r="BF298" s="159">
        <f t="shared" si="65"/>
        <v>0</v>
      </c>
      <c r="BG298" s="159">
        <f t="shared" si="66"/>
        <v>0</v>
      </c>
      <c r="BH298" s="159">
        <f t="shared" si="67"/>
        <v>0</v>
      </c>
      <c r="BI298" s="159">
        <f t="shared" si="68"/>
        <v>0</v>
      </c>
      <c r="BJ298" s="17" t="s">
        <v>89</v>
      </c>
      <c r="BK298" s="159">
        <f t="shared" si="69"/>
        <v>0</v>
      </c>
      <c r="BL298" s="17" t="s">
        <v>313</v>
      </c>
      <c r="BM298" s="158" t="s">
        <v>4636</v>
      </c>
    </row>
    <row r="299" spans="2:65" s="1" customFormat="1" ht="24.2" customHeight="1">
      <c r="B299" s="145"/>
      <c r="C299" s="188" t="s">
        <v>1776</v>
      </c>
      <c r="D299" s="188" t="s">
        <v>507</v>
      </c>
      <c r="E299" s="189" t="s">
        <v>4626</v>
      </c>
      <c r="F299" s="190" t="s">
        <v>4627</v>
      </c>
      <c r="G299" s="191" t="s">
        <v>693</v>
      </c>
      <c r="H299" s="192">
        <v>40</v>
      </c>
      <c r="I299" s="193"/>
      <c r="J299" s="194">
        <f t="shared" si="60"/>
        <v>0</v>
      </c>
      <c r="K299" s="195"/>
      <c r="L299" s="196"/>
      <c r="M299" s="197" t="s">
        <v>1</v>
      </c>
      <c r="N299" s="198" t="s">
        <v>42</v>
      </c>
      <c r="P299" s="156">
        <f t="shared" si="61"/>
        <v>0</v>
      </c>
      <c r="Q299" s="156">
        <v>3.0000000000000001E-5</v>
      </c>
      <c r="R299" s="156">
        <f t="shared" si="62"/>
        <v>1.2000000000000001E-3</v>
      </c>
      <c r="S299" s="156">
        <v>0</v>
      </c>
      <c r="T299" s="157">
        <f t="shared" si="63"/>
        <v>0</v>
      </c>
      <c r="AR299" s="158" t="s">
        <v>449</v>
      </c>
      <c r="AT299" s="158" t="s">
        <v>507</v>
      </c>
      <c r="AU299" s="158" t="s">
        <v>89</v>
      </c>
      <c r="AY299" s="17" t="s">
        <v>307</v>
      </c>
      <c r="BE299" s="159">
        <f t="shared" si="64"/>
        <v>0</v>
      </c>
      <c r="BF299" s="159">
        <f t="shared" si="65"/>
        <v>0</v>
      </c>
      <c r="BG299" s="159">
        <f t="shared" si="66"/>
        <v>0</v>
      </c>
      <c r="BH299" s="159">
        <f t="shared" si="67"/>
        <v>0</v>
      </c>
      <c r="BI299" s="159">
        <f t="shared" si="68"/>
        <v>0</v>
      </c>
      <c r="BJ299" s="17" t="s">
        <v>89</v>
      </c>
      <c r="BK299" s="159">
        <f t="shared" si="69"/>
        <v>0</v>
      </c>
      <c r="BL299" s="17" t="s">
        <v>313</v>
      </c>
      <c r="BM299" s="158" t="s">
        <v>4637</v>
      </c>
    </row>
    <row r="300" spans="2:65" s="1" customFormat="1" ht="24.2" customHeight="1">
      <c r="B300" s="145"/>
      <c r="C300" s="146" t="s">
        <v>1782</v>
      </c>
      <c r="D300" s="146" t="s">
        <v>309</v>
      </c>
      <c r="E300" s="147" t="s">
        <v>4638</v>
      </c>
      <c r="F300" s="148" t="s">
        <v>4639</v>
      </c>
      <c r="G300" s="149" t="s">
        <v>1071</v>
      </c>
      <c r="H300" s="150">
        <v>6</v>
      </c>
      <c r="I300" s="151"/>
      <c r="J300" s="152">
        <f t="shared" si="60"/>
        <v>0</v>
      </c>
      <c r="K300" s="153"/>
      <c r="L300" s="32"/>
      <c r="M300" s="154" t="s">
        <v>1</v>
      </c>
      <c r="N300" s="155" t="s">
        <v>42</v>
      </c>
      <c r="P300" s="156">
        <f t="shared" si="61"/>
        <v>0</v>
      </c>
      <c r="Q300" s="156">
        <v>0</v>
      </c>
      <c r="R300" s="156">
        <f t="shared" si="62"/>
        <v>0</v>
      </c>
      <c r="S300" s="156">
        <v>0</v>
      </c>
      <c r="T300" s="157">
        <f t="shared" si="63"/>
        <v>0</v>
      </c>
      <c r="AR300" s="158" t="s">
        <v>313</v>
      </c>
      <c r="AT300" s="158" t="s">
        <v>309</v>
      </c>
      <c r="AU300" s="158" t="s">
        <v>89</v>
      </c>
      <c r="AY300" s="17" t="s">
        <v>307</v>
      </c>
      <c r="BE300" s="159">
        <f t="shared" si="64"/>
        <v>0</v>
      </c>
      <c r="BF300" s="159">
        <f t="shared" si="65"/>
        <v>0</v>
      </c>
      <c r="BG300" s="159">
        <f t="shared" si="66"/>
        <v>0</v>
      </c>
      <c r="BH300" s="159">
        <f t="shared" si="67"/>
        <v>0</v>
      </c>
      <c r="BI300" s="159">
        <f t="shared" si="68"/>
        <v>0</v>
      </c>
      <c r="BJ300" s="17" t="s">
        <v>89</v>
      </c>
      <c r="BK300" s="159">
        <f t="shared" si="69"/>
        <v>0</v>
      </c>
      <c r="BL300" s="17" t="s">
        <v>313</v>
      </c>
      <c r="BM300" s="158" t="s">
        <v>4640</v>
      </c>
    </row>
    <row r="301" spans="2:65" s="1" customFormat="1" ht="24.2" customHeight="1">
      <c r="B301" s="145"/>
      <c r="C301" s="188" t="s">
        <v>1790</v>
      </c>
      <c r="D301" s="188" t="s">
        <v>507</v>
      </c>
      <c r="E301" s="189" t="s">
        <v>4641</v>
      </c>
      <c r="F301" s="190" t="s">
        <v>4642</v>
      </c>
      <c r="G301" s="191" t="s">
        <v>1071</v>
      </c>
      <c r="H301" s="192">
        <v>6</v>
      </c>
      <c r="I301" s="193"/>
      <c r="J301" s="194">
        <f t="shared" si="60"/>
        <v>0</v>
      </c>
      <c r="K301" s="195"/>
      <c r="L301" s="196"/>
      <c r="M301" s="197" t="s">
        <v>1</v>
      </c>
      <c r="N301" s="198" t="s">
        <v>42</v>
      </c>
      <c r="P301" s="156">
        <f t="shared" si="61"/>
        <v>0</v>
      </c>
      <c r="Q301" s="156">
        <v>1.6199999999999999E-3</v>
      </c>
      <c r="R301" s="156">
        <f t="shared" si="62"/>
        <v>9.7199999999999995E-3</v>
      </c>
      <c r="S301" s="156">
        <v>0</v>
      </c>
      <c r="T301" s="157">
        <f t="shared" si="63"/>
        <v>0</v>
      </c>
      <c r="AR301" s="158" t="s">
        <v>449</v>
      </c>
      <c r="AT301" s="158" t="s">
        <v>507</v>
      </c>
      <c r="AU301" s="158" t="s">
        <v>89</v>
      </c>
      <c r="AY301" s="17" t="s">
        <v>307</v>
      </c>
      <c r="BE301" s="159">
        <f t="shared" si="64"/>
        <v>0</v>
      </c>
      <c r="BF301" s="159">
        <f t="shared" si="65"/>
        <v>0</v>
      </c>
      <c r="BG301" s="159">
        <f t="shared" si="66"/>
        <v>0</v>
      </c>
      <c r="BH301" s="159">
        <f t="shared" si="67"/>
        <v>0</v>
      </c>
      <c r="BI301" s="159">
        <f t="shared" si="68"/>
        <v>0</v>
      </c>
      <c r="BJ301" s="17" t="s">
        <v>89</v>
      </c>
      <c r="BK301" s="159">
        <f t="shared" si="69"/>
        <v>0</v>
      </c>
      <c r="BL301" s="17" t="s">
        <v>313</v>
      </c>
      <c r="BM301" s="158" t="s">
        <v>4643</v>
      </c>
    </row>
    <row r="302" spans="2:65" s="1" customFormat="1" ht="16.5" customHeight="1">
      <c r="B302" s="145"/>
      <c r="C302" s="188" t="s">
        <v>1795</v>
      </c>
      <c r="D302" s="188" t="s">
        <v>507</v>
      </c>
      <c r="E302" s="189" t="s">
        <v>4620</v>
      </c>
      <c r="F302" s="190" t="s">
        <v>4621</v>
      </c>
      <c r="G302" s="191" t="s">
        <v>693</v>
      </c>
      <c r="H302" s="192">
        <v>12</v>
      </c>
      <c r="I302" s="193"/>
      <c r="J302" s="194">
        <f t="shared" si="60"/>
        <v>0</v>
      </c>
      <c r="K302" s="195"/>
      <c r="L302" s="196"/>
      <c r="M302" s="197" t="s">
        <v>1</v>
      </c>
      <c r="N302" s="198" t="s">
        <v>42</v>
      </c>
      <c r="P302" s="156">
        <f t="shared" si="61"/>
        <v>0</v>
      </c>
      <c r="Q302" s="156">
        <v>2.0000000000000002E-5</v>
      </c>
      <c r="R302" s="156">
        <f t="shared" si="62"/>
        <v>2.4000000000000003E-4</v>
      </c>
      <c r="S302" s="156">
        <v>0</v>
      </c>
      <c r="T302" s="157">
        <f t="shared" si="63"/>
        <v>0</v>
      </c>
      <c r="AR302" s="158" t="s">
        <v>449</v>
      </c>
      <c r="AT302" s="158" t="s">
        <v>507</v>
      </c>
      <c r="AU302" s="158" t="s">
        <v>89</v>
      </c>
      <c r="AY302" s="17" t="s">
        <v>307</v>
      </c>
      <c r="BE302" s="159">
        <f t="shared" si="64"/>
        <v>0</v>
      </c>
      <c r="BF302" s="159">
        <f t="shared" si="65"/>
        <v>0</v>
      </c>
      <c r="BG302" s="159">
        <f t="shared" si="66"/>
        <v>0</v>
      </c>
      <c r="BH302" s="159">
        <f t="shared" si="67"/>
        <v>0</v>
      </c>
      <c r="BI302" s="159">
        <f t="shared" si="68"/>
        <v>0</v>
      </c>
      <c r="BJ302" s="17" t="s">
        <v>89</v>
      </c>
      <c r="BK302" s="159">
        <f t="shared" si="69"/>
        <v>0</v>
      </c>
      <c r="BL302" s="17" t="s">
        <v>313</v>
      </c>
      <c r="BM302" s="158" t="s">
        <v>4644</v>
      </c>
    </row>
    <row r="303" spans="2:65" s="1" customFormat="1" ht="24.2" customHeight="1">
      <c r="B303" s="145"/>
      <c r="C303" s="188" t="s">
        <v>1802</v>
      </c>
      <c r="D303" s="188" t="s">
        <v>507</v>
      </c>
      <c r="E303" s="189" t="s">
        <v>4645</v>
      </c>
      <c r="F303" s="190" t="s">
        <v>4646</v>
      </c>
      <c r="G303" s="191" t="s">
        <v>693</v>
      </c>
      <c r="H303" s="192">
        <v>6</v>
      </c>
      <c r="I303" s="193"/>
      <c r="J303" s="194">
        <f t="shared" si="60"/>
        <v>0</v>
      </c>
      <c r="K303" s="195"/>
      <c r="L303" s="196"/>
      <c r="M303" s="197" t="s">
        <v>1</v>
      </c>
      <c r="N303" s="198" t="s">
        <v>42</v>
      </c>
      <c r="P303" s="156">
        <f t="shared" si="61"/>
        <v>0</v>
      </c>
      <c r="Q303" s="156">
        <v>3.8999999999999999E-4</v>
      </c>
      <c r="R303" s="156">
        <f t="shared" si="62"/>
        <v>2.3400000000000001E-3</v>
      </c>
      <c r="S303" s="156">
        <v>0</v>
      </c>
      <c r="T303" s="157">
        <f t="shared" si="63"/>
        <v>0</v>
      </c>
      <c r="AR303" s="158" t="s">
        <v>449</v>
      </c>
      <c r="AT303" s="158" t="s">
        <v>507</v>
      </c>
      <c r="AU303" s="158" t="s">
        <v>89</v>
      </c>
      <c r="AY303" s="17" t="s">
        <v>307</v>
      </c>
      <c r="BE303" s="159">
        <f t="shared" si="64"/>
        <v>0</v>
      </c>
      <c r="BF303" s="159">
        <f t="shared" si="65"/>
        <v>0</v>
      </c>
      <c r="BG303" s="159">
        <f t="shared" si="66"/>
        <v>0</v>
      </c>
      <c r="BH303" s="159">
        <f t="shared" si="67"/>
        <v>0</v>
      </c>
      <c r="BI303" s="159">
        <f t="shared" si="68"/>
        <v>0</v>
      </c>
      <c r="BJ303" s="17" t="s">
        <v>89</v>
      </c>
      <c r="BK303" s="159">
        <f t="shared" si="69"/>
        <v>0</v>
      </c>
      <c r="BL303" s="17" t="s">
        <v>313</v>
      </c>
      <c r="BM303" s="158" t="s">
        <v>4647</v>
      </c>
    </row>
    <row r="304" spans="2:65" s="1" customFormat="1" ht="24.2" customHeight="1">
      <c r="B304" s="145"/>
      <c r="C304" s="188" t="s">
        <v>1806</v>
      </c>
      <c r="D304" s="188" t="s">
        <v>507</v>
      </c>
      <c r="E304" s="189" t="s">
        <v>4626</v>
      </c>
      <c r="F304" s="190" t="s">
        <v>4627</v>
      </c>
      <c r="G304" s="191" t="s">
        <v>693</v>
      </c>
      <c r="H304" s="192">
        <v>12</v>
      </c>
      <c r="I304" s="193"/>
      <c r="J304" s="194">
        <f t="shared" si="60"/>
        <v>0</v>
      </c>
      <c r="K304" s="195"/>
      <c r="L304" s="196"/>
      <c r="M304" s="197" t="s">
        <v>1</v>
      </c>
      <c r="N304" s="198" t="s">
        <v>42</v>
      </c>
      <c r="P304" s="156">
        <f t="shared" si="61"/>
        <v>0</v>
      </c>
      <c r="Q304" s="156">
        <v>3.0000000000000001E-5</v>
      </c>
      <c r="R304" s="156">
        <f t="shared" si="62"/>
        <v>3.6000000000000002E-4</v>
      </c>
      <c r="S304" s="156">
        <v>0</v>
      </c>
      <c r="T304" s="157">
        <f t="shared" si="63"/>
        <v>0</v>
      </c>
      <c r="AR304" s="158" t="s">
        <v>449</v>
      </c>
      <c r="AT304" s="158" t="s">
        <v>507</v>
      </c>
      <c r="AU304" s="158" t="s">
        <v>89</v>
      </c>
      <c r="AY304" s="17" t="s">
        <v>307</v>
      </c>
      <c r="BE304" s="159">
        <f t="shared" si="64"/>
        <v>0</v>
      </c>
      <c r="BF304" s="159">
        <f t="shared" si="65"/>
        <v>0</v>
      </c>
      <c r="BG304" s="159">
        <f t="shared" si="66"/>
        <v>0</v>
      </c>
      <c r="BH304" s="159">
        <f t="shared" si="67"/>
        <v>0</v>
      </c>
      <c r="BI304" s="159">
        <f t="shared" si="68"/>
        <v>0</v>
      </c>
      <c r="BJ304" s="17" t="s">
        <v>89</v>
      </c>
      <c r="BK304" s="159">
        <f t="shared" si="69"/>
        <v>0</v>
      </c>
      <c r="BL304" s="17" t="s">
        <v>313</v>
      </c>
      <c r="BM304" s="158" t="s">
        <v>4648</v>
      </c>
    </row>
    <row r="305" spans="2:65" s="1" customFormat="1" ht="33" customHeight="1">
      <c r="B305" s="145"/>
      <c r="C305" s="146" t="s">
        <v>1810</v>
      </c>
      <c r="D305" s="146" t="s">
        <v>309</v>
      </c>
      <c r="E305" s="147" t="s">
        <v>4649</v>
      </c>
      <c r="F305" s="148" t="s">
        <v>4650</v>
      </c>
      <c r="G305" s="149" t="s">
        <v>1071</v>
      </c>
      <c r="H305" s="150">
        <v>40</v>
      </c>
      <c r="I305" s="151"/>
      <c r="J305" s="152">
        <f t="shared" si="60"/>
        <v>0</v>
      </c>
      <c r="K305" s="153"/>
      <c r="L305" s="32"/>
      <c r="M305" s="154" t="s">
        <v>1</v>
      </c>
      <c r="N305" s="155" t="s">
        <v>42</v>
      </c>
      <c r="P305" s="156">
        <f t="shared" si="61"/>
        <v>0</v>
      </c>
      <c r="Q305" s="156">
        <v>0</v>
      </c>
      <c r="R305" s="156">
        <f t="shared" si="62"/>
        <v>0</v>
      </c>
      <c r="S305" s="156">
        <v>0</v>
      </c>
      <c r="T305" s="157">
        <f t="shared" si="63"/>
        <v>0</v>
      </c>
      <c r="AR305" s="158" t="s">
        <v>313</v>
      </c>
      <c r="AT305" s="158" t="s">
        <v>309</v>
      </c>
      <c r="AU305" s="158" t="s">
        <v>89</v>
      </c>
      <c r="AY305" s="17" t="s">
        <v>307</v>
      </c>
      <c r="BE305" s="159">
        <f t="shared" si="64"/>
        <v>0</v>
      </c>
      <c r="BF305" s="159">
        <f t="shared" si="65"/>
        <v>0</v>
      </c>
      <c r="BG305" s="159">
        <f t="shared" si="66"/>
        <v>0</v>
      </c>
      <c r="BH305" s="159">
        <f t="shared" si="67"/>
        <v>0</v>
      </c>
      <c r="BI305" s="159">
        <f t="shared" si="68"/>
        <v>0</v>
      </c>
      <c r="BJ305" s="17" t="s">
        <v>89</v>
      </c>
      <c r="BK305" s="159">
        <f t="shared" si="69"/>
        <v>0</v>
      </c>
      <c r="BL305" s="17" t="s">
        <v>313</v>
      </c>
      <c r="BM305" s="158" t="s">
        <v>4651</v>
      </c>
    </row>
    <row r="306" spans="2:65" s="1" customFormat="1" ht="24.2" customHeight="1">
      <c r="B306" s="145"/>
      <c r="C306" s="188" t="s">
        <v>1816</v>
      </c>
      <c r="D306" s="188" t="s">
        <v>507</v>
      </c>
      <c r="E306" s="189" t="s">
        <v>4652</v>
      </c>
      <c r="F306" s="190" t="s">
        <v>4653</v>
      </c>
      <c r="G306" s="191" t="s">
        <v>1071</v>
      </c>
      <c r="H306" s="192">
        <v>40</v>
      </c>
      <c r="I306" s="193"/>
      <c r="J306" s="194">
        <f t="shared" si="60"/>
        <v>0</v>
      </c>
      <c r="K306" s="195"/>
      <c r="L306" s="196"/>
      <c r="M306" s="197" t="s">
        <v>1</v>
      </c>
      <c r="N306" s="198" t="s">
        <v>42</v>
      </c>
      <c r="P306" s="156">
        <f t="shared" si="61"/>
        <v>0</v>
      </c>
      <c r="Q306" s="156">
        <v>1.9599999999999999E-3</v>
      </c>
      <c r="R306" s="156">
        <f t="shared" si="62"/>
        <v>7.8399999999999997E-2</v>
      </c>
      <c r="S306" s="156">
        <v>0</v>
      </c>
      <c r="T306" s="157">
        <f t="shared" si="63"/>
        <v>0</v>
      </c>
      <c r="AR306" s="158" t="s">
        <v>449</v>
      </c>
      <c r="AT306" s="158" t="s">
        <v>507</v>
      </c>
      <c r="AU306" s="158" t="s">
        <v>89</v>
      </c>
      <c r="AY306" s="17" t="s">
        <v>307</v>
      </c>
      <c r="BE306" s="159">
        <f t="shared" si="64"/>
        <v>0</v>
      </c>
      <c r="BF306" s="159">
        <f t="shared" si="65"/>
        <v>0</v>
      </c>
      <c r="BG306" s="159">
        <f t="shared" si="66"/>
        <v>0</v>
      </c>
      <c r="BH306" s="159">
        <f t="shared" si="67"/>
        <v>0</v>
      </c>
      <c r="BI306" s="159">
        <f t="shared" si="68"/>
        <v>0</v>
      </c>
      <c r="BJ306" s="17" t="s">
        <v>89</v>
      </c>
      <c r="BK306" s="159">
        <f t="shared" si="69"/>
        <v>0</v>
      </c>
      <c r="BL306" s="17" t="s">
        <v>313</v>
      </c>
      <c r="BM306" s="158" t="s">
        <v>4654</v>
      </c>
    </row>
    <row r="307" spans="2:65" s="1" customFormat="1" ht="16.5" customHeight="1">
      <c r="B307" s="145"/>
      <c r="C307" s="188" t="s">
        <v>1821</v>
      </c>
      <c r="D307" s="188" t="s">
        <v>507</v>
      </c>
      <c r="E307" s="189" t="s">
        <v>4620</v>
      </c>
      <c r="F307" s="190" t="s">
        <v>4621</v>
      </c>
      <c r="G307" s="191" t="s">
        <v>693</v>
      </c>
      <c r="H307" s="192">
        <v>80</v>
      </c>
      <c r="I307" s="193"/>
      <c r="J307" s="194">
        <f t="shared" si="60"/>
        <v>0</v>
      </c>
      <c r="K307" s="195"/>
      <c r="L307" s="196"/>
      <c r="M307" s="197" t="s">
        <v>1</v>
      </c>
      <c r="N307" s="198" t="s">
        <v>42</v>
      </c>
      <c r="P307" s="156">
        <f t="shared" si="61"/>
        <v>0</v>
      </c>
      <c r="Q307" s="156">
        <v>2.0000000000000002E-5</v>
      </c>
      <c r="R307" s="156">
        <f t="shared" si="62"/>
        <v>1.6000000000000001E-3</v>
      </c>
      <c r="S307" s="156">
        <v>0</v>
      </c>
      <c r="T307" s="157">
        <f t="shared" si="63"/>
        <v>0</v>
      </c>
      <c r="AR307" s="158" t="s">
        <v>449</v>
      </c>
      <c r="AT307" s="158" t="s">
        <v>507</v>
      </c>
      <c r="AU307" s="158" t="s">
        <v>89</v>
      </c>
      <c r="AY307" s="17" t="s">
        <v>307</v>
      </c>
      <c r="BE307" s="159">
        <f t="shared" si="64"/>
        <v>0</v>
      </c>
      <c r="BF307" s="159">
        <f t="shared" si="65"/>
        <v>0</v>
      </c>
      <c r="BG307" s="159">
        <f t="shared" si="66"/>
        <v>0</v>
      </c>
      <c r="BH307" s="159">
        <f t="shared" si="67"/>
        <v>0</v>
      </c>
      <c r="BI307" s="159">
        <f t="shared" si="68"/>
        <v>0</v>
      </c>
      <c r="BJ307" s="17" t="s">
        <v>89</v>
      </c>
      <c r="BK307" s="159">
        <f t="shared" si="69"/>
        <v>0</v>
      </c>
      <c r="BL307" s="17" t="s">
        <v>313</v>
      </c>
      <c r="BM307" s="158" t="s">
        <v>4655</v>
      </c>
    </row>
    <row r="308" spans="2:65" s="1" customFormat="1" ht="24.2" customHeight="1">
      <c r="B308" s="145"/>
      <c r="C308" s="188" t="s">
        <v>1828</v>
      </c>
      <c r="D308" s="188" t="s">
        <v>507</v>
      </c>
      <c r="E308" s="189" t="s">
        <v>4656</v>
      </c>
      <c r="F308" s="190" t="s">
        <v>4657</v>
      </c>
      <c r="G308" s="191" t="s">
        <v>693</v>
      </c>
      <c r="H308" s="192">
        <v>40</v>
      </c>
      <c r="I308" s="193"/>
      <c r="J308" s="194">
        <f t="shared" si="60"/>
        <v>0</v>
      </c>
      <c r="K308" s="195"/>
      <c r="L308" s="196"/>
      <c r="M308" s="197" t="s">
        <v>1</v>
      </c>
      <c r="N308" s="198" t="s">
        <v>42</v>
      </c>
      <c r="P308" s="156">
        <f t="shared" si="61"/>
        <v>0</v>
      </c>
      <c r="Q308" s="156">
        <v>6.6E-4</v>
      </c>
      <c r="R308" s="156">
        <f t="shared" si="62"/>
        <v>2.64E-2</v>
      </c>
      <c r="S308" s="156">
        <v>0</v>
      </c>
      <c r="T308" s="157">
        <f t="shared" si="63"/>
        <v>0</v>
      </c>
      <c r="AR308" s="158" t="s">
        <v>449</v>
      </c>
      <c r="AT308" s="158" t="s">
        <v>507</v>
      </c>
      <c r="AU308" s="158" t="s">
        <v>89</v>
      </c>
      <c r="AY308" s="17" t="s">
        <v>307</v>
      </c>
      <c r="BE308" s="159">
        <f t="shared" si="64"/>
        <v>0</v>
      </c>
      <c r="BF308" s="159">
        <f t="shared" si="65"/>
        <v>0</v>
      </c>
      <c r="BG308" s="159">
        <f t="shared" si="66"/>
        <v>0</v>
      </c>
      <c r="BH308" s="159">
        <f t="shared" si="67"/>
        <v>0</v>
      </c>
      <c r="BI308" s="159">
        <f t="shared" si="68"/>
        <v>0</v>
      </c>
      <c r="BJ308" s="17" t="s">
        <v>89</v>
      </c>
      <c r="BK308" s="159">
        <f t="shared" si="69"/>
        <v>0</v>
      </c>
      <c r="BL308" s="17" t="s">
        <v>313</v>
      </c>
      <c r="BM308" s="158" t="s">
        <v>4658</v>
      </c>
    </row>
    <row r="309" spans="2:65" s="1" customFormat="1" ht="24.2" customHeight="1">
      <c r="B309" s="145"/>
      <c r="C309" s="188" t="s">
        <v>1832</v>
      </c>
      <c r="D309" s="188" t="s">
        <v>507</v>
      </c>
      <c r="E309" s="189" t="s">
        <v>4626</v>
      </c>
      <c r="F309" s="190" t="s">
        <v>4627</v>
      </c>
      <c r="G309" s="191" t="s">
        <v>693</v>
      </c>
      <c r="H309" s="192">
        <v>80</v>
      </c>
      <c r="I309" s="193"/>
      <c r="J309" s="194">
        <f t="shared" si="60"/>
        <v>0</v>
      </c>
      <c r="K309" s="195"/>
      <c r="L309" s="196"/>
      <c r="M309" s="197" t="s">
        <v>1</v>
      </c>
      <c r="N309" s="198" t="s">
        <v>42</v>
      </c>
      <c r="P309" s="156">
        <f t="shared" si="61"/>
        <v>0</v>
      </c>
      <c r="Q309" s="156">
        <v>3.0000000000000001E-5</v>
      </c>
      <c r="R309" s="156">
        <f t="shared" si="62"/>
        <v>2.4000000000000002E-3</v>
      </c>
      <c r="S309" s="156">
        <v>0</v>
      </c>
      <c r="T309" s="157">
        <f t="shared" si="63"/>
        <v>0</v>
      </c>
      <c r="AR309" s="158" t="s">
        <v>449</v>
      </c>
      <c r="AT309" s="158" t="s">
        <v>507</v>
      </c>
      <c r="AU309" s="158" t="s">
        <v>89</v>
      </c>
      <c r="AY309" s="17" t="s">
        <v>307</v>
      </c>
      <c r="BE309" s="159">
        <f t="shared" si="64"/>
        <v>0</v>
      </c>
      <c r="BF309" s="159">
        <f t="shared" si="65"/>
        <v>0</v>
      </c>
      <c r="BG309" s="159">
        <f t="shared" si="66"/>
        <v>0</v>
      </c>
      <c r="BH309" s="159">
        <f t="shared" si="67"/>
        <v>0</v>
      </c>
      <c r="BI309" s="159">
        <f t="shared" si="68"/>
        <v>0</v>
      </c>
      <c r="BJ309" s="17" t="s">
        <v>89</v>
      </c>
      <c r="BK309" s="159">
        <f t="shared" si="69"/>
        <v>0</v>
      </c>
      <c r="BL309" s="17" t="s">
        <v>313</v>
      </c>
      <c r="BM309" s="158" t="s">
        <v>4659</v>
      </c>
    </row>
    <row r="310" spans="2:65" s="1" customFormat="1" ht="33" customHeight="1">
      <c r="B310" s="145"/>
      <c r="C310" s="146" t="s">
        <v>1836</v>
      </c>
      <c r="D310" s="146" t="s">
        <v>309</v>
      </c>
      <c r="E310" s="147" t="s">
        <v>4660</v>
      </c>
      <c r="F310" s="148" t="s">
        <v>4661</v>
      </c>
      <c r="G310" s="149" t="s">
        <v>1071</v>
      </c>
      <c r="H310" s="150">
        <v>28</v>
      </c>
      <c r="I310" s="151"/>
      <c r="J310" s="152">
        <f t="shared" si="60"/>
        <v>0</v>
      </c>
      <c r="K310" s="153"/>
      <c r="L310" s="32"/>
      <c r="M310" s="154" t="s">
        <v>1</v>
      </c>
      <c r="N310" s="155" t="s">
        <v>42</v>
      </c>
      <c r="P310" s="156">
        <f t="shared" si="61"/>
        <v>0</v>
      </c>
      <c r="Q310" s="156">
        <v>0</v>
      </c>
      <c r="R310" s="156">
        <f t="shared" si="62"/>
        <v>0</v>
      </c>
      <c r="S310" s="156">
        <v>0</v>
      </c>
      <c r="T310" s="157">
        <f t="shared" si="63"/>
        <v>0</v>
      </c>
      <c r="AR310" s="158" t="s">
        <v>313</v>
      </c>
      <c r="AT310" s="158" t="s">
        <v>309</v>
      </c>
      <c r="AU310" s="158" t="s">
        <v>89</v>
      </c>
      <c r="AY310" s="17" t="s">
        <v>307</v>
      </c>
      <c r="BE310" s="159">
        <f t="shared" si="64"/>
        <v>0</v>
      </c>
      <c r="BF310" s="159">
        <f t="shared" si="65"/>
        <v>0</v>
      </c>
      <c r="BG310" s="159">
        <f t="shared" si="66"/>
        <v>0</v>
      </c>
      <c r="BH310" s="159">
        <f t="shared" si="67"/>
        <v>0</v>
      </c>
      <c r="BI310" s="159">
        <f t="shared" si="68"/>
        <v>0</v>
      </c>
      <c r="BJ310" s="17" t="s">
        <v>89</v>
      </c>
      <c r="BK310" s="159">
        <f t="shared" si="69"/>
        <v>0</v>
      </c>
      <c r="BL310" s="17" t="s">
        <v>313</v>
      </c>
      <c r="BM310" s="158" t="s">
        <v>4662</v>
      </c>
    </row>
    <row r="311" spans="2:65" s="1" customFormat="1" ht="24.2" customHeight="1">
      <c r="B311" s="145"/>
      <c r="C311" s="188" t="s">
        <v>1841</v>
      </c>
      <c r="D311" s="188" t="s">
        <v>507</v>
      </c>
      <c r="E311" s="189" t="s">
        <v>4663</v>
      </c>
      <c r="F311" s="190" t="s">
        <v>4664</v>
      </c>
      <c r="G311" s="191" t="s">
        <v>1071</v>
      </c>
      <c r="H311" s="192">
        <v>28</v>
      </c>
      <c r="I311" s="193"/>
      <c r="J311" s="194">
        <f t="shared" si="60"/>
        <v>0</v>
      </c>
      <c r="K311" s="195"/>
      <c r="L311" s="196"/>
      <c r="M311" s="197" t="s">
        <v>1</v>
      </c>
      <c r="N311" s="198" t="s">
        <v>42</v>
      </c>
      <c r="P311" s="156">
        <f t="shared" si="61"/>
        <v>0</v>
      </c>
      <c r="Q311" s="156">
        <v>3.1199999999999999E-3</v>
      </c>
      <c r="R311" s="156">
        <f t="shared" si="62"/>
        <v>8.7359999999999993E-2</v>
      </c>
      <c r="S311" s="156">
        <v>0</v>
      </c>
      <c r="T311" s="157">
        <f t="shared" si="63"/>
        <v>0</v>
      </c>
      <c r="AR311" s="158" t="s">
        <v>449</v>
      </c>
      <c r="AT311" s="158" t="s">
        <v>507</v>
      </c>
      <c r="AU311" s="158" t="s">
        <v>89</v>
      </c>
      <c r="AY311" s="17" t="s">
        <v>307</v>
      </c>
      <c r="BE311" s="159">
        <f t="shared" si="64"/>
        <v>0</v>
      </c>
      <c r="BF311" s="159">
        <f t="shared" si="65"/>
        <v>0</v>
      </c>
      <c r="BG311" s="159">
        <f t="shared" si="66"/>
        <v>0</v>
      </c>
      <c r="BH311" s="159">
        <f t="shared" si="67"/>
        <v>0</v>
      </c>
      <c r="BI311" s="159">
        <f t="shared" si="68"/>
        <v>0</v>
      </c>
      <c r="BJ311" s="17" t="s">
        <v>89</v>
      </c>
      <c r="BK311" s="159">
        <f t="shared" si="69"/>
        <v>0</v>
      </c>
      <c r="BL311" s="17" t="s">
        <v>313</v>
      </c>
      <c r="BM311" s="158" t="s">
        <v>4665</v>
      </c>
    </row>
    <row r="312" spans="2:65" s="1" customFormat="1" ht="16.5" customHeight="1">
      <c r="B312" s="145"/>
      <c r="C312" s="188" t="s">
        <v>1846</v>
      </c>
      <c r="D312" s="188" t="s">
        <v>507</v>
      </c>
      <c r="E312" s="189" t="s">
        <v>4620</v>
      </c>
      <c r="F312" s="190" t="s">
        <v>4621</v>
      </c>
      <c r="G312" s="191" t="s">
        <v>693</v>
      </c>
      <c r="H312" s="192">
        <v>56</v>
      </c>
      <c r="I312" s="193"/>
      <c r="J312" s="194">
        <f t="shared" si="60"/>
        <v>0</v>
      </c>
      <c r="K312" s="195"/>
      <c r="L312" s="196"/>
      <c r="M312" s="197" t="s">
        <v>1</v>
      </c>
      <c r="N312" s="198" t="s">
        <v>42</v>
      </c>
      <c r="P312" s="156">
        <f t="shared" si="61"/>
        <v>0</v>
      </c>
      <c r="Q312" s="156">
        <v>2.0000000000000002E-5</v>
      </c>
      <c r="R312" s="156">
        <f t="shared" si="62"/>
        <v>1.1200000000000001E-3</v>
      </c>
      <c r="S312" s="156">
        <v>0</v>
      </c>
      <c r="T312" s="157">
        <f t="shared" si="63"/>
        <v>0</v>
      </c>
      <c r="AR312" s="158" t="s">
        <v>449</v>
      </c>
      <c r="AT312" s="158" t="s">
        <v>507</v>
      </c>
      <c r="AU312" s="158" t="s">
        <v>89</v>
      </c>
      <c r="AY312" s="17" t="s">
        <v>307</v>
      </c>
      <c r="BE312" s="159">
        <f t="shared" si="64"/>
        <v>0</v>
      </c>
      <c r="BF312" s="159">
        <f t="shared" si="65"/>
        <v>0</v>
      </c>
      <c r="BG312" s="159">
        <f t="shared" si="66"/>
        <v>0</v>
      </c>
      <c r="BH312" s="159">
        <f t="shared" si="67"/>
        <v>0</v>
      </c>
      <c r="BI312" s="159">
        <f t="shared" si="68"/>
        <v>0</v>
      </c>
      <c r="BJ312" s="17" t="s">
        <v>89</v>
      </c>
      <c r="BK312" s="159">
        <f t="shared" si="69"/>
        <v>0</v>
      </c>
      <c r="BL312" s="17" t="s">
        <v>313</v>
      </c>
      <c r="BM312" s="158" t="s">
        <v>4666</v>
      </c>
    </row>
    <row r="313" spans="2:65" s="1" customFormat="1" ht="24.2" customHeight="1">
      <c r="B313" s="145"/>
      <c r="C313" s="188" t="s">
        <v>1853</v>
      </c>
      <c r="D313" s="188" t="s">
        <v>507</v>
      </c>
      <c r="E313" s="189" t="s">
        <v>4667</v>
      </c>
      <c r="F313" s="190" t="s">
        <v>4668</v>
      </c>
      <c r="G313" s="191" t="s">
        <v>693</v>
      </c>
      <c r="H313" s="192">
        <v>28</v>
      </c>
      <c r="I313" s="193"/>
      <c r="J313" s="194">
        <f t="shared" si="60"/>
        <v>0</v>
      </c>
      <c r="K313" s="195"/>
      <c r="L313" s="196"/>
      <c r="M313" s="197" t="s">
        <v>1</v>
      </c>
      <c r="N313" s="198" t="s">
        <v>42</v>
      </c>
      <c r="P313" s="156">
        <f t="shared" si="61"/>
        <v>0</v>
      </c>
      <c r="Q313" s="156">
        <v>1.01E-3</v>
      </c>
      <c r="R313" s="156">
        <f t="shared" si="62"/>
        <v>2.828E-2</v>
      </c>
      <c r="S313" s="156">
        <v>0</v>
      </c>
      <c r="T313" s="157">
        <f t="shared" si="63"/>
        <v>0</v>
      </c>
      <c r="AR313" s="158" t="s">
        <v>449</v>
      </c>
      <c r="AT313" s="158" t="s">
        <v>507</v>
      </c>
      <c r="AU313" s="158" t="s">
        <v>89</v>
      </c>
      <c r="AY313" s="17" t="s">
        <v>307</v>
      </c>
      <c r="BE313" s="159">
        <f t="shared" si="64"/>
        <v>0</v>
      </c>
      <c r="BF313" s="159">
        <f t="shared" si="65"/>
        <v>0</v>
      </c>
      <c r="BG313" s="159">
        <f t="shared" si="66"/>
        <v>0</v>
      </c>
      <c r="BH313" s="159">
        <f t="shared" si="67"/>
        <v>0</v>
      </c>
      <c r="BI313" s="159">
        <f t="shared" si="68"/>
        <v>0</v>
      </c>
      <c r="BJ313" s="17" t="s">
        <v>89</v>
      </c>
      <c r="BK313" s="159">
        <f t="shared" si="69"/>
        <v>0</v>
      </c>
      <c r="BL313" s="17" t="s">
        <v>313</v>
      </c>
      <c r="BM313" s="158" t="s">
        <v>4669</v>
      </c>
    </row>
    <row r="314" spans="2:65" s="1" customFormat="1" ht="24.2" customHeight="1">
      <c r="B314" s="145"/>
      <c r="C314" s="188" t="s">
        <v>1861</v>
      </c>
      <c r="D314" s="188" t="s">
        <v>507</v>
      </c>
      <c r="E314" s="189" t="s">
        <v>4670</v>
      </c>
      <c r="F314" s="190" t="s">
        <v>4671</v>
      </c>
      <c r="G314" s="191" t="s">
        <v>693</v>
      </c>
      <c r="H314" s="192">
        <v>56</v>
      </c>
      <c r="I314" s="193"/>
      <c r="J314" s="194">
        <f t="shared" si="60"/>
        <v>0</v>
      </c>
      <c r="K314" s="195"/>
      <c r="L314" s="196"/>
      <c r="M314" s="197" t="s">
        <v>1</v>
      </c>
      <c r="N314" s="198" t="s">
        <v>42</v>
      </c>
      <c r="P314" s="156">
        <f t="shared" si="61"/>
        <v>0</v>
      </c>
      <c r="Q314" s="156">
        <v>4.0000000000000003E-5</v>
      </c>
      <c r="R314" s="156">
        <f t="shared" si="62"/>
        <v>2.2400000000000002E-3</v>
      </c>
      <c r="S314" s="156">
        <v>0</v>
      </c>
      <c r="T314" s="157">
        <f t="shared" si="63"/>
        <v>0</v>
      </c>
      <c r="AR314" s="158" t="s">
        <v>449</v>
      </c>
      <c r="AT314" s="158" t="s">
        <v>507</v>
      </c>
      <c r="AU314" s="158" t="s">
        <v>89</v>
      </c>
      <c r="AY314" s="17" t="s">
        <v>307</v>
      </c>
      <c r="BE314" s="159">
        <f t="shared" si="64"/>
        <v>0</v>
      </c>
      <c r="BF314" s="159">
        <f t="shared" si="65"/>
        <v>0</v>
      </c>
      <c r="BG314" s="159">
        <f t="shared" si="66"/>
        <v>0</v>
      </c>
      <c r="BH314" s="159">
        <f t="shared" si="67"/>
        <v>0</v>
      </c>
      <c r="BI314" s="159">
        <f t="shared" si="68"/>
        <v>0</v>
      </c>
      <c r="BJ314" s="17" t="s">
        <v>89</v>
      </c>
      <c r="BK314" s="159">
        <f t="shared" si="69"/>
        <v>0</v>
      </c>
      <c r="BL314" s="17" t="s">
        <v>313</v>
      </c>
      <c r="BM314" s="158" t="s">
        <v>4672</v>
      </c>
    </row>
    <row r="315" spans="2:65" s="1" customFormat="1" ht="24.2" customHeight="1">
      <c r="B315" s="145"/>
      <c r="C315" s="146" t="s">
        <v>1866</v>
      </c>
      <c r="D315" s="146" t="s">
        <v>309</v>
      </c>
      <c r="E315" s="147" t="s">
        <v>4673</v>
      </c>
      <c r="F315" s="148" t="s">
        <v>4674</v>
      </c>
      <c r="G315" s="149" t="s">
        <v>1071</v>
      </c>
      <c r="H315" s="150">
        <v>4</v>
      </c>
      <c r="I315" s="151"/>
      <c r="J315" s="152">
        <f t="shared" si="60"/>
        <v>0</v>
      </c>
      <c r="K315" s="153"/>
      <c r="L315" s="32"/>
      <c r="M315" s="154" t="s">
        <v>1</v>
      </c>
      <c r="N315" s="155" t="s">
        <v>42</v>
      </c>
      <c r="P315" s="156">
        <f t="shared" si="61"/>
        <v>0</v>
      </c>
      <c r="Q315" s="156">
        <v>0</v>
      </c>
      <c r="R315" s="156">
        <f t="shared" si="62"/>
        <v>0</v>
      </c>
      <c r="S315" s="156">
        <v>0</v>
      </c>
      <c r="T315" s="157">
        <f t="shared" si="63"/>
        <v>0</v>
      </c>
      <c r="AR315" s="158" t="s">
        <v>313</v>
      </c>
      <c r="AT315" s="158" t="s">
        <v>309</v>
      </c>
      <c r="AU315" s="158" t="s">
        <v>89</v>
      </c>
      <c r="AY315" s="17" t="s">
        <v>307</v>
      </c>
      <c r="BE315" s="159">
        <f t="shared" si="64"/>
        <v>0</v>
      </c>
      <c r="BF315" s="159">
        <f t="shared" si="65"/>
        <v>0</v>
      </c>
      <c r="BG315" s="159">
        <f t="shared" si="66"/>
        <v>0</v>
      </c>
      <c r="BH315" s="159">
        <f t="shared" si="67"/>
        <v>0</v>
      </c>
      <c r="BI315" s="159">
        <f t="shared" si="68"/>
        <v>0</v>
      </c>
      <c r="BJ315" s="17" t="s">
        <v>89</v>
      </c>
      <c r="BK315" s="159">
        <f t="shared" si="69"/>
        <v>0</v>
      </c>
      <c r="BL315" s="17" t="s">
        <v>313</v>
      </c>
      <c r="BM315" s="158" t="s">
        <v>4675</v>
      </c>
    </row>
    <row r="316" spans="2:65" s="1" customFormat="1" ht="24.2" customHeight="1">
      <c r="B316" s="145"/>
      <c r="C316" s="188" t="s">
        <v>1870</v>
      </c>
      <c r="D316" s="188" t="s">
        <v>507</v>
      </c>
      <c r="E316" s="189" t="s">
        <v>4676</v>
      </c>
      <c r="F316" s="190" t="s">
        <v>4677</v>
      </c>
      <c r="G316" s="191" t="s">
        <v>1071</v>
      </c>
      <c r="H316" s="192">
        <v>4</v>
      </c>
      <c r="I316" s="193"/>
      <c r="J316" s="194">
        <f t="shared" si="60"/>
        <v>0</v>
      </c>
      <c r="K316" s="195"/>
      <c r="L316" s="196"/>
      <c r="M316" s="197" t="s">
        <v>1</v>
      </c>
      <c r="N316" s="198" t="s">
        <v>42</v>
      </c>
      <c r="P316" s="156">
        <f t="shared" si="61"/>
        <v>0</v>
      </c>
      <c r="Q316" s="156">
        <v>4.0000000000000001E-3</v>
      </c>
      <c r="R316" s="156">
        <f t="shared" si="62"/>
        <v>1.6E-2</v>
      </c>
      <c r="S316" s="156">
        <v>0</v>
      </c>
      <c r="T316" s="157">
        <f t="shared" si="63"/>
        <v>0</v>
      </c>
      <c r="AR316" s="158" t="s">
        <v>449</v>
      </c>
      <c r="AT316" s="158" t="s">
        <v>507</v>
      </c>
      <c r="AU316" s="158" t="s">
        <v>89</v>
      </c>
      <c r="AY316" s="17" t="s">
        <v>307</v>
      </c>
      <c r="BE316" s="159">
        <f t="shared" si="64"/>
        <v>0</v>
      </c>
      <c r="BF316" s="159">
        <f t="shared" si="65"/>
        <v>0</v>
      </c>
      <c r="BG316" s="159">
        <f t="shared" si="66"/>
        <v>0</v>
      </c>
      <c r="BH316" s="159">
        <f t="shared" si="67"/>
        <v>0</v>
      </c>
      <c r="BI316" s="159">
        <f t="shared" si="68"/>
        <v>0</v>
      </c>
      <c r="BJ316" s="17" t="s">
        <v>89</v>
      </c>
      <c r="BK316" s="159">
        <f t="shared" si="69"/>
        <v>0</v>
      </c>
      <c r="BL316" s="17" t="s">
        <v>313</v>
      </c>
      <c r="BM316" s="158" t="s">
        <v>4678</v>
      </c>
    </row>
    <row r="317" spans="2:65" s="1" customFormat="1" ht="16.5" customHeight="1">
      <c r="B317" s="145"/>
      <c r="C317" s="188" t="s">
        <v>1874</v>
      </c>
      <c r="D317" s="188" t="s">
        <v>507</v>
      </c>
      <c r="E317" s="189" t="s">
        <v>4679</v>
      </c>
      <c r="F317" s="190" t="s">
        <v>4680</v>
      </c>
      <c r="G317" s="191" t="s">
        <v>693</v>
      </c>
      <c r="H317" s="192">
        <v>12</v>
      </c>
      <c r="I317" s="193"/>
      <c r="J317" s="194">
        <f t="shared" si="60"/>
        <v>0</v>
      </c>
      <c r="K317" s="195"/>
      <c r="L317" s="196"/>
      <c r="M317" s="197" t="s">
        <v>1</v>
      </c>
      <c r="N317" s="198" t="s">
        <v>42</v>
      </c>
      <c r="P317" s="156">
        <f t="shared" si="61"/>
        <v>0</v>
      </c>
      <c r="Q317" s="156">
        <v>6.9999999999999994E-5</v>
      </c>
      <c r="R317" s="156">
        <f t="shared" si="62"/>
        <v>8.3999999999999993E-4</v>
      </c>
      <c r="S317" s="156">
        <v>0</v>
      </c>
      <c r="T317" s="157">
        <f t="shared" si="63"/>
        <v>0</v>
      </c>
      <c r="AR317" s="158" t="s">
        <v>449</v>
      </c>
      <c r="AT317" s="158" t="s">
        <v>507</v>
      </c>
      <c r="AU317" s="158" t="s">
        <v>89</v>
      </c>
      <c r="AY317" s="17" t="s">
        <v>307</v>
      </c>
      <c r="BE317" s="159">
        <f t="shared" si="64"/>
        <v>0</v>
      </c>
      <c r="BF317" s="159">
        <f t="shared" si="65"/>
        <v>0</v>
      </c>
      <c r="BG317" s="159">
        <f t="shared" si="66"/>
        <v>0</v>
      </c>
      <c r="BH317" s="159">
        <f t="shared" si="67"/>
        <v>0</v>
      </c>
      <c r="BI317" s="159">
        <f t="shared" si="68"/>
        <v>0</v>
      </c>
      <c r="BJ317" s="17" t="s">
        <v>89</v>
      </c>
      <c r="BK317" s="159">
        <f t="shared" si="69"/>
        <v>0</v>
      </c>
      <c r="BL317" s="17" t="s">
        <v>313</v>
      </c>
      <c r="BM317" s="158" t="s">
        <v>4681</v>
      </c>
    </row>
    <row r="318" spans="2:65" s="1" customFormat="1" ht="24.2" customHeight="1">
      <c r="B318" s="145"/>
      <c r="C318" s="188" t="s">
        <v>1879</v>
      </c>
      <c r="D318" s="188" t="s">
        <v>507</v>
      </c>
      <c r="E318" s="189" t="s">
        <v>4682</v>
      </c>
      <c r="F318" s="190" t="s">
        <v>4683</v>
      </c>
      <c r="G318" s="191" t="s">
        <v>693</v>
      </c>
      <c r="H318" s="192">
        <v>24</v>
      </c>
      <c r="I318" s="193"/>
      <c r="J318" s="194">
        <f t="shared" si="60"/>
        <v>0</v>
      </c>
      <c r="K318" s="195"/>
      <c r="L318" s="196"/>
      <c r="M318" s="197" t="s">
        <v>1</v>
      </c>
      <c r="N318" s="198" t="s">
        <v>42</v>
      </c>
      <c r="P318" s="156">
        <f t="shared" si="61"/>
        <v>0</v>
      </c>
      <c r="Q318" s="156">
        <v>1.0000000000000001E-5</v>
      </c>
      <c r="R318" s="156">
        <f t="shared" si="62"/>
        <v>2.4000000000000003E-4</v>
      </c>
      <c r="S318" s="156">
        <v>0</v>
      </c>
      <c r="T318" s="157">
        <f t="shared" si="63"/>
        <v>0</v>
      </c>
      <c r="AR318" s="158" t="s">
        <v>449</v>
      </c>
      <c r="AT318" s="158" t="s">
        <v>507</v>
      </c>
      <c r="AU318" s="158" t="s">
        <v>89</v>
      </c>
      <c r="AY318" s="17" t="s">
        <v>307</v>
      </c>
      <c r="BE318" s="159">
        <f t="shared" si="64"/>
        <v>0</v>
      </c>
      <c r="BF318" s="159">
        <f t="shared" si="65"/>
        <v>0</v>
      </c>
      <c r="BG318" s="159">
        <f t="shared" si="66"/>
        <v>0</v>
      </c>
      <c r="BH318" s="159">
        <f t="shared" si="67"/>
        <v>0</v>
      </c>
      <c r="BI318" s="159">
        <f t="shared" si="68"/>
        <v>0</v>
      </c>
      <c r="BJ318" s="17" t="s">
        <v>89</v>
      </c>
      <c r="BK318" s="159">
        <f t="shared" si="69"/>
        <v>0</v>
      </c>
      <c r="BL318" s="17" t="s">
        <v>313</v>
      </c>
      <c r="BM318" s="158" t="s">
        <v>4684</v>
      </c>
    </row>
    <row r="319" spans="2:65" s="1" customFormat="1" ht="24.2" customHeight="1">
      <c r="B319" s="145"/>
      <c r="C319" s="188" t="s">
        <v>1883</v>
      </c>
      <c r="D319" s="188" t="s">
        <v>507</v>
      </c>
      <c r="E319" s="189" t="s">
        <v>4670</v>
      </c>
      <c r="F319" s="190" t="s">
        <v>4671</v>
      </c>
      <c r="G319" s="191" t="s">
        <v>693</v>
      </c>
      <c r="H319" s="192">
        <v>12</v>
      </c>
      <c r="I319" s="193"/>
      <c r="J319" s="194">
        <f t="shared" si="60"/>
        <v>0</v>
      </c>
      <c r="K319" s="195"/>
      <c r="L319" s="196"/>
      <c r="M319" s="197" t="s">
        <v>1</v>
      </c>
      <c r="N319" s="198" t="s">
        <v>42</v>
      </c>
      <c r="P319" s="156">
        <f t="shared" si="61"/>
        <v>0</v>
      </c>
      <c r="Q319" s="156">
        <v>4.0000000000000003E-5</v>
      </c>
      <c r="R319" s="156">
        <f t="shared" si="62"/>
        <v>4.8000000000000007E-4</v>
      </c>
      <c r="S319" s="156">
        <v>0</v>
      </c>
      <c r="T319" s="157">
        <f t="shared" si="63"/>
        <v>0</v>
      </c>
      <c r="AR319" s="158" t="s">
        <v>449</v>
      </c>
      <c r="AT319" s="158" t="s">
        <v>507</v>
      </c>
      <c r="AU319" s="158" t="s">
        <v>89</v>
      </c>
      <c r="AY319" s="17" t="s">
        <v>307</v>
      </c>
      <c r="BE319" s="159">
        <f t="shared" si="64"/>
        <v>0</v>
      </c>
      <c r="BF319" s="159">
        <f t="shared" si="65"/>
        <v>0</v>
      </c>
      <c r="BG319" s="159">
        <f t="shared" si="66"/>
        <v>0</v>
      </c>
      <c r="BH319" s="159">
        <f t="shared" si="67"/>
        <v>0</v>
      </c>
      <c r="BI319" s="159">
        <f t="shared" si="68"/>
        <v>0</v>
      </c>
      <c r="BJ319" s="17" t="s">
        <v>89</v>
      </c>
      <c r="BK319" s="159">
        <f t="shared" si="69"/>
        <v>0</v>
      </c>
      <c r="BL319" s="17" t="s">
        <v>313</v>
      </c>
      <c r="BM319" s="158" t="s">
        <v>4685</v>
      </c>
    </row>
    <row r="320" spans="2:65" s="11" customFormat="1" ht="22.9" customHeight="1">
      <c r="B320" s="133"/>
      <c r="D320" s="134" t="s">
        <v>75</v>
      </c>
      <c r="E320" s="143" t="s">
        <v>4686</v>
      </c>
      <c r="F320" s="143" t="s">
        <v>4687</v>
      </c>
      <c r="I320" s="136"/>
      <c r="J320" s="144">
        <f>BK320</f>
        <v>0</v>
      </c>
      <c r="L320" s="133"/>
      <c r="M320" s="138"/>
      <c r="P320" s="139">
        <f>P321</f>
        <v>0</v>
      </c>
      <c r="R320" s="139">
        <f>R321</f>
        <v>0</v>
      </c>
      <c r="T320" s="140">
        <f>T321</f>
        <v>0</v>
      </c>
      <c r="AR320" s="134" t="s">
        <v>83</v>
      </c>
      <c r="AT320" s="141" t="s">
        <v>75</v>
      </c>
      <c r="AU320" s="141" t="s">
        <v>83</v>
      </c>
      <c r="AY320" s="134" t="s">
        <v>307</v>
      </c>
      <c r="BK320" s="142">
        <f>BK321</f>
        <v>0</v>
      </c>
    </row>
    <row r="321" spans="2:65" s="1" customFormat="1" ht="37.9" customHeight="1">
      <c r="B321" s="145"/>
      <c r="C321" s="146" t="s">
        <v>1888</v>
      </c>
      <c r="D321" s="146" t="s">
        <v>309</v>
      </c>
      <c r="E321" s="147" t="s">
        <v>4688</v>
      </c>
      <c r="F321" s="148" t="s">
        <v>4689</v>
      </c>
      <c r="G321" s="149" t="s">
        <v>3095</v>
      </c>
      <c r="H321" s="150">
        <v>1</v>
      </c>
      <c r="I321" s="151"/>
      <c r="J321" s="152">
        <f>ROUND(I321*H321,2)</f>
        <v>0</v>
      </c>
      <c r="K321" s="153"/>
      <c r="L321" s="32"/>
      <c r="M321" s="154" t="s">
        <v>1</v>
      </c>
      <c r="N321" s="155" t="s">
        <v>42</v>
      </c>
      <c r="P321" s="156">
        <f>O321*H321</f>
        <v>0</v>
      </c>
      <c r="Q321" s="156">
        <v>0</v>
      </c>
      <c r="R321" s="156">
        <f>Q321*H321</f>
        <v>0</v>
      </c>
      <c r="S321" s="156">
        <v>0</v>
      </c>
      <c r="T321" s="157">
        <f>S321*H321</f>
        <v>0</v>
      </c>
      <c r="AR321" s="158" t="s">
        <v>313</v>
      </c>
      <c r="AT321" s="158" t="s">
        <v>309</v>
      </c>
      <c r="AU321" s="158" t="s">
        <v>89</v>
      </c>
      <c r="AY321" s="17" t="s">
        <v>307</v>
      </c>
      <c r="BE321" s="159">
        <f>IF(N321="základná",J321,0)</f>
        <v>0</v>
      </c>
      <c r="BF321" s="159">
        <f>IF(N321="znížená",J321,0)</f>
        <v>0</v>
      </c>
      <c r="BG321" s="159">
        <f>IF(N321="zákl. prenesená",J321,0)</f>
        <v>0</v>
      </c>
      <c r="BH321" s="159">
        <f>IF(N321="zníž. prenesená",J321,0)</f>
        <v>0</v>
      </c>
      <c r="BI321" s="159">
        <f>IF(N321="nulová",J321,0)</f>
        <v>0</v>
      </c>
      <c r="BJ321" s="17" t="s">
        <v>89</v>
      </c>
      <c r="BK321" s="159">
        <f>ROUND(I321*H321,2)</f>
        <v>0</v>
      </c>
      <c r="BL321" s="17" t="s">
        <v>313</v>
      </c>
      <c r="BM321" s="158" t="s">
        <v>4690</v>
      </c>
    </row>
    <row r="322" spans="2:65" s="11" customFormat="1" ht="25.9" customHeight="1">
      <c r="B322" s="133"/>
      <c r="D322" s="134" t="s">
        <v>75</v>
      </c>
      <c r="E322" s="135" t="s">
        <v>305</v>
      </c>
      <c r="F322" s="135" t="s">
        <v>306</v>
      </c>
      <c r="I322" s="136"/>
      <c r="J322" s="137">
        <f>BK322</f>
        <v>0</v>
      </c>
      <c r="L322" s="133"/>
      <c r="M322" s="138"/>
      <c r="P322" s="139">
        <f>P323+P331+P334</f>
        <v>0</v>
      </c>
      <c r="R322" s="139">
        <f>R323+R331+R334</f>
        <v>1.6505552499999998</v>
      </c>
      <c r="T322" s="140">
        <f>T323+T331+T334</f>
        <v>3.2030500000000002</v>
      </c>
      <c r="AR322" s="134" t="s">
        <v>313</v>
      </c>
      <c r="AT322" s="141" t="s">
        <v>75</v>
      </c>
      <c r="AU322" s="141" t="s">
        <v>76</v>
      </c>
      <c r="AY322" s="134" t="s">
        <v>307</v>
      </c>
      <c r="BK322" s="142">
        <f>BK323+BK331+BK334</f>
        <v>0</v>
      </c>
    </row>
    <row r="323" spans="2:65" s="11" customFormat="1" ht="22.9" customHeight="1">
      <c r="B323" s="133"/>
      <c r="D323" s="134" t="s">
        <v>75</v>
      </c>
      <c r="E323" s="143" t="s">
        <v>107</v>
      </c>
      <c r="F323" s="143" t="s">
        <v>4691</v>
      </c>
      <c r="I323" s="136"/>
      <c r="J323" s="144">
        <f>BK323</f>
        <v>0</v>
      </c>
      <c r="L323" s="133"/>
      <c r="M323" s="138"/>
      <c r="P323" s="139">
        <f>SUM(P324:P330)</f>
        <v>0</v>
      </c>
      <c r="R323" s="139">
        <f>SUM(R324:R330)</f>
        <v>1.985E-2</v>
      </c>
      <c r="T323" s="140">
        <f>SUM(T324:T330)</f>
        <v>0</v>
      </c>
      <c r="AR323" s="134" t="s">
        <v>313</v>
      </c>
      <c r="AT323" s="141" t="s">
        <v>75</v>
      </c>
      <c r="AU323" s="141" t="s">
        <v>83</v>
      </c>
      <c r="AY323" s="134" t="s">
        <v>307</v>
      </c>
      <c r="BK323" s="142">
        <f>SUM(BK324:BK330)</f>
        <v>0</v>
      </c>
    </row>
    <row r="324" spans="2:65" s="1" customFormat="1" ht="24.2" customHeight="1">
      <c r="B324" s="145"/>
      <c r="C324" s="146" t="s">
        <v>1892</v>
      </c>
      <c r="D324" s="146" t="s">
        <v>309</v>
      </c>
      <c r="E324" s="147" t="s">
        <v>4692</v>
      </c>
      <c r="F324" s="148" t="s">
        <v>4693</v>
      </c>
      <c r="G324" s="149" t="s">
        <v>693</v>
      </c>
      <c r="H324" s="150">
        <v>32</v>
      </c>
      <c r="I324" s="151"/>
      <c r="J324" s="152">
        <f t="shared" ref="J324:J330" si="70">ROUND(I324*H324,2)</f>
        <v>0</v>
      </c>
      <c r="K324" s="153"/>
      <c r="L324" s="32"/>
      <c r="M324" s="154" t="s">
        <v>1</v>
      </c>
      <c r="N324" s="155" t="s">
        <v>42</v>
      </c>
      <c r="P324" s="156">
        <f t="shared" ref="P324:P330" si="71">O324*H324</f>
        <v>0</v>
      </c>
      <c r="Q324" s="156">
        <v>0</v>
      </c>
      <c r="R324" s="156">
        <f t="shared" ref="R324:R330" si="72">Q324*H324</f>
        <v>0</v>
      </c>
      <c r="S324" s="156">
        <v>0</v>
      </c>
      <c r="T324" s="157">
        <f t="shared" ref="T324:T330" si="73">S324*H324</f>
        <v>0</v>
      </c>
      <c r="AR324" s="158" t="s">
        <v>313</v>
      </c>
      <c r="AT324" s="158" t="s">
        <v>309</v>
      </c>
      <c r="AU324" s="158" t="s">
        <v>89</v>
      </c>
      <c r="AY324" s="17" t="s">
        <v>307</v>
      </c>
      <c r="BE324" s="159">
        <f t="shared" ref="BE324:BE330" si="74">IF(N324="základná",J324,0)</f>
        <v>0</v>
      </c>
      <c r="BF324" s="159">
        <f t="shared" ref="BF324:BF330" si="75">IF(N324="znížená",J324,0)</f>
        <v>0</v>
      </c>
      <c r="BG324" s="159">
        <f t="shared" ref="BG324:BG330" si="76">IF(N324="zákl. prenesená",J324,0)</f>
        <v>0</v>
      </c>
      <c r="BH324" s="159">
        <f t="shared" ref="BH324:BH330" si="77">IF(N324="zníž. prenesená",J324,0)</f>
        <v>0</v>
      </c>
      <c r="BI324" s="159">
        <f t="shared" ref="BI324:BI330" si="78">IF(N324="nulová",J324,0)</f>
        <v>0</v>
      </c>
      <c r="BJ324" s="17" t="s">
        <v>89</v>
      </c>
      <c r="BK324" s="159">
        <f t="shared" ref="BK324:BK330" si="79">ROUND(I324*H324,2)</f>
        <v>0</v>
      </c>
      <c r="BL324" s="17" t="s">
        <v>313</v>
      </c>
      <c r="BM324" s="158" t="s">
        <v>4694</v>
      </c>
    </row>
    <row r="325" spans="2:65" s="1" customFormat="1" ht="24.2" customHeight="1">
      <c r="B325" s="145"/>
      <c r="C325" s="188" t="s">
        <v>1904</v>
      </c>
      <c r="D325" s="188" t="s">
        <v>507</v>
      </c>
      <c r="E325" s="189" t="s">
        <v>4695</v>
      </c>
      <c r="F325" s="190" t="s">
        <v>4696</v>
      </c>
      <c r="G325" s="191" t="s">
        <v>693</v>
      </c>
      <c r="H325" s="192">
        <v>1</v>
      </c>
      <c r="I325" s="193"/>
      <c r="J325" s="194">
        <f t="shared" si="70"/>
        <v>0</v>
      </c>
      <c r="K325" s="195"/>
      <c r="L325" s="196"/>
      <c r="M325" s="197" t="s">
        <v>1</v>
      </c>
      <c r="N325" s="198" t="s">
        <v>42</v>
      </c>
      <c r="P325" s="156">
        <f t="shared" si="71"/>
        <v>0</v>
      </c>
      <c r="Q325" s="156">
        <v>0</v>
      </c>
      <c r="R325" s="156">
        <f t="shared" si="72"/>
        <v>0</v>
      </c>
      <c r="S325" s="156">
        <v>0</v>
      </c>
      <c r="T325" s="157">
        <f t="shared" si="73"/>
        <v>0</v>
      </c>
      <c r="AR325" s="158" t="s">
        <v>449</v>
      </c>
      <c r="AT325" s="158" t="s">
        <v>507</v>
      </c>
      <c r="AU325" s="158" t="s">
        <v>89</v>
      </c>
      <c r="AY325" s="17" t="s">
        <v>307</v>
      </c>
      <c r="BE325" s="159">
        <f t="shared" si="74"/>
        <v>0</v>
      </c>
      <c r="BF325" s="159">
        <f t="shared" si="75"/>
        <v>0</v>
      </c>
      <c r="BG325" s="159">
        <f t="shared" si="76"/>
        <v>0</v>
      </c>
      <c r="BH325" s="159">
        <f t="shared" si="77"/>
        <v>0</v>
      </c>
      <c r="BI325" s="159">
        <f t="shared" si="78"/>
        <v>0</v>
      </c>
      <c r="BJ325" s="17" t="s">
        <v>89</v>
      </c>
      <c r="BK325" s="159">
        <f t="shared" si="79"/>
        <v>0</v>
      </c>
      <c r="BL325" s="17" t="s">
        <v>313</v>
      </c>
      <c r="BM325" s="158" t="s">
        <v>4697</v>
      </c>
    </row>
    <row r="326" spans="2:65" s="1" customFormat="1" ht="16.5" customHeight="1">
      <c r="B326" s="145"/>
      <c r="C326" s="188" t="s">
        <v>1909</v>
      </c>
      <c r="D326" s="188" t="s">
        <v>507</v>
      </c>
      <c r="E326" s="189" t="s">
        <v>4698</v>
      </c>
      <c r="F326" s="190" t="s">
        <v>4699</v>
      </c>
      <c r="G326" s="191" t="s">
        <v>693</v>
      </c>
      <c r="H326" s="192">
        <v>8</v>
      </c>
      <c r="I326" s="193"/>
      <c r="J326" s="194">
        <f t="shared" si="70"/>
        <v>0</v>
      </c>
      <c r="K326" s="195"/>
      <c r="L326" s="196"/>
      <c r="M326" s="197" t="s">
        <v>1</v>
      </c>
      <c r="N326" s="198" t="s">
        <v>42</v>
      </c>
      <c r="P326" s="156">
        <f t="shared" si="71"/>
        <v>0</v>
      </c>
      <c r="Q326" s="156">
        <v>4.8000000000000001E-4</v>
      </c>
      <c r="R326" s="156">
        <f t="shared" si="72"/>
        <v>3.8400000000000001E-3</v>
      </c>
      <c r="S326" s="156">
        <v>0</v>
      </c>
      <c r="T326" s="157">
        <f t="shared" si="73"/>
        <v>0</v>
      </c>
      <c r="AR326" s="158" t="s">
        <v>449</v>
      </c>
      <c r="AT326" s="158" t="s">
        <v>507</v>
      </c>
      <c r="AU326" s="158" t="s">
        <v>89</v>
      </c>
      <c r="AY326" s="17" t="s">
        <v>307</v>
      </c>
      <c r="BE326" s="159">
        <f t="shared" si="74"/>
        <v>0</v>
      </c>
      <c r="BF326" s="159">
        <f t="shared" si="75"/>
        <v>0</v>
      </c>
      <c r="BG326" s="159">
        <f t="shared" si="76"/>
        <v>0</v>
      </c>
      <c r="BH326" s="159">
        <f t="shared" si="77"/>
        <v>0</v>
      </c>
      <c r="BI326" s="159">
        <f t="shared" si="78"/>
        <v>0</v>
      </c>
      <c r="BJ326" s="17" t="s">
        <v>89</v>
      </c>
      <c r="BK326" s="159">
        <f t="shared" si="79"/>
        <v>0</v>
      </c>
      <c r="BL326" s="17" t="s">
        <v>313</v>
      </c>
      <c r="BM326" s="158" t="s">
        <v>4700</v>
      </c>
    </row>
    <row r="327" spans="2:65" s="1" customFormat="1" ht="16.5" customHeight="1">
      <c r="B327" s="145"/>
      <c r="C327" s="188" t="s">
        <v>1919</v>
      </c>
      <c r="D327" s="188" t="s">
        <v>507</v>
      </c>
      <c r="E327" s="189" t="s">
        <v>4701</v>
      </c>
      <c r="F327" s="190" t="s">
        <v>4702</v>
      </c>
      <c r="G327" s="191" t="s">
        <v>693</v>
      </c>
      <c r="H327" s="192">
        <v>1</v>
      </c>
      <c r="I327" s="193"/>
      <c r="J327" s="194">
        <f t="shared" si="70"/>
        <v>0</v>
      </c>
      <c r="K327" s="195"/>
      <c r="L327" s="196"/>
      <c r="M327" s="197" t="s">
        <v>1</v>
      </c>
      <c r="N327" s="198" t="s">
        <v>42</v>
      </c>
      <c r="P327" s="156">
        <f t="shared" si="71"/>
        <v>0</v>
      </c>
      <c r="Q327" s="156">
        <v>1.82E-3</v>
      </c>
      <c r="R327" s="156">
        <f t="shared" si="72"/>
        <v>1.82E-3</v>
      </c>
      <c r="S327" s="156">
        <v>0</v>
      </c>
      <c r="T327" s="157">
        <f t="shared" si="73"/>
        <v>0</v>
      </c>
      <c r="AR327" s="158" t="s">
        <v>449</v>
      </c>
      <c r="AT327" s="158" t="s">
        <v>507</v>
      </c>
      <c r="AU327" s="158" t="s">
        <v>89</v>
      </c>
      <c r="AY327" s="17" t="s">
        <v>307</v>
      </c>
      <c r="BE327" s="159">
        <f t="shared" si="74"/>
        <v>0</v>
      </c>
      <c r="BF327" s="159">
        <f t="shared" si="75"/>
        <v>0</v>
      </c>
      <c r="BG327" s="159">
        <f t="shared" si="76"/>
        <v>0</v>
      </c>
      <c r="BH327" s="159">
        <f t="shared" si="77"/>
        <v>0</v>
      </c>
      <c r="BI327" s="159">
        <f t="shared" si="78"/>
        <v>0</v>
      </c>
      <c r="BJ327" s="17" t="s">
        <v>89</v>
      </c>
      <c r="BK327" s="159">
        <f t="shared" si="79"/>
        <v>0</v>
      </c>
      <c r="BL327" s="17" t="s">
        <v>313</v>
      </c>
      <c r="BM327" s="158" t="s">
        <v>4703</v>
      </c>
    </row>
    <row r="328" spans="2:65" s="1" customFormat="1" ht="16.5" customHeight="1">
      <c r="B328" s="145"/>
      <c r="C328" s="188" t="s">
        <v>1925</v>
      </c>
      <c r="D328" s="188" t="s">
        <v>507</v>
      </c>
      <c r="E328" s="189" t="s">
        <v>4704</v>
      </c>
      <c r="F328" s="190" t="s">
        <v>4705</v>
      </c>
      <c r="G328" s="191" t="s">
        <v>693</v>
      </c>
      <c r="H328" s="192">
        <v>1</v>
      </c>
      <c r="I328" s="193"/>
      <c r="J328" s="194">
        <f t="shared" si="70"/>
        <v>0</v>
      </c>
      <c r="K328" s="195"/>
      <c r="L328" s="196"/>
      <c r="M328" s="197" t="s">
        <v>1</v>
      </c>
      <c r="N328" s="198" t="s">
        <v>42</v>
      </c>
      <c r="P328" s="156">
        <f t="shared" si="71"/>
        <v>0</v>
      </c>
      <c r="Q328" s="156">
        <v>6.7000000000000002E-3</v>
      </c>
      <c r="R328" s="156">
        <f t="shared" si="72"/>
        <v>6.7000000000000002E-3</v>
      </c>
      <c r="S328" s="156">
        <v>0</v>
      </c>
      <c r="T328" s="157">
        <f t="shared" si="73"/>
        <v>0</v>
      </c>
      <c r="AR328" s="158" t="s">
        <v>449</v>
      </c>
      <c r="AT328" s="158" t="s">
        <v>507</v>
      </c>
      <c r="AU328" s="158" t="s">
        <v>89</v>
      </c>
      <c r="AY328" s="17" t="s">
        <v>307</v>
      </c>
      <c r="BE328" s="159">
        <f t="shared" si="74"/>
        <v>0</v>
      </c>
      <c r="BF328" s="159">
        <f t="shared" si="75"/>
        <v>0</v>
      </c>
      <c r="BG328" s="159">
        <f t="shared" si="76"/>
        <v>0</v>
      </c>
      <c r="BH328" s="159">
        <f t="shared" si="77"/>
        <v>0</v>
      </c>
      <c r="BI328" s="159">
        <f t="shared" si="78"/>
        <v>0</v>
      </c>
      <c r="BJ328" s="17" t="s">
        <v>89</v>
      </c>
      <c r="BK328" s="159">
        <f t="shared" si="79"/>
        <v>0</v>
      </c>
      <c r="BL328" s="17" t="s">
        <v>313</v>
      </c>
      <c r="BM328" s="158" t="s">
        <v>4706</v>
      </c>
    </row>
    <row r="329" spans="2:65" s="1" customFormat="1" ht="16.5" customHeight="1">
      <c r="B329" s="145"/>
      <c r="C329" s="188" t="s">
        <v>1929</v>
      </c>
      <c r="D329" s="188" t="s">
        <v>507</v>
      </c>
      <c r="E329" s="189" t="s">
        <v>4707</v>
      </c>
      <c r="F329" s="190" t="s">
        <v>4708</v>
      </c>
      <c r="G329" s="191" t="s">
        <v>693</v>
      </c>
      <c r="H329" s="192">
        <v>1</v>
      </c>
      <c r="I329" s="193"/>
      <c r="J329" s="194">
        <f t="shared" si="70"/>
        <v>0</v>
      </c>
      <c r="K329" s="195"/>
      <c r="L329" s="196"/>
      <c r="M329" s="197" t="s">
        <v>1</v>
      </c>
      <c r="N329" s="198" t="s">
        <v>42</v>
      </c>
      <c r="P329" s="156">
        <f t="shared" si="71"/>
        <v>0</v>
      </c>
      <c r="Q329" s="156">
        <v>6.43E-3</v>
      </c>
      <c r="R329" s="156">
        <f t="shared" si="72"/>
        <v>6.43E-3</v>
      </c>
      <c r="S329" s="156">
        <v>0</v>
      </c>
      <c r="T329" s="157">
        <f t="shared" si="73"/>
        <v>0</v>
      </c>
      <c r="AR329" s="158" t="s">
        <v>449</v>
      </c>
      <c r="AT329" s="158" t="s">
        <v>507</v>
      </c>
      <c r="AU329" s="158" t="s">
        <v>89</v>
      </c>
      <c r="AY329" s="17" t="s">
        <v>307</v>
      </c>
      <c r="BE329" s="159">
        <f t="shared" si="74"/>
        <v>0</v>
      </c>
      <c r="BF329" s="159">
        <f t="shared" si="75"/>
        <v>0</v>
      </c>
      <c r="BG329" s="159">
        <f t="shared" si="76"/>
        <v>0</v>
      </c>
      <c r="BH329" s="159">
        <f t="shared" si="77"/>
        <v>0</v>
      </c>
      <c r="BI329" s="159">
        <f t="shared" si="78"/>
        <v>0</v>
      </c>
      <c r="BJ329" s="17" t="s">
        <v>89</v>
      </c>
      <c r="BK329" s="159">
        <f t="shared" si="79"/>
        <v>0</v>
      </c>
      <c r="BL329" s="17" t="s">
        <v>313</v>
      </c>
      <c r="BM329" s="158" t="s">
        <v>4709</v>
      </c>
    </row>
    <row r="330" spans="2:65" s="1" customFormat="1" ht="16.5" customHeight="1">
      <c r="B330" s="145"/>
      <c r="C330" s="188" t="s">
        <v>1933</v>
      </c>
      <c r="D330" s="188" t="s">
        <v>507</v>
      </c>
      <c r="E330" s="189" t="s">
        <v>4710</v>
      </c>
      <c r="F330" s="190" t="s">
        <v>4711</v>
      </c>
      <c r="G330" s="191" t="s">
        <v>693</v>
      </c>
      <c r="H330" s="192">
        <v>2</v>
      </c>
      <c r="I330" s="193"/>
      <c r="J330" s="194">
        <f t="shared" si="70"/>
        <v>0</v>
      </c>
      <c r="K330" s="195"/>
      <c r="L330" s="196"/>
      <c r="M330" s="197" t="s">
        <v>1</v>
      </c>
      <c r="N330" s="198" t="s">
        <v>42</v>
      </c>
      <c r="P330" s="156">
        <f t="shared" si="71"/>
        <v>0</v>
      </c>
      <c r="Q330" s="156">
        <v>5.2999999999999998E-4</v>
      </c>
      <c r="R330" s="156">
        <f t="shared" si="72"/>
        <v>1.06E-3</v>
      </c>
      <c r="S330" s="156">
        <v>0</v>
      </c>
      <c r="T330" s="157">
        <f t="shared" si="73"/>
        <v>0</v>
      </c>
      <c r="AR330" s="158" t="s">
        <v>449</v>
      </c>
      <c r="AT330" s="158" t="s">
        <v>507</v>
      </c>
      <c r="AU330" s="158" t="s">
        <v>89</v>
      </c>
      <c r="AY330" s="17" t="s">
        <v>307</v>
      </c>
      <c r="BE330" s="159">
        <f t="shared" si="74"/>
        <v>0</v>
      </c>
      <c r="BF330" s="159">
        <f t="shared" si="75"/>
        <v>0</v>
      </c>
      <c r="BG330" s="159">
        <f t="shared" si="76"/>
        <v>0</v>
      </c>
      <c r="BH330" s="159">
        <f t="shared" si="77"/>
        <v>0</v>
      </c>
      <c r="BI330" s="159">
        <f t="shared" si="78"/>
        <v>0</v>
      </c>
      <c r="BJ330" s="17" t="s">
        <v>89</v>
      </c>
      <c r="BK330" s="159">
        <f t="shared" si="79"/>
        <v>0</v>
      </c>
      <c r="BL330" s="17" t="s">
        <v>313</v>
      </c>
      <c r="BM330" s="158" t="s">
        <v>4712</v>
      </c>
    </row>
    <row r="331" spans="2:65" s="11" customFormat="1" ht="22.9" customHeight="1">
      <c r="B331" s="133"/>
      <c r="D331" s="134" t="s">
        <v>75</v>
      </c>
      <c r="E331" s="143" t="s">
        <v>439</v>
      </c>
      <c r="F331" s="143" t="s">
        <v>1130</v>
      </c>
      <c r="I331" s="136"/>
      <c r="J331" s="144">
        <f>BK331</f>
        <v>0</v>
      </c>
      <c r="L331" s="133"/>
      <c r="M331" s="138"/>
      <c r="P331" s="139">
        <f>SUM(P332:P333)</f>
        <v>0</v>
      </c>
      <c r="R331" s="139">
        <f>SUM(R332:R333)</f>
        <v>1.630455</v>
      </c>
      <c r="T331" s="140">
        <f>SUM(T332:T333)</f>
        <v>0</v>
      </c>
      <c r="AR331" s="134" t="s">
        <v>313</v>
      </c>
      <c r="AT331" s="141" t="s">
        <v>75</v>
      </c>
      <c r="AU331" s="141" t="s">
        <v>83</v>
      </c>
      <c r="AY331" s="134" t="s">
        <v>307</v>
      </c>
      <c r="BK331" s="142">
        <f>SUM(BK332:BK333)</f>
        <v>0</v>
      </c>
    </row>
    <row r="332" spans="2:65" s="1" customFormat="1" ht="24.2" customHeight="1">
      <c r="B332" s="145"/>
      <c r="C332" s="146" t="s">
        <v>1939</v>
      </c>
      <c r="D332" s="146" t="s">
        <v>309</v>
      </c>
      <c r="E332" s="147" t="s">
        <v>1174</v>
      </c>
      <c r="F332" s="148" t="s">
        <v>1175</v>
      </c>
      <c r="G332" s="149" t="s">
        <v>517</v>
      </c>
      <c r="H332" s="150">
        <v>36.5</v>
      </c>
      <c r="I332" s="151"/>
      <c r="J332" s="152">
        <f>ROUND(I332*H332,2)</f>
        <v>0</v>
      </c>
      <c r="K332" s="153"/>
      <c r="L332" s="32"/>
      <c r="M332" s="154" t="s">
        <v>1</v>
      </c>
      <c r="N332" s="155" t="s">
        <v>42</v>
      </c>
      <c r="P332" s="156">
        <f>O332*H332</f>
        <v>0</v>
      </c>
      <c r="Q332" s="156">
        <v>4.4670000000000001E-2</v>
      </c>
      <c r="R332" s="156">
        <f>Q332*H332</f>
        <v>1.630455</v>
      </c>
      <c r="S332" s="156">
        <v>0</v>
      </c>
      <c r="T332" s="157">
        <f>S332*H332</f>
        <v>0</v>
      </c>
      <c r="AR332" s="158" t="s">
        <v>3086</v>
      </c>
      <c r="AT332" s="158" t="s">
        <v>309</v>
      </c>
      <c r="AU332" s="158" t="s">
        <v>89</v>
      </c>
      <c r="AY332" s="17" t="s">
        <v>307</v>
      </c>
      <c r="BE332" s="159">
        <f>IF(N332="základná",J332,0)</f>
        <v>0</v>
      </c>
      <c r="BF332" s="159">
        <f>IF(N332="znížená",J332,0)</f>
        <v>0</v>
      </c>
      <c r="BG332" s="159">
        <f>IF(N332="zákl. prenesená",J332,0)</f>
        <v>0</v>
      </c>
      <c r="BH332" s="159">
        <f>IF(N332="zníž. prenesená",J332,0)</f>
        <v>0</v>
      </c>
      <c r="BI332" s="159">
        <f>IF(N332="nulová",J332,0)</f>
        <v>0</v>
      </c>
      <c r="BJ332" s="17" t="s">
        <v>89</v>
      </c>
      <c r="BK332" s="159">
        <f>ROUND(I332*H332,2)</f>
        <v>0</v>
      </c>
      <c r="BL332" s="17" t="s">
        <v>3086</v>
      </c>
      <c r="BM332" s="158" t="s">
        <v>4713</v>
      </c>
    </row>
    <row r="333" spans="2:65" s="1" customFormat="1" ht="16.5" customHeight="1">
      <c r="B333" s="145"/>
      <c r="C333" s="188" t="s">
        <v>1944</v>
      </c>
      <c r="D333" s="188" t="s">
        <v>507</v>
      </c>
      <c r="E333" s="189" t="s">
        <v>4714</v>
      </c>
      <c r="F333" s="190" t="s">
        <v>4715</v>
      </c>
      <c r="G333" s="191" t="s">
        <v>693</v>
      </c>
      <c r="H333" s="192">
        <v>18.25</v>
      </c>
      <c r="I333" s="193"/>
      <c r="J333" s="194">
        <f>ROUND(I333*H333,2)</f>
        <v>0</v>
      </c>
      <c r="K333" s="195"/>
      <c r="L333" s="196"/>
      <c r="M333" s="197" t="s">
        <v>1</v>
      </c>
      <c r="N333" s="198" t="s">
        <v>42</v>
      </c>
      <c r="P333" s="156">
        <f>O333*H333</f>
        <v>0</v>
      </c>
      <c r="Q333" s="156">
        <v>0</v>
      </c>
      <c r="R333" s="156">
        <f>Q333*H333</f>
        <v>0</v>
      </c>
      <c r="S333" s="156">
        <v>0</v>
      </c>
      <c r="T333" s="157">
        <f>S333*H333</f>
        <v>0</v>
      </c>
      <c r="AR333" s="158" t="s">
        <v>3086</v>
      </c>
      <c r="AT333" s="158" t="s">
        <v>507</v>
      </c>
      <c r="AU333" s="158" t="s">
        <v>89</v>
      </c>
      <c r="AY333" s="17" t="s">
        <v>307</v>
      </c>
      <c r="BE333" s="159">
        <f>IF(N333="základná",J333,0)</f>
        <v>0</v>
      </c>
      <c r="BF333" s="159">
        <f>IF(N333="znížená",J333,0)</f>
        <v>0</v>
      </c>
      <c r="BG333" s="159">
        <f>IF(N333="zákl. prenesená",J333,0)</f>
        <v>0</v>
      </c>
      <c r="BH333" s="159">
        <f>IF(N333="zníž. prenesená",J333,0)</f>
        <v>0</v>
      </c>
      <c r="BI333" s="159">
        <f>IF(N333="nulová",J333,0)</f>
        <v>0</v>
      </c>
      <c r="BJ333" s="17" t="s">
        <v>89</v>
      </c>
      <c r="BK333" s="159">
        <f>ROUND(I333*H333,2)</f>
        <v>0</v>
      </c>
      <c r="BL333" s="17" t="s">
        <v>3086</v>
      </c>
      <c r="BM333" s="158" t="s">
        <v>4716</v>
      </c>
    </row>
    <row r="334" spans="2:65" s="11" customFormat="1" ht="22.9" customHeight="1">
      <c r="B334" s="133"/>
      <c r="D334" s="134" t="s">
        <v>75</v>
      </c>
      <c r="E334" s="143" t="s">
        <v>506</v>
      </c>
      <c r="F334" s="143" t="s">
        <v>1576</v>
      </c>
      <c r="I334" s="136"/>
      <c r="J334" s="144">
        <f>BK334</f>
        <v>0</v>
      </c>
      <c r="L334" s="133"/>
      <c r="M334" s="138"/>
      <c r="P334" s="139">
        <f>SUM(P335:P341)</f>
        <v>0</v>
      </c>
      <c r="R334" s="139">
        <f>SUM(R335:R341)</f>
        <v>2.5024999999999998E-4</v>
      </c>
      <c r="T334" s="140">
        <f>SUM(T335:T341)</f>
        <v>3.2030500000000002</v>
      </c>
      <c r="AR334" s="134" t="s">
        <v>313</v>
      </c>
      <c r="AT334" s="141" t="s">
        <v>75</v>
      </c>
      <c r="AU334" s="141" t="s">
        <v>83</v>
      </c>
      <c r="AY334" s="134" t="s">
        <v>307</v>
      </c>
      <c r="BK334" s="142">
        <f>SUM(BK335:BK341)</f>
        <v>0</v>
      </c>
    </row>
    <row r="335" spans="2:65" s="1" customFormat="1" ht="24.2" customHeight="1">
      <c r="B335" s="145"/>
      <c r="C335" s="146" t="s">
        <v>1948</v>
      </c>
      <c r="D335" s="146" t="s">
        <v>309</v>
      </c>
      <c r="E335" s="147" t="s">
        <v>4717</v>
      </c>
      <c r="F335" s="148" t="s">
        <v>4718</v>
      </c>
      <c r="G335" s="149" t="s">
        <v>693</v>
      </c>
      <c r="H335" s="150">
        <v>25</v>
      </c>
      <c r="I335" s="151"/>
      <c r="J335" s="152">
        <f t="shared" ref="J335:J341" si="80">ROUND(I335*H335,2)</f>
        <v>0</v>
      </c>
      <c r="K335" s="153"/>
      <c r="L335" s="32"/>
      <c r="M335" s="154" t="s">
        <v>1</v>
      </c>
      <c r="N335" s="155" t="s">
        <v>42</v>
      </c>
      <c r="P335" s="156">
        <f t="shared" ref="P335:P341" si="81">O335*H335</f>
        <v>0</v>
      </c>
      <c r="Q335" s="156">
        <v>0</v>
      </c>
      <c r="R335" s="156">
        <f t="shared" ref="R335:R341" si="82">Q335*H335</f>
        <v>0</v>
      </c>
      <c r="S335" s="156">
        <v>1E-3</v>
      </c>
      <c r="T335" s="157">
        <f t="shared" ref="T335:T341" si="83">S335*H335</f>
        <v>2.5000000000000001E-2</v>
      </c>
      <c r="AR335" s="158" t="s">
        <v>3086</v>
      </c>
      <c r="AT335" s="158" t="s">
        <v>309</v>
      </c>
      <c r="AU335" s="158" t="s">
        <v>89</v>
      </c>
      <c r="AY335" s="17" t="s">
        <v>307</v>
      </c>
      <c r="BE335" s="159">
        <f t="shared" ref="BE335:BE341" si="84">IF(N335="základná",J335,0)</f>
        <v>0</v>
      </c>
      <c r="BF335" s="159">
        <f t="shared" ref="BF335:BF341" si="85">IF(N335="znížená",J335,0)</f>
        <v>0</v>
      </c>
      <c r="BG335" s="159">
        <f t="shared" ref="BG335:BG341" si="86">IF(N335="zákl. prenesená",J335,0)</f>
        <v>0</v>
      </c>
      <c r="BH335" s="159">
        <f t="shared" ref="BH335:BH341" si="87">IF(N335="zníž. prenesená",J335,0)</f>
        <v>0</v>
      </c>
      <c r="BI335" s="159">
        <f t="shared" ref="BI335:BI341" si="88">IF(N335="nulová",J335,0)</f>
        <v>0</v>
      </c>
      <c r="BJ335" s="17" t="s">
        <v>89</v>
      </c>
      <c r="BK335" s="159">
        <f t="shared" ref="BK335:BK341" si="89">ROUND(I335*H335,2)</f>
        <v>0</v>
      </c>
      <c r="BL335" s="17" t="s">
        <v>3086</v>
      </c>
      <c r="BM335" s="158" t="s">
        <v>4719</v>
      </c>
    </row>
    <row r="336" spans="2:65" s="1" customFormat="1" ht="24.2" customHeight="1">
      <c r="B336" s="145"/>
      <c r="C336" s="146" t="s">
        <v>1955</v>
      </c>
      <c r="D336" s="146" t="s">
        <v>309</v>
      </c>
      <c r="E336" s="147" t="s">
        <v>4720</v>
      </c>
      <c r="F336" s="148" t="s">
        <v>4721</v>
      </c>
      <c r="G336" s="149" t="s">
        <v>693</v>
      </c>
      <c r="H336" s="150">
        <v>42</v>
      </c>
      <c r="I336" s="151"/>
      <c r="J336" s="152">
        <f t="shared" si="80"/>
        <v>0</v>
      </c>
      <c r="K336" s="153"/>
      <c r="L336" s="32"/>
      <c r="M336" s="154" t="s">
        <v>1</v>
      </c>
      <c r="N336" s="155" t="s">
        <v>42</v>
      </c>
      <c r="P336" s="156">
        <f t="shared" si="81"/>
        <v>0</v>
      </c>
      <c r="Q336" s="156">
        <v>0</v>
      </c>
      <c r="R336" s="156">
        <f t="shared" si="82"/>
        <v>0</v>
      </c>
      <c r="S336" s="156">
        <v>1E-3</v>
      </c>
      <c r="T336" s="157">
        <f t="shared" si="83"/>
        <v>4.2000000000000003E-2</v>
      </c>
      <c r="AR336" s="158" t="s">
        <v>3086</v>
      </c>
      <c r="AT336" s="158" t="s">
        <v>309</v>
      </c>
      <c r="AU336" s="158" t="s">
        <v>89</v>
      </c>
      <c r="AY336" s="17" t="s">
        <v>307</v>
      </c>
      <c r="BE336" s="159">
        <f t="shared" si="84"/>
        <v>0</v>
      </c>
      <c r="BF336" s="159">
        <f t="shared" si="85"/>
        <v>0</v>
      </c>
      <c r="BG336" s="159">
        <f t="shared" si="86"/>
        <v>0</v>
      </c>
      <c r="BH336" s="159">
        <f t="shared" si="87"/>
        <v>0</v>
      </c>
      <c r="BI336" s="159">
        <f t="shared" si="88"/>
        <v>0</v>
      </c>
      <c r="BJ336" s="17" t="s">
        <v>89</v>
      </c>
      <c r="BK336" s="159">
        <f t="shared" si="89"/>
        <v>0</v>
      </c>
      <c r="BL336" s="17" t="s">
        <v>3086</v>
      </c>
      <c r="BM336" s="158" t="s">
        <v>4722</v>
      </c>
    </row>
    <row r="337" spans="2:65" s="1" customFormat="1" ht="24.2" customHeight="1">
      <c r="B337" s="145"/>
      <c r="C337" s="146" t="s">
        <v>1959</v>
      </c>
      <c r="D337" s="146" t="s">
        <v>309</v>
      </c>
      <c r="E337" s="147" t="s">
        <v>4723</v>
      </c>
      <c r="F337" s="148" t="s">
        <v>4724</v>
      </c>
      <c r="G337" s="149" t="s">
        <v>4725</v>
      </c>
      <c r="H337" s="150">
        <v>35</v>
      </c>
      <c r="I337" s="151"/>
      <c r="J337" s="152">
        <f t="shared" si="80"/>
        <v>0</v>
      </c>
      <c r="K337" s="153"/>
      <c r="L337" s="32"/>
      <c r="M337" s="154" t="s">
        <v>1</v>
      </c>
      <c r="N337" s="155" t="s">
        <v>42</v>
      </c>
      <c r="P337" s="156">
        <f t="shared" si="81"/>
        <v>0</v>
      </c>
      <c r="Q337" s="156">
        <v>7.1500000000000002E-6</v>
      </c>
      <c r="R337" s="156">
        <f t="shared" si="82"/>
        <v>2.5024999999999998E-4</v>
      </c>
      <c r="S337" s="156">
        <v>3.0000000000000001E-5</v>
      </c>
      <c r="T337" s="157">
        <f t="shared" si="83"/>
        <v>1.0499999999999999E-3</v>
      </c>
      <c r="AR337" s="158" t="s">
        <v>3086</v>
      </c>
      <c r="AT337" s="158" t="s">
        <v>309</v>
      </c>
      <c r="AU337" s="158" t="s">
        <v>89</v>
      </c>
      <c r="AY337" s="17" t="s">
        <v>307</v>
      </c>
      <c r="BE337" s="159">
        <f t="shared" si="84"/>
        <v>0</v>
      </c>
      <c r="BF337" s="159">
        <f t="shared" si="85"/>
        <v>0</v>
      </c>
      <c r="BG337" s="159">
        <f t="shared" si="86"/>
        <v>0</v>
      </c>
      <c r="BH337" s="159">
        <f t="shared" si="87"/>
        <v>0</v>
      </c>
      <c r="BI337" s="159">
        <f t="shared" si="88"/>
        <v>0</v>
      </c>
      <c r="BJ337" s="17" t="s">
        <v>89</v>
      </c>
      <c r="BK337" s="159">
        <f t="shared" si="89"/>
        <v>0</v>
      </c>
      <c r="BL337" s="17" t="s">
        <v>3086</v>
      </c>
      <c r="BM337" s="158" t="s">
        <v>4726</v>
      </c>
    </row>
    <row r="338" spans="2:65" s="1" customFormat="1" ht="24.2" customHeight="1">
      <c r="B338" s="145"/>
      <c r="C338" s="146" t="s">
        <v>1963</v>
      </c>
      <c r="D338" s="146" t="s">
        <v>309</v>
      </c>
      <c r="E338" s="147" t="s">
        <v>4727</v>
      </c>
      <c r="F338" s="148" t="s">
        <v>4728</v>
      </c>
      <c r="G338" s="149" t="s">
        <v>693</v>
      </c>
      <c r="H338" s="150">
        <v>384</v>
      </c>
      <c r="I338" s="151"/>
      <c r="J338" s="152">
        <f t="shared" si="80"/>
        <v>0</v>
      </c>
      <c r="K338" s="153"/>
      <c r="L338" s="32"/>
      <c r="M338" s="154" t="s">
        <v>1</v>
      </c>
      <c r="N338" s="155" t="s">
        <v>42</v>
      </c>
      <c r="P338" s="156">
        <f t="shared" si="81"/>
        <v>0</v>
      </c>
      <c r="Q338" s="156">
        <v>0</v>
      </c>
      <c r="R338" s="156">
        <f t="shared" si="82"/>
        <v>0</v>
      </c>
      <c r="S338" s="156">
        <v>1E-3</v>
      </c>
      <c r="T338" s="157">
        <f t="shared" si="83"/>
        <v>0.38400000000000001</v>
      </c>
      <c r="AR338" s="158" t="s">
        <v>3086</v>
      </c>
      <c r="AT338" s="158" t="s">
        <v>309</v>
      </c>
      <c r="AU338" s="158" t="s">
        <v>89</v>
      </c>
      <c r="AY338" s="17" t="s">
        <v>307</v>
      </c>
      <c r="BE338" s="159">
        <f t="shared" si="84"/>
        <v>0</v>
      </c>
      <c r="BF338" s="159">
        <f t="shared" si="85"/>
        <v>0</v>
      </c>
      <c r="BG338" s="159">
        <f t="shared" si="86"/>
        <v>0</v>
      </c>
      <c r="BH338" s="159">
        <f t="shared" si="87"/>
        <v>0</v>
      </c>
      <c r="BI338" s="159">
        <f t="shared" si="88"/>
        <v>0</v>
      </c>
      <c r="BJ338" s="17" t="s">
        <v>89</v>
      </c>
      <c r="BK338" s="159">
        <f t="shared" si="89"/>
        <v>0</v>
      </c>
      <c r="BL338" s="17" t="s">
        <v>3086</v>
      </c>
      <c r="BM338" s="158" t="s">
        <v>4729</v>
      </c>
    </row>
    <row r="339" spans="2:65" s="1" customFormat="1" ht="24.2" customHeight="1">
      <c r="B339" s="145"/>
      <c r="C339" s="146" t="s">
        <v>1967</v>
      </c>
      <c r="D339" s="146" t="s">
        <v>309</v>
      </c>
      <c r="E339" s="147" t="s">
        <v>4730</v>
      </c>
      <c r="F339" s="148" t="s">
        <v>4731</v>
      </c>
      <c r="G339" s="149" t="s">
        <v>693</v>
      </c>
      <c r="H339" s="150">
        <v>17</v>
      </c>
      <c r="I339" s="151"/>
      <c r="J339" s="152">
        <f t="shared" si="80"/>
        <v>0</v>
      </c>
      <c r="K339" s="153"/>
      <c r="L339" s="32"/>
      <c r="M339" s="154" t="s">
        <v>1</v>
      </c>
      <c r="N339" s="155" t="s">
        <v>42</v>
      </c>
      <c r="P339" s="156">
        <f t="shared" si="81"/>
        <v>0</v>
      </c>
      <c r="Q339" s="156">
        <v>0</v>
      </c>
      <c r="R339" s="156">
        <f t="shared" si="82"/>
        <v>0</v>
      </c>
      <c r="S339" s="156">
        <v>3.0000000000000001E-3</v>
      </c>
      <c r="T339" s="157">
        <f t="shared" si="83"/>
        <v>5.1000000000000004E-2</v>
      </c>
      <c r="AR339" s="158" t="s">
        <v>3086</v>
      </c>
      <c r="AT339" s="158" t="s">
        <v>309</v>
      </c>
      <c r="AU339" s="158" t="s">
        <v>89</v>
      </c>
      <c r="AY339" s="17" t="s">
        <v>307</v>
      </c>
      <c r="BE339" s="159">
        <f t="shared" si="84"/>
        <v>0</v>
      </c>
      <c r="BF339" s="159">
        <f t="shared" si="85"/>
        <v>0</v>
      </c>
      <c r="BG339" s="159">
        <f t="shared" si="86"/>
        <v>0</v>
      </c>
      <c r="BH339" s="159">
        <f t="shared" si="87"/>
        <v>0</v>
      </c>
      <c r="BI339" s="159">
        <f t="shared" si="88"/>
        <v>0</v>
      </c>
      <c r="BJ339" s="17" t="s">
        <v>89</v>
      </c>
      <c r="BK339" s="159">
        <f t="shared" si="89"/>
        <v>0</v>
      </c>
      <c r="BL339" s="17" t="s">
        <v>3086</v>
      </c>
      <c r="BM339" s="158" t="s">
        <v>4732</v>
      </c>
    </row>
    <row r="340" spans="2:65" s="1" customFormat="1" ht="37.9" customHeight="1">
      <c r="B340" s="145"/>
      <c r="C340" s="146" t="s">
        <v>1972</v>
      </c>
      <c r="D340" s="146" t="s">
        <v>309</v>
      </c>
      <c r="E340" s="147" t="s">
        <v>4733</v>
      </c>
      <c r="F340" s="148" t="s">
        <v>4734</v>
      </c>
      <c r="G340" s="149" t="s">
        <v>1071</v>
      </c>
      <c r="H340" s="150">
        <v>750</v>
      </c>
      <c r="I340" s="151"/>
      <c r="J340" s="152">
        <f t="shared" si="80"/>
        <v>0</v>
      </c>
      <c r="K340" s="153"/>
      <c r="L340" s="32"/>
      <c r="M340" s="154" t="s">
        <v>1</v>
      </c>
      <c r="N340" s="155" t="s">
        <v>42</v>
      </c>
      <c r="P340" s="156">
        <f t="shared" si="81"/>
        <v>0</v>
      </c>
      <c r="Q340" s="156">
        <v>0</v>
      </c>
      <c r="R340" s="156">
        <f t="shared" si="82"/>
        <v>0</v>
      </c>
      <c r="S340" s="156">
        <v>2E-3</v>
      </c>
      <c r="T340" s="157">
        <f t="shared" si="83"/>
        <v>1.5</v>
      </c>
      <c r="AR340" s="158" t="s">
        <v>3086</v>
      </c>
      <c r="AT340" s="158" t="s">
        <v>309</v>
      </c>
      <c r="AU340" s="158" t="s">
        <v>89</v>
      </c>
      <c r="AY340" s="17" t="s">
        <v>307</v>
      </c>
      <c r="BE340" s="159">
        <f t="shared" si="84"/>
        <v>0</v>
      </c>
      <c r="BF340" s="159">
        <f t="shared" si="85"/>
        <v>0</v>
      </c>
      <c r="BG340" s="159">
        <f t="shared" si="86"/>
        <v>0</v>
      </c>
      <c r="BH340" s="159">
        <f t="shared" si="87"/>
        <v>0</v>
      </c>
      <c r="BI340" s="159">
        <f t="shared" si="88"/>
        <v>0</v>
      </c>
      <c r="BJ340" s="17" t="s">
        <v>89</v>
      </c>
      <c r="BK340" s="159">
        <f t="shared" si="89"/>
        <v>0</v>
      </c>
      <c r="BL340" s="17" t="s">
        <v>3086</v>
      </c>
      <c r="BM340" s="158" t="s">
        <v>4735</v>
      </c>
    </row>
    <row r="341" spans="2:65" s="1" customFormat="1" ht="37.9" customHeight="1">
      <c r="B341" s="145"/>
      <c r="C341" s="146" t="s">
        <v>1976</v>
      </c>
      <c r="D341" s="146" t="s">
        <v>309</v>
      </c>
      <c r="E341" s="147" t="s">
        <v>4736</v>
      </c>
      <c r="F341" s="148" t="s">
        <v>4737</v>
      </c>
      <c r="G341" s="149" t="s">
        <v>1071</v>
      </c>
      <c r="H341" s="150">
        <v>200</v>
      </c>
      <c r="I341" s="151"/>
      <c r="J341" s="152">
        <f t="shared" si="80"/>
        <v>0</v>
      </c>
      <c r="K341" s="153"/>
      <c r="L341" s="32"/>
      <c r="M341" s="154" t="s">
        <v>1</v>
      </c>
      <c r="N341" s="155" t="s">
        <v>42</v>
      </c>
      <c r="P341" s="156">
        <f t="shared" si="81"/>
        <v>0</v>
      </c>
      <c r="Q341" s="156">
        <v>0</v>
      </c>
      <c r="R341" s="156">
        <f t="shared" si="82"/>
        <v>0</v>
      </c>
      <c r="S341" s="156">
        <v>6.0000000000000001E-3</v>
      </c>
      <c r="T341" s="157">
        <f t="shared" si="83"/>
        <v>1.2</v>
      </c>
      <c r="AR341" s="158" t="s">
        <v>3086</v>
      </c>
      <c r="AT341" s="158" t="s">
        <v>309</v>
      </c>
      <c r="AU341" s="158" t="s">
        <v>89</v>
      </c>
      <c r="AY341" s="17" t="s">
        <v>307</v>
      </c>
      <c r="BE341" s="159">
        <f t="shared" si="84"/>
        <v>0</v>
      </c>
      <c r="BF341" s="159">
        <f t="shared" si="85"/>
        <v>0</v>
      </c>
      <c r="BG341" s="159">
        <f t="shared" si="86"/>
        <v>0</v>
      </c>
      <c r="BH341" s="159">
        <f t="shared" si="87"/>
        <v>0</v>
      </c>
      <c r="BI341" s="159">
        <f t="shared" si="88"/>
        <v>0</v>
      </c>
      <c r="BJ341" s="17" t="s">
        <v>89</v>
      </c>
      <c r="BK341" s="159">
        <f t="shared" si="89"/>
        <v>0</v>
      </c>
      <c r="BL341" s="17" t="s">
        <v>3086</v>
      </c>
      <c r="BM341" s="158" t="s">
        <v>4738</v>
      </c>
    </row>
    <row r="342" spans="2:65" s="11" customFormat="1" ht="25.9" customHeight="1">
      <c r="B342" s="133"/>
      <c r="D342" s="134" t="s">
        <v>75</v>
      </c>
      <c r="E342" s="135" t="s">
        <v>3090</v>
      </c>
      <c r="F342" s="135" t="s">
        <v>4739</v>
      </c>
      <c r="I342" s="136"/>
      <c r="J342" s="137">
        <f>BK342</f>
        <v>0</v>
      </c>
      <c r="L342" s="133"/>
      <c r="M342" s="138"/>
      <c r="P342" s="139">
        <f>P343</f>
        <v>0</v>
      </c>
      <c r="R342" s="139">
        <f>R343</f>
        <v>0</v>
      </c>
      <c r="T342" s="140">
        <f>T343</f>
        <v>0</v>
      </c>
      <c r="AR342" s="134" t="s">
        <v>433</v>
      </c>
      <c r="AT342" s="141" t="s">
        <v>75</v>
      </c>
      <c r="AU342" s="141" t="s">
        <v>76</v>
      </c>
      <c r="AY342" s="134" t="s">
        <v>307</v>
      </c>
      <c r="BK342" s="142">
        <f>BK343</f>
        <v>0</v>
      </c>
    </row>
    <row r="343" spans="2:65" s="1" customFormat="1" ht="24.2" customHeight="1">
      <c r="B343" s="145"/>
      <c r="C343" s="146" t="s">
        <v>1983</v>
      </c>
      <c r="D343" s="146" t="s">
        <v>309</v>
      </c>
      <c r="E343" s="147" t="s">
        <v>4740</v>
      </c>
      <c r="F343" s="148" t="s">
        <v>4741</v>
      </c>
      <c r="G343" s="149" t="s">
        <v>3095</v>
      </c>
      <c r="H343" s="150">
        <v>1</v>
      </c>
      <c r="I343" s="151"/>
      <c r="J343" s="152">
        <f>ROUND(I343*H343,2)</f>
        <v>0</v>
      </c>
      <c r="K343" s="153"/>
      <c r="L343" s="32"/>
      <c r="M343" s="200" t="s">
        <v>1</v>
      </c>
      <c r="N343" s="201" t="s">
        <v>42</v>
      </c>
      <c r="O343" s="202"/>
      <c r="P343" s="203">
        <f>O343*H343</f>
        <v>0</v>
      </c>
      <c r="Q343" s="203">
        <v>0</v>
      </c>
      <c r="R343" s="203">
        <f>Q343*H343</f>
        <v>0</v>
      </c>
      <c r="S343" s="203">
        <v>0</v>
      </c>
      <c r="T343" s="204">
        <f>S343*H343</f>
        <v>0</v>
      </c>
      <c r="AR343" s="158" t="s">
        <v>3096</v>
      </c>
      <c r="AT343" s="158" t="s">
        <v>309</v>
      </c>
      <c r="AU343" s="158" t="s">
        <v>83</v>
      </c>
      <c r="AY343" s="17" t="s">
        <v>307</v>
      </c>
      <c r="BE343" s="159">
        <f>IF(N343="základná",J343,0)</f>
        <v>0</v>
      </c>
      <c r="BF343" s="159">
        <f>IF(N343="znížená",J343,0)</f>
        <v>0</v>
      </c>
      <c r="BG343" s="159">
        <f>IF(N343="zákl. prenesená",J343,0)</f>
        <v>0</v>
      </c>
      <c r="BH343" s="159">
        <f>IF(N343="zníž. prenesená",J343,0)</f>
        <v>0</v>
      </c>
      <c r="BI343" s="159">
        <f>IF(N343="nulová",J343,0)</f>
        <v>0</v>
      </c>
      <c r="BJ343" s="17" t="s">
        <v>89</v>
      </c>
      <c r="BK343" s="159">
        <f>ROUND(I343*H343,2)</f>
        <v>0</v>
      </c>
      <c r="BL343" s="17" t="s">
        <v>3096</v>
      </c>
      <c r="BM343" s="158" t="s">
        <v>4742</v>
      </c>
    </row>
    <row r="344" spans="2:65" s="1" customFormat="1" ht="6.95" customHeight="1">
      <c r="B344" s="47"/>
      <c r="C344" s="48"/>
      <c r="D344" s="48"/>
      <c r="E344" s="48"/>
      <c r="F344" s="48"/>
      <c r="G344" s="48"/>
      <c r="H344" s="48"/>
      <c r="I344" s="48"/>
      <c r="J344" s="48"/>
      <c r="K344" s="48"/>
      <c r="L344" s="32"/>
    </row>
  </sheetData>
  <autoFilter ref="C136:K343" xr:uid="{00000000-0009-0000-0000-000006000000}"/>
  <mergeCells count="15">
    <mergeCell ref="E123:H123"/>
    <mergeCell ref="E127:H127"/>
    <mergeCell ref="E125:H125"/>
    <mergeCell ref="E129:H12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scale="88" fitToHeight="100" orientation="portrait" blackAndWhite="1" r:id="rId1"/>
  <headerFooter>
    <oddFooter>&amp;CStrana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188"/>
  <sheetViews>
    <sheetView showGridLines="0" workbookViewId="0">
      <selection activeCell="E37" sqref="E37:J38"/>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22" t="s">
        <v>5</v>
      </c>
      <c r="M2" s="266"/>
      <c r="N2" s="266"/>
      <c r="O2" s="266"/>
      <c r="P2" s="266"/>
      <c r="Q2" s="266"/>
      <c r="R2" s="266"/>
      <c r="S2" s="266"/>
      <c r="T2" s="266"/>
      <c r="U2" s="266"/>
      <c r="V2" s="266"/>
      <c r="AT2" s="17" t="s">
        <v>111</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63" t="str">
        <f>'Rekapitulácia stavby'!K6</f>
        <v>DD a DSS Terany - novostavba ubytovacieho bloku - CÚ 2025/II</v>
      </c>
      <c r="F7" s="264"/>
      <c r="G7" s="264"/>
      <c r="H7" s="264"/>
      <c r="L7" s="20"/>
    </row>
    <row r="8" spans="2:46" ht="12.75">
      <c r="B8" s="20"/>
      <c r="D8" s="27" t="s">
        <v>163</v>
      </c>
      <c r="L8" s="20"/>
    </row>
    <row r="9" spans="2:46" ht="16.5" customHeight="1">
      <c r="B9" s="20"/>
      <c r="E9" s="263" t="s">
        <v>166</v>
      </c>
      <c r="F9" s="266"/>
      <c r="G9" s="266"/>
      <c r="H9" s="266"/>
      <c r="L9" s="20"/>
    </row>
    <row r="10" spans="2:46" ht="12" customHeight="1">
      <c r="B10" s="20"/>
      <c r="D10" s="27" t="s">
        <v>169</v>
      </c>
      <c r="L10" s="20"/>
    </row>
    <row r="11" spans="2:46" s="1" customFormat="1" ht="16.5" customHeight="1">
      <c r="B11" s="32"/>
      <c r="E11" s="228" t="s">
        <v>4156</v>
      </c>
      <c r="F11" s="262"/>
      <c r="G11" s="262"/>
      <c r="H11" s="262"/>
      <c r="L11" s="32"/>
    </row>
    <row r="12" spans="2:46" s="1" customFormat="1" ht="12" customHeight="1">
      <c r="B12" s="32"/>
      <c r="D12" s="27" t="s">
        <v>4157</v>
      </c>
      <c r="L12" s="32"/>
    </row>
    <row r="13" spans="2:46" s="1" customFormat="1" ht="16.5" customHeight="1">
      <c r="B13" s="32"/>
      <c r="E13" s="234" t="s">
        <v>4743</v>
      </c>
      <c r="F13" s="262"/>
      <c r="G13" s="262"/>
      <c r="H13" s="262"/>
      <c r="L13" s="32"/>
    </row>
    <row r="14" spans="2:46" s="1" customFormat="1">
      <c r="B14" s="32"/>
      <c r="L14" s="32"/>
    </row>
    <row r="15" spans="2:46" s="1" customFormat="1" ht="12" customHeight="1">
      <c r="B15" s="32"/>
      <c r="D15" s="27" t="s">
        <v>17</v>
      </c>
      <c r="F15" s="25" t="s">
        <v>1</v>
      </c>
      <c r="I15" s="27" t="s">
        <v>18</v>
      </c>
      <c r="J15" s="25" t="s">
        <v>1</v>
      </c>
      <c r="L15" s="32"/>
    </row>
    <row r="16" spans="2:46" s="1" customFormat="1" ht="12" customHeight="1">
      <c r="B16" s="32"/>
      <c r="D16" s="27" t="s">
        <v>19</v>
      </c>
      <c r="F16" s="25" t="s">
        <v>20</v>
      </c>
      <c r="I16" s="27" t="s">
        <v>21</v>
      </c>
      <c r="J16" s="55" t="str">
        <f>'Rekapitulácia stavby'!AN8</f>
        <v>5. 12. 2025</v>
      </c>
      <c r="L16" s="32"/>
    </row>
    <row r="17" spans="2:12" s="1" customFormat="1" ht="10.9" customHeight="1">
      <c r="B17" s="32"/>
      <c r="L17" s="32"/>
    </row>
    <row r="18" spans="2:12" s="1" customFormat="1" ht="12" customHeight="1">
      <c r="B18" s="32"/>
      <c r="D18" s="27" t="s">
        <v>23</v>
      </c>
      <c r="I18" s="27" t="s">
        <v>24</v>
      </c>
      <c r="J18" s="25" t="s">
        <v>1</v>
      </c>
      <c r="L18" s="32"/>
    </row>
    <row r="19" spans="2:12" s="1" customFormat="1" ht="18" customHeight="1">
      <c r="B19" s="32"/>
      <c r="E19" s="25" t="s">
        <v>25</v>
      </c>
      <c r="I19" s="27" t="s">
        <v>26</v>
      </c>
      <c r="J19" s="25" t="s">
        <v>1</v>
      </c>
      <c r="L19" s="32"/>
    </row>
    <row r="20" spans="2:12" s="1" customFormat="1" ht="6.95" customHeight="1">
      <c r="B20" s="32"/>
      <c r="L20" s="32"/>
    </row>
    <row r="21" spans="2:12" s="1" customFormat="1" ht="12" customHeight="1">
      <c r="B21" s="32"/>
      <c r="D21" s="27" t="s">
        <v>27</v>
      </c>
      <c r="I21" s="27" t="s">
        <v>24</v>
      </c>
      <c r="J21" s="28" t="str">
        <f>'Rekapitulácia stavby'!AN13</f>
        <v>Vyplň údaj</v>
      </c>
      <c r="L21" s="32"/>
    </row>
    <row r="22" spans="2:12" s="1" customFormat="1" ht="18" customHeight="1">
      <c r="B22" s="32"/>
      <c r="E22" s="265" t="str">
        <f>'Rekapitulácia stavby'!E14</f>
        <v>Vyplň údaj</v>
      </c>
      <c r="F22" s="250"/>
      <c r="G22" s="250"/>
      <c r="H22" s="250"/>
      <c r="I22" s="27" t="s">
        <v>26</v>
      </c>
      <c r="J22" s="28" t="str">
        <f>'Rekapitulácia stavby'!AN14</f>
        <v>Vyplň údaj</v>
      </c>
      <c r="L22" s="32"/>
    </row>
    <row r="23" spans="2:12" s="1" customFormat="1" ht="6.95" customHeight="1">
      <c r="B23" s="32"/>
      <c r="L23" s="32"/>
    </row>
    <row r="24" spans="2:12" s="1" customFormat="1" ht="12" customHeight="1">
      <c r="B24" s="32"/>
      <c r="D24" s="27" t="s">
        <v>29</v>
      </c>
      <c r="I24" s="27" t="s">
        <v>24</v>
      </c>
      <c r="J24" s="25" t="s">
        <v>1</v>
      </c>
      <c r="L24" s="32"/>
    </row>
    <row r="25" spans="2:12" s="1" customFormat="1" ht="18" customHeight="1">
      <c r="B25" s="32"/>
      <c r="E25" s="25" t="s">
        <v>30</v>
      </c>
      <c r="I25" s="27" t="s">
        <v>26</v>
      </c>
      <c r="J25" s="25" t="s">
        <v>1</v>
      </c>
      <c r="L25" s="32"/>
    </row>
    <row r="26" spans="2:12" s="1" customFormat="1" ht="6.95" customHeight="1">
      <c r="B26" s="32"/>
      <c r="L26" s="32"/>
    </row>
    <row r="27" spans="2:12" s="1" customFormat="1" ht="12" customHeight="1">
      <c r="B27" s="32"/>
      <c r="D27" s="27" t="s">
        <v>32</v>
      </c>
      <c r="I27" s="27" t="s">
        <v>24</v>
      </c>
      <c r="J27" s="25" t="s">
        <v>1</v>
      </c>
      <c r="L27" s="32"/>
    </row>
    <row r="28" spans="2:12" s="1" customFormat="1" ht="18" customHeight="1">
      <c r="B28" s="32"/>
      <c r="E28" s="25" t="s">
        <v>4159</v>
      </c>
      <c r="I28" s="27" t="s">
        <v>26</v>
      </c>
      <c r="J28" s="25" t="s">
        <v>1</v>
      </c>
      <c r="L28" s="32"/>
    </row>
    <row r="29" spans="2:12" s="1" customFormat="1" ht="6.95" customHeight="1">
      <c r="B29" s="32"/>
      <c r="L29" s="32"/>
    </row>
    <row r="30" spans="2:12" s="1" customFormat="1" ht="12" customHeight="1">
      <c r="B30" s="32"/>
      <c r="D30" s="27" t="s">
        <v>34</v>
      </c>
      <c r="L30" s="32"/>
    </row>
    <row r="31" spans="2:12" s="7" customFormat="1" ht="16.5" customHeight="1">
      <c r="B31" s="98"/>
      <c r="E31" s="254" t="s">
        <v>1</v>
      </c>
      <c r="F31" s="254"/>
      <c r="G31" s="254"/>
      <c r="H31" s="254"/>
      <c r="L31" s="98"/>
    </row>
    <row r="32" spans="2:12" s="1" customFormat="1" ht="6.95" customHeight="1">
      <c r="B32" s="32"/>
      <c r="L32" s="32"/>
    </row>
    <row r="33" spans="2:12" s="1" customFormat="1" ht="6.95" customHeight="1">
      <c r="B33" s="32"/>
      <c r="D33" s="56"/>
      <c r="E33" s="56"/>
      <c r="F33" s="56"/>
      <c r="G33" s="56"/>
      <c r="H33" s="56"/>
      <c r="I33" s="56"/>
      <c r="J33" s="56"/>
      <c r="K33" s="56"/>
      <c r="L33" s="32"/>
    </row>
    <row r="34" spans="2:12" s="1" customFormat="1" ht="25.35" customHeight="1">
      <c r="B34" s="32"/>
      <c r="D34" s="100" t="s">
        <v>36</v>
      </c>
      <c r="J34" s="69">
        <f>ROUND(J129, 2)</f>
        <v>0</v>
      </c>
      <c r="L34" s="32"/>
    </row>
    <row r="35" spans="2:12" s="1" customFormat="1" ht="6.95" customHeight="1">
      <c r="B35" s="32"/>
      <c r="D35" s="56"/>
      <c r="E35" s="56"/>
      <c r="F35" s="56"/>
      <c r="G35" s="56"/>
      <c r="H35" s="56"/>
      <c r="I35" s="56"/>
      <c r="J35" s="56"/>
      <c r="K35" s="56"/>
      <c r="L35" s="32"/>
    </row>
    <row r="36" spans="2:12" s="1" customFormat="1" ht="14.45" customHeight="1">
      <c r="B36" s="32"/>
      <c r="F36" s="35" t="s">
        <v>38</v>
      </c>
      <c r="I36" s="35" t="s">
        <v>37</v>
      </c>
      <c r="J36" s="35" t="s">
        <v>39</v>
      </c>
      <c r="L36" s="32"/>
    </row>
    <row r="37" spans="2:12" s="1" customFormat="1" ht="14.45" customHeight="1">
      <c r="B37" s="32"/>
      <c r="D37" s="58" t="s">
        <v>40</v>
      </c>
      <c r="E37" s="25" t="s">
        <v>41</v>
      </c>
      <c r="F37" s="211">
        <f>ROUND((SUM(BE129:BE187)),  2)</f>
        <v>0</v>
      </c>
      <c r="G37" s="212"/>
      <c r="H37" s="212"/>
      <c r="I37" s="213">
        <v>0.23</v>
      </c>
      <c r="J37" s="211">
        <f>ROUND(((SUM(BE129:BE187))*I37),  2)</f>
        <v>0</v>
      </c>
      <c r="L37" s="32"/>
    </row>
    <row r="38" spans="2:12" s="1" customFormat="1" ht="14.45" customHeight="1">
      <c r="B38" s="32"/>
      <c r="E38" s="25" t="s">
        <v>42</v>
      </c>
      <c r="F38" s="211">
        <f>ROUND((SUM(BF129:BF187)),  2)</f>
        <v>0</v>
      </c>
      <c r="G38" s="212"/>
      <c r="H38" s="212"/>
      <c r="I38" s="213">
        <v>0.23</v>
      </c>
      <c r="J38" s="211">
        <f>ROUND(((SUM(BF129:BF187))*I38),  2)</f>
        <v>0</v>
      </c>
      <c r="L38" s="32"/>
    </row>
    <row r="39" spans="2:12" s="1" customFormat="1" ht="14.45" hidden="1" customHeight="1">
      <c r="B39" s="32"/>
      <c r="E39" s="27" t="s">
        <v>43</v>
      </c>
      <c r="F39" s="89">
        <f>ROUND((SUM(BG129:BG187)),  2)</f>
        <v>0</v>
      </c>
      <c r="I39" s="104">
        <v>0.23</v>
      </c>
      <c r="J39" s="89">
        <f>0</f>
        <v>0</v>
      </c>
      <c r="L39" s="32"/>
    </row>
    <row r="40" spans="2:12" s="1" customFormat="1" ht="14.45" hidden="1" customHeight="1">
      <c r="B40" s="32"/>
      <c r="E40" s="27" t="s">
        <v>44</v>
      </c>
      <c r="F40" s="89">
        <f>ROUND((SUM(BH129:BH187)),  2)</f>
        <v>0</v>
      </c>
      <c r="I40" s="104">
        <v>0.23</v>
      </c>
      <c r="J40" s="89">
        <f>0</f>
        <v>0</v>
      </c>
      <c r="L40" s="32"/>
    </row>
    <row r="41" spans="2:12" s="1" customFormat="1" ht="14.45" hidden="1" customHeight="1">
      <c r="B41" s="32"/>
      <c r="E41" s="37" t="s">
        <v>45</v>
      </c>
      <c r="F41" s="101">
        <f>ROUND((SUM(BI129:BI187)),  2)</f>
        <v>0</v>
      </c>
      <c r="G41" s="102"/>
      <c r="H41" s="102"/>
      <c r="I41" s="103">
        <v>0</v>
      </c>
      <c r="J41" s="101">
        <f>0</f>
        <v>0</v>
      </c>
      <c r="L41" s="32"/>
    </row>
    <row r="42" spans="2:12" s="1" customFormat="1" ht="6.95" customHeight="1">
      <c r="B42" s="32"/>
      <c r="L42" s="32"/>
    </row>
    <row r="43" spans="2:12" s="1" customFormat="1" ht="25.35" customHeight="1">
      <c r="B43" s="32"/>
      <c r="C43" s="105"/>
      <c r="D43" s="106" t="s">
        <v>46</v>
      </c>
      <c r="E43" s="60"/>
      <c r="F43" s="60"/>
      <c r="G43" s="107" t="s">
        <v>47</v>
      </c>
      <c r="H43" s="108" t="s">
        <v>48</v>
      </c>
      <c r="I43" s="60"/>
      <c r="J43" s="109">
        <f>SUM(J34:J41)</f>
        <v>0</v>
      </c>
      <c r="K43" s="110"/>
      <c r="L43" s="32"/>
    </row>
    <row r="44" spans="2:12" s="1" customFormat="1" ht="14.45" customHeight="1">
      <c r="B44" s="32"/>
      <c r="L44" s="32"/>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12" s="1" customFormat="1" ht="6.95" customHeight="1">
      <c r="B81" s="49"/>
      <c r="C81" s="50"/>
      <c r="D81" s="50"/>
      <c r="E81" s="50"/>
      <c r="F81" s="50"/>
      <c r="G81" s="50"/>
      <c r="H81" s="50"/>
      <c r="I81" s="50"/>
      <c r="J81" s="50"/>
      <c r="K81" s="50"/>
      <c r="L81" s="32"/>
    </row>
    <row r="82" spans="2:12" s="1" customFormat="1" ht="24.95" customHeight="1">
      <c r="B82" s="32"/>
      <c r="C82" s="21" t="s">
        <v>257</v>
      </c>
      <c r="L82" s="32"/>
    </row>
    <row r="83" spans="2:12" s="1" customFormat="1" ht="6.95" customHeight="1">
      <c r="B83" s="32"/>
      <c r="L83" s="32"/>
    </row>
    <row r="84" spans="2:12" s="1" customFormat="1" ht="12" customHeight="1">
      <c r="B84" s="32"/>
      <c r="C84" s="27" t="s">
        <v>15</v>
      </c>
      <c r="L84" s="32"/>
    </row>
    <row r="85" spans="2:12" s="1" customFormat="1" ht="16.5" customHeight="1">
      <c r="B85" s="32"/>
      <c r="E85" s="263" t="str">
        <f>E7</f>
        <v>DD a DSS Terany - novostavba ubytovacieho bloku - CÚ 2025/II</v>
      </c>
      <c r="F85" s="264"/>
      <c r="G85" s="264"/>
      <c r="H85" s="264"/>
      <c r="L85" s="32"/>
    </row>
    <row r="86" spans="2:12" ht="12" customHeight="1">
      <c r="B86" s="20"/>
      <c r="C86" s="27" t="s">
        <v>163</v>
      </c>
      <c r="L86" s="20"/>
    </row>
    <row r="87" spans="2:12" ht="16.5" customHeight="1">
      <c r="B87" s="20"/>
      <c r="E87" s="263" t="s">
        <v>166</v>
      </c>
      <c r="F87" s="266"/>
      <c r="G87" s="266"/>
      <c r="H87" s="266"/>
      <c r="L87" s="20"/>
    </row>
    <row r="88" spans="2:12" ht="12" customHeight="1">
      <c r="B88" s="20"/>
      <c r="C88" s="27" t="s">
        <v>169</v>
      </c>
      <c r="L88" s="20"/>
    </row>
    <row r="89" spans="2:12" s="1" customFormat="1" ht="16.5" customHeight="1">
      <c r="B89" s="32"/>
      <c r="E89" s="228" t="s">
        <v>4156</v>
      </c>
      <c r="F89" s="262"/>
      <c r="G89" s="262"/>
      <c r="H89" s="262"/>
      <c r="L89" s="32"/>
    </row>
    <row r="90" spans="2:12" s="1" customFormat="1" ht="12" customHeight="1">
      <c r="B90" s="32"/>
      <c r="C90" s="27" t="s">
        <v>4157</v>
      </c>
      <c r="L90" s="32"/>
    </row>
    <row r="91" spans="2:12" s="1" customFormat="1" ht="16.5" customHeight="1">
      <c r="B91" s="32"/>
      <c r="E91" s="234" t="str">
        <f>E13</f>
        <v xml:space="preserve">BLK - Bleskozvod    </v>
      </c>
      <c r="F91" s="262"/>
      <c r="G91" s="262"/>
      <c r="H91" s="262"/>
      <c r="L91" s="32"/>
    </row>
    <row r="92" spans="2:12" s="1" customFormat="1" ht="6.95" customHeight="1">
      <c r="B92" s="32"/>
      <c r="L92" s="32"/>
    </row>
    <row r="93" spans="2:12" s="1" customFormat="1" ht="12" customHeight="1">
      <c r="B93" s="32"/>
      <c r="C93" s="27" t="s">
        <v>19</v>
      </c>
      <c r="F93" s="25" t="str">
        <f>F16</f>
        <v>Terany</v>
      </c>
      <c r="I93" s="27" t="s">
        <v>21</v>
      </c>
      <c r="J93" s="55" t="str">
        <f>IF(J16="","",J16)</f>
        <v>5. 12. 2025</v>
      </c>
      <c r="L93" s="32"/>
    </row>
    <row r="94" spans="2:12" s="1" customFormat="1" ht="6.95" customHeight="1">
      <c r="B94" s="32"/>
      <c r="L94" s="32"/>
    </row>
    <row r="95" spans="2:12" s="1" customFormat="1" ht="15.2" customHeight="1">
      <c r="B95" s="32"/>
      <c r="C95" s="27" t="s">
        <v>23</v>
      </c>
      <c r="F95" s="25" t="str">
        <f>E19</f>
        <v>DD DSS Terany 1, Hontianske Tesáre</v>
      </c>
      <c r="I95" s="27" t="s">
        <v>29</v>
      </c>
      <c r="J95" s="30" t="str">
        <f>E25</f>
        <v>Ing.Attila Farkaš</v>
      </c>
      <c r="L95" s="32"/>
    </row>
    <row r="96" spans="2:12" s="1" customFormat="1" ht="15.2" customHeight="1">
      <c r="B96" s="32"/>
      <c r="C96" s="27" t="s">
        <v>27</v>
      </c>
      <c r="F96" s="25" t="str">
        <f>IF(E22="","",E22)</f>
        <v>Vyplň údaj</v>
      </c>
      <c r="I96" s="27" t="s">
        <v>32</v>
      </c>
      <c r="J96" s="30" t="str">
        <f>E28</f>
        <v>Bc. Stanislav VARGA</v>
      </c>
      <c r="L96" s="32"/>
    </row>
    <row r="97" spans="2:47" s="1" customFormat="1" ht="10.35" customHeight="1">
      <c r="B97" s="32"/>
      <c r="L97" s="32"/>
    </row>
    <row r="98" spans="2:47" s="1" customFormat="1" ht="29.25" customHeight="1">
      <c r="B98" s="32"/>
      <c r="C98" s="113" t="s">
        <v>258</v>
      </c>
      <c r="D98" s="105"/>
      <c r="E98" s="105"/>
      <c r="F98" s="105"/>
      <c r="G98" s="105"/>
      <c r="H98" s="105"/>
      <c r="I98" s="105"/>
      <c r="J98" s="114" t="s">
        <v>259</v>
      </c>
      <c r="K98" s="105"/>
      <c r="L98" s="32"/>
    </row>
    <row r="99" spans="2:47" s="1" customFormat="1" ht="10.35" customHeight="1">
      <c r="B99" s="32"/>
      <c r="L99" s="32"/>
    </row>
    <row r="100" spans="2:47" s="1" customFormat="1" ht="22.9" customHeight="1">
      <c r="B100" s="32"/>
      <c r="C100" s="115" t="s">
        <v>260</v>
      </c>
      <c r="J100" s="69">
        <f>J129</f>
        <v>0</v>
      </c>
      <c r="L100" s="32"/>
      <c r="AU100" s="17" t="s">
        <v>261</v>
      </c>
    </row>
    <row r="101" spans="2:47" s="8" customFormat="1" ht="24.95" customHeight="1">
      <c r="B101" s="116"/>
      <c r="D101" s="117" t="s">
        <v>4160</v>
      </c>
      <c r="E101" s="118"/>
      <c r="F101" s="118"/>
      <c r="G101" s="118"/>
      <c r="H101" s="118"/>
      <c r="I101" s="118"/>
      <c r="J101" s="119">
        <f>J130</f>
        <v>0</v>
      </c>
      <c r="L101" s="116"/>
    </row>
    <row r="102" spans="2:47" s="9" customFormat="1" ht="19.899999999999999" customHeight="1">
      <c r="B102" s="120"/>
      <c r="D102" s="121" t="s">
        <v>4161</v>
      </c>
      <c r="E102" s="122"/>
      <c r="F102" s="122"/>
      <c r="G102" s="122"/>
      <c r="H102" s="122"/>
      <c r="I102" s="122"/>
      <c r="J102" s="123">
        <f>J131</f>
        <v>0</v>
      </c>
      <c r="L102" s="120"/>
    </row>
    <row r="103" spans="2:47" s="9" customFormat="1" ht="19.899999999999999" customHeight="1">
      <c r="B103" s="120"/>
      <c r="D103" s="121" t="s">
        <v>4744</v>
      </c>
      <c r="E103" s="122"/>
      <c r="F103" s="122"/>
      <c r="G103" s="122"/>
      <c r="H103" s="122"/>
      <c r="I103" s="122"/>
      <c r="J103" s="123">
        <f>J180</f>
        <v>0</v>
      </c>
      <c r="L103" s="120"/>
    </row>
    <row r="104" spans="2:47" s="9" customFormat="1" ht="19.899999999999999" customHeight="1">
      <c r="B104" s="120"/>
      <c r="D104" s="121" t="s">
        <v>4167</v>
      </c>
      <c r="E104" s="122"/>
      <c r="F104" s="122"/>
      <c r="G104" s="122"/>
      <c r="H104" s="122"/>
      <c r="I104" s="122"/>
      <c r="J104" s="123">
        <f>J184</f>
        <v>0</v>
      </c>
      <c r="L104" s="120"/>
    </row>
    <row r="105" spans="2:47" s="8" customFormat="1" ht="24.95" customHeight="1">
      <c r="B105" s="116"/>
      <c r="D105" s="117" t="s">
        <v>4169</v>
      </c>
      <c r="E105" s="118"/>
      <c r="F105" s="118"/>
      <c r="G105" s="118"/>
      <c r="H105" s="118"/>
      <c r="I105" s="118"/>
      <c r="J105" s="119">
        <f>J186</f>
        <v>0</v>
      </c>
      <c r="L105" s="116"/>
    </row>
    <row r="106" spans="2:47" s="1" customFormat="1" ht="21.75" customHeight="1">
      <c r="B106" s="32"/>
      <c r="L106" s="32"/>
    </row>
    <row r="107" spans="2:47" s="1" customFormat="1" ht="6.95" customHeight="1">
      <c r="B107" s="47"/>
      <c r="C107" s="48"/>
      <c r="D107" s="48"/>
      <c r="E107" s="48"/>
      <c r="F107" s="48"/>
      <c r="G107" s="48"/>
      <c r="H107" s="48"/>
      <c r="I107" s="48"/>
      <c r="J107" s="48"/>
      <c r="K107" s="48"/>
      <c r="L107" s="32"/>
    </row>
    <row r="111" spans="2:47" s="1" customFormat="1" ht="6.95" customHeight="1">
      <c r="B111" s="49"/>
      <c r="C111" s="50"/>
      <c r="D111" s="50"/>
      <c r="E111" s="50"/>
      <c r="F111" s="50"/>
      <c r="G111" s="50"/>
      <c r="H111" s="50"/>
      <c r="I111" s="50"/>
      <c r="J111" s="50"/>
      <c r="K111" s="50"/>
      <c r="L111" s="32"/>
    </row>
    <row r="112" spans="2:47" s="1" customFormat="1" ht="24.95" customHeight="1">
      <c r="B112" s="32"/>
      <c r="C112" s="21" t="s">
        <v>293</v>
      </c>
      <c r="L112" s="32"/>
    </row>
    <row r="113" spans="2:20" s="1" customFormat="1" ht="6.95" customHeight="1">
      <c r="B113" s="32"/>
      <c r="L113" s="32"/>
    </row>
    <row r="114" spans="2:20" s="1" customFormat="1" ht="12" customHeight="1">
      <c r="B114" s="32"/>
      <c r="C114" s="27" t="s">
        <v>15</v>
      </c>
      <c r="L114" s="32"/>
    </row>
    <row r="115" spans="2:20" s="1" customFormat="1" ht="16.5" customHeight="1">
      <c r="B115" s="32"/>
      <c r="E115" s="263" t="str">
        <f>E7</f>
        <v>DD a DSS Terany - novostavba ubytovacieho bloku - CÚ 2025/II</v>
      </c>
      <c r="F115" s="264"/>
      <c r="G115" s="264"/>
      <c r="H115" s="264"/>
      <c r="L115" s="32"/>
    </row>
    <row r="116" spans="2:20" ht="12" customHeight="1">
      <c r="B116" s="20"/>
      <c r="C116" s="27" t="s">
        <v>163</v>
      </c>
      <c r="L116" s="20"/>
    </row>
    <row r="117" spans="2:20" ht="16.5" customHeight="1">
      <c r="B117" s="20"/>
      <c r="E117" s="263" t="s">
        <v>166</v>
      </c>
      <c r="F117" s="266"/>
      <c r="G117" s="266"/>
      <c r="H117" s="266"/>
      <c r="L117" s="20"/>
    </row>
    <row r="118" spans="2:20" ht="12" customHeight="1">
      <c r="B118" s="20"/>
      <c r="C118" s="27" t="s">
        <v>169</v>
      </c>
      <c r="L118" s="20"/>
    </row>
    <row r="119" spans="2:20" s="1" customFormat="1" ht="16.5" customHeight="1">
      <c r="B119" s="32"/>
      <c r="E119" s="228" t="s">
        <v>4156</v>
      </c>
      <c r="F119" s="262"/>
      <c r="G119" s="262"/>
      <c r="H119" s="262"/>
      <c r="L119" s="32"/>
    </row>
    <row r="120" spans="2:20" s="1" customFormat="1" ht="12" customHeight="1">
      <c r="B120" s="32"/>
      <c r="C120" s="27" t="s">
        <v>4157</v>
      </c>
      <c r="L120" s="32"/>
    </row>
    <row r="121" spans="2:20" s="1" customFormat="1" ht="16.5" customHeight="1">
      <c r="B121" s="32"/>
      <c r="E121" s="234" t="str">
        <f>E13</f>
        <v xml:space="preserve">BLK - Bleskozvod    </v>
      </c>
      <c r="F121" s="262"/>
      <c r="G121" s="262"/>
      <c r="H121" s="262"/>
      <c r="L121" s="32"/>
    </row>
    <row r="122" spans="2:20" s="1" customFormat="1" ht="6.95" customHeight="1">
      <c r="B122" s="32"/>
      <c r="L122" s="32"/>
    </row>
    <row r="123" spans="2:20" s="1" customFormat="1" ht="12" customHeight="1">
      <c r="B123" s="32"/>
      <c r="C123" s="27" t="s">
        <v>19</v>
      </c>
      <c r="F123" s="25" t="str">
        <f>F16</f>
        <v>Terany</v>
      </c>
      <c r="I123" s="27" t="s">
        <v>21</v>
      </c>
      <c r="J123" s="55" t="str">
        <f>IF(J16="","",J16)</f>
        <v>5. 12. 2025</v>
      </c>
      <c r="L123" s="32"/>
    </row>
    <row r="124" spans="2:20" s="1" customFormat="1" ht="6.95" customHeight="1">
      <c r="B124" s="32"/>
      <c r="L124" s="32"/>
    </row>
    <row r="125" spans="2:20" s="1" customFormat="1" ht="15.2" customHeight="1">
      <c r="B125" s="32"/>
      <c r="C125" s="27" t="s">
        <v>23</v>
      </c>
      <c r="F125" s="25" t="str">
        <f>E19</f>
        <v>DD DSS Terany 1, Hontianske Tesáre</v>
      </c>
      <c r="I125" s="27" t="s">
        <v>29</v>
      </c>
      <c r="J125" s="30" t="str">
        <f>E25</f>
        <v>Ing.Attila Farkaš</v>
      </c>
      <c r="L125" s="32"/>
    </row>
    <row r="126" spans="2:20" s="1" customFormat="1" ht="15.2" customHeight="1">
      <c r="B126" s="32"/>
      <c r="C126" s="27" t="s">
        <v>27</v>
      </c>
      <c r="F126" s="25" t="str">
        <f>IF(E22="","",E22)</f>
        <v>Vyplň údaj</v>
      </c>
      <c r="I126" s="27" t="s">
        <v>32</v>
      </c>
      <c r="J126" s="30" t="str">
        <f>E28</f>
        <v>Bc. Stanislav VARGA</v>
      </c>
      <c r="L126" s="32"/>
    </row>
    <row r="127" spans="2:20" s="1" customFormat="1" ht="10.35" customHeight="1">
      <c r="B127" s="32"/>
      <c r="L127" s="32"/>
    </row>
    <row r="128" spans="2:20" s="10" customFormat="1" ht="29.25" customHeight="1">
      <c r="B128" s="124"/>
      <c r="C128" s="125" t="s">
        <v>294</v>
      </c>
      <c r="D128" s="126" t="s">
        <v>61</v>
      </c>
      <c r="E128" s="126" t="s">
        <v>57</v>
      </c>
      <c r="F128" s="126" t="s">
        <v>58</v>
      </c>
      <c r="G128" s="126" t="s">
        <v>295</v>
      </c>
      <c r="H128" s="126" t="s">
        <v>296</v>
      </c>
      <c r="I128" s="126" t="s">
        <v>297</v>
      </c>
      <c r="J128" s="127" t="s">
        <v>259</v>
      </c>
      <c r="K128" s="128" t="s">
        <v>298</v>
      </c>
      <c r="L128" s="124"/>
      <c r="M128" s="62" t="s">
        <v>1</v>
      </c>
      <c r="N128" s="63" t="s">
        <v>40</v>
      </c>
      <c r="O128" s="63" t="s">
        <v>299</v>
      </c>
      <c r="P128" s="63" t="s">
        <v>300</v>
      </c>
      <c r="Q128" s="63" t="s">
        <v>301</v>
      </c>
      <c r="R128" s="63" t="s">
        <v>302</v>
      </c>
      <c r="S128" s="63" t="s">
        <v>303</v>
      </c>
      <c r="T128" s="64" t="s">
        <v>304</v>
      </c>
    </row>
    <row r="129" spans="2:65" s="1" customFormat="1" ht="22.9" customHeight="1">
      <c r="B129" s="32"/>
      <c r="C129" s="67" t="s">
        <v>260</v>
      </c>
      <c r="J129" s="129">
        <f>BK129</f>
        <v>0</v>
      </c>
      <c r="L129" s="32"/>
      <c r="M129" s="65"/>
      <c r="N129" s="56"/>
      <c r="O129" s="56"/>
      <c r="P129" s="130">
        <f>P130+P186</f>
        <v>0</v>
      </c>
      <c r="Q129" s="56"/>
      <c r="R129" s="130">
        <f>R130+R186</f>
        <v>0.52793999999999996</v>
      </c>
      <c r="S129" s="56"/>
      <c r="T129" s="131">
        <f>T130+T186</f>
        <v>0</v>
      </c>
      <c r="AT129" s="17" t="s">
        <v>75</v>
      </c>
      <c r="AU129" s="17" t="s">
        <v>261</v>
      </c>
      <c r="BK129" s="132">
        <f>BK130+BK186</f>
        <v>0</v>
      </c>
    </row>
    <row r="130" spans="2:65" s="11" customFormat="1" ht="25.9" customHeight="1">
      <c r="B130" s="133"/>
      <c r="D130" s="134" t="s">
        <v>75</v>
      </c>
      <c r="E130" s="135" t="s">
        <v>507</v>
      </c>
      <c r="F130" s="135" t="s">
        <v>4170</v>
      </c>
      <c r="I130" s="136"/>
      <c r="J130" s="137">
        <f>BK130</f>
        <v>0</v>
      </c>
      <c r="L130" s="133"/>
      <c r="M130" s="138"/>
      <c r="P130" s="139">
        <f>P131+P180+P184</f>
        <v>0</v>
      </c>
      <c r="R130" s="139">
        <f>R131+R180+R184</f>
        <v>0.52793999999999996</v>
      </c>
      <c r="T130" s="140">
        <f>T131+T180+T184</f>
        <v>0</v>
      </c>
      <c r="AR130" s="134" t="s">
        <v>83</v>
      </c>
      <c r="AT130" s="141" t="s">
        <v>75</v>
      </c>
      <c r="AU130" s="141" t="s">
        <v>76</v>
      </c>
      <c r="AY130" s="134" t="s">
        <v>307</v>
      </c>
      <c r="BK130" s="142">
        <f>BK131+BK180+BK184</f>
        <v>0</v>
      </c>
    </row>
    <row r="131" spans="2:65" s="11" customFormat="1" ht="22.9" customHeight="1">
      <c r="B131" s="133"/>
      <c r="D131" s="134" t="s">
        <v>75</v>
      </c>
      <c r="E131" s="143" t="s">
        <v>4171</v>
      </c>
      <c r="F131" s="143" t="s">
        <v>4172</v>
      </c>
      <c r="I131" s="136"/>
      <c r="J131" s="144">
        <f>BK131</f>
        <v>0</v>
      </c>
      <c r="L131" s="133"/>
      <c r="M131" s="138"/>
      <c r="P131" s="139">
        <f>SUM(P132:P179)</f>
        <v>0</v>
      </c>
      <c r="R131" s="139">
        <f>SUM(R132:R179)</f>
        <v>0.52793999999999996</v>
      </c>
      <c r="T131" s="140">
        <f>SUM(T132:T179)</f>
        <v>0</v>
      </c>
      <c r="AR131" s="134" t="s">
        <v>83</v>
      </c>
      <c r="AT131" s="141" t="s">
        <v>75</v>
      </c>
      <c r="AU131" s="141" t="s">
        <v>83</v>
      </c>
      <c r="AY131" s="134" t="s">
        <v>307</v>
      </c>
      <c r="BK131" s="142">
        <f>SUM(BK132:BK179)</f>
        <v>0</v>
      </c>
    </row>
    <row r="132" spans="2:65" s="1" customFormat="1" ht="16.5" customHeight="1">
      <c r="B132" s="145"/>
      <c r="C132" s="146" t="s">
        <v>83</v>
      </c>
      <c r="D132" s="146" t="s">
        <v>309</v>
      </c>
      <c r="E132" s="147" t="s">
        <v>4745</v>
      </c>
      <c r="F132" s="148" t="s">
        <v>4746</v>
      </c>
      <c r="G132" s="149" t="s">
        <v>693</v>
      </c>
      <c r="H132" s="150">
        <v>16</v>
      </c>
      <c r="I132" s="151"/>
      <c r="J132" s="152">
        <f t="shared" ref="J132:J179" si="0">ROUND(I132*H132,2)</f>
        <v>0</v>
      </c>
      <c r="K132" s="153"/>
      <c r="L132" s="32"/>
      <c r="M132" s="154" t="s">
        <v>1</v>
      </c>
      <c r="N132" s="155" t="s">
        <v>42</v>
      </c>
      <c r="P132" s="156">
        <f t="shared" ref="P132:P179" si="1">O132*H132</f>
        <v>0</v>
      </c>
      <c r="Q132" s="156">
        <v>0</v>
      </c>
      <c r="R132" s="156">
        <f t="shared" ref="R132:R179" si="2">Q132*H132</f>
        <v>0</v>
      </c>
      <c r="S132" s="156">
        <v>0</v>
      </c>
      <c r="T132" s="157">
        <f t="shared" ref="T132:T179" si="3">S132*H132</f>
        <v>0</v>
      </c>
      <c r="AR132" s="158" t="s">
        <v>313</v>
      </c>
      <c r="AT132" s="158" t="s">
        <v>309</v>
      </c>
      <c r="AU132" s="158" t="s">
        <v>89</v>
      </c>
      <c r="AY132" s="17" t="s">
        <v>307</v>
      </c>
      <c r="BE132" s="159">
        <f t="shared" ref="BE132:BE179" si="4">IF(N132="základná",J132,0)</f>
        <v>0</v>
      </c>
      <c r="BF132" s="159">
        <f t="shared" ref="BF132:BF179" si="5">IF(N132="znížená",J132,0)</f>
        <v>0</v>
      </c>
      <c r="BG132" s="159">
        <f t="shared" ref="BG132:BG179" si="6">IF(N132="zákl. prenesená",J132,0)</f>
        <v>0</v>
      </c>
      <c r="BH132" s="159">
        <f t="shared" ref="BH132:BH179" si="7">IF(N132="zníž. prenesená",J132,0)</f>
        <v>0</v>
      </c>
      <c r="BI132" s="159">
        <f t="shared" ref="BI132:BI179" si="8">IF(N132="nulová",J132,0)</f>
        <v>0</v>
      </c>
      <c r="BJ132" s="17" t="s">
        <v>89</v>
      </c>
      <c r="BK132" s="159">
        <f t="shared" ref="BK132:BK179" si="9">ROUND(I132*H132,2)</f>
        <v>0</v>
      </c>
      <c r="BL132" s="17" t="s">
        <v>313</v>
      </c>
      <c r="BM132" s="158" t="s">
        <v>4747</v>
      </c>
    </row>
    <row r="133" spans="2:65" s="1" customFormat="1" ht="24.2" customHeight="1">
      <c r="B133" s="145"/>
      <c r="C133" s="188" t="s">
        <v>89</v>
      </c>
      <c r="D133" s="188" t="s">
        <v>507</v>
      </c>
      <c r="E133" s="189" t="s">
        <v>4748</v>
      </c>
      <c r="F133" s="190" t="s">
        <v>4749</v>
      </c>
      <c r="G133" s="191" t="s">
        <v>693</v>
      </c>
      <c r="H133" s="192">
        <v>16</v>
      </c>
      <c r="I133" s="193"/>
      <c r="J133" s="194">
        <f t="shared" si="0"/>
        <v>0</v>
      </c>
      <c r="K133" s="195"/>
      <c r="L133" s="196"/>
      <c r="M133" s="197" t="s">
        <v>1</v>
      </c>
      <c r="N133" s="198" t="s">
        <v>42</v>
      </c>
      <c r="P133" s="156">
        <f t="shared" si="1"/>
        <v>0</v>
      </c>
      <c r="Q133" s="156">
        <v>0</v>
      </c>
      <c r="R133" s="156">
        <f t="shared" si="2"/>
        <v>0</v>
      </c>
      <c r="S133" s="156">
        <v>0</v>
      </c>
      <c r="T133" s="157">
        <f t="shared" si="3"/>
        <v>0</v>
      </c>
      <c r="AR133" s="158" t="s">
        <v>449</v>
      </c>
      <c r="AT133" s="158" t="s">
        <v>507</v>
      </c>
      <c r="AU133" s="158" t="s">
        <v>89</v>
      </c>
      <c r="AY133" s="17" t="s">
        <v>307</v>
      </c>
      <c r="BE133" s="159">
        <f t="shared" si="4"/>
        <v>0</v>
      </c>
      <c r="BF133" s="159">
        <f t="shared" si="5"/>
        <v>0</v>
      </c>
      <c r="BG133" s="159">
        <f t="shared" si="6"/>
        <v>0</v>
      </c>
      <c r="BH133" s="159">
        <f t="shared" si="7"/>
        <v>0</v>
      </c>
      <c r="BI133" s="159">
        <f t="shared" si="8"/>
        <v>0</v>
      </c>
      <c r="BJ133" s="17" t="s">
        <v>89</v>
      </c>
      <c r="BK133" s="159">
        <f t="shared" si="9"/>
        <v>0</v>
      </c>
      <c r="BL133" s="17" t="s">
        <v>313</v>
      </c>
      <c r="BM133" s="158" t="s">
        <v>4750</v>
      </c>
    </row>
    <row r="134" spans="2:65" s="1" customFormat="1" ht="24.2" customHeight="1">
      <c r="B134" s="145"/>
      <c r="C134" s="146" t="s">
        <v>107</v>
      </c>
      <c r="D134" s="146" t="s">
        <v>309</v>
      </c>
      <c r="E134" s="147" t="s">
        <v>4751</v>
      </c>
      <c r="F134" s="148" t="s">
        <v>4752</v>
      </c>
      <c r="G134" s="149" t="s">
        <v>1071</v>
      </c>
      <c r="H134" s="150">
        <v>260</v>
      </c>
      <c r="I134" s="151"/>
      <c r="J134" s="152">
        <f t="shared" si="0"/>
        <v>0</v>
      </c>
      <c r="K134" s="153"/>
      <c r="L134" s="32"/>
      <c r="M134" s="154" t="s">
        <v>1</v>
      </c>
      <c r="N134" s="155" t="s">
        <v>42</v>
      </c>
      <c r="P134" s="156">
        <f t="shared" si="1"/>
        <v>0</v>
      </c>
      <c r="Q134" s="156">
        <v>0</v>
      </c>
      <c r="R134" s="156">
        <f t="shared" si="2"/>
        <v>0</v>
      </c>
      <c r="S134" s="156">
        <v>0</v>
      </c>
      <c r="T134" s="157">
        <f t="shared" si="3"/>
        <v>0</v>
      </c>
      <c r="AR134" s="158" t="s">
        <v>313</v>
      </c>
      <c r="AT134" s="158" t="s">
        <v>309</v>
      </c>
      <c r="AU134" s="158" t="s">
        <v>89</v>
      </c>
      <c r="AY134" s="17" t="s">
        <v>307</v>
      </c>
      <c r="BE134" s="159">
        <f t="shared" si="4"/>
        <v>0</v>
      </c>
      <c r="BF134" s="159">
        <f t="shared" si="5"/>
        <v>0</v>
      </c>
      <c r="BG134" s="159">
        <f t="shared" si="6"/>
        <v>0</v>
      </c>
      <c r="BH134" s="159">
        <f t="shared" si="7"/>
        <v>0</v>
      </c>
      <c r="BI134" s="159">
        <f t="shared" si="8"/>
        <v>0</v>
      </c>
      <c r="BJ134" s="17" t="s">
        <v>89</v>
      </c>
      <c r="BK134" s="159">
        <f t="shared" si="9"/>
        <v>0</v>
      </c>
      <c r="BL134" s="17" t="s">
        <v>313</v>
      </c>
      <c r="BM134" s="158" t="s">
        <v>4753</v>
      </c>
    </row>
    <row r="135" spans="2:65" s="1" customFormat="1" ht="16.5" customHeight="1">
      <c r="B135" s="145"/>
      <c r="C135" s="188" t="s">
        <v>313</v>
      </c>
      <c r="D135" s="188" t="s">
        <v>507</v>
      </c>
      <c r="E135" s="189" t="s">
        <v>4754</v>
      </c>
      <c r="F135" s="190" t="s">
        <v>4755</v>
      </c>
      <c r="G135" s="191" t="s">
        <v>1513</v>
      </c>
      <c r="H135" s="192">
        <v>247</v>
      </c>
      <c r="I135" s="193"/>
      <c r="J135" s="194">
        <f t="shared" si="0"/>
        <v>0</v>
      </c>
      <c r="K135" s="195"/>
      <c r="L135" s="196"/>
      <c r="M135" s="197" t="s">
        <v>1</v>
      </c>
      <c r="N135" s="198" t="s">
        <v>42</v>
      </c>
      <c r="P135" s="156">
        <f t="shared" si="1"/>
        <v>0</v>
      </c>
      <c r="Q135" s="156">
        <v>1E-3</v>
      </c>
      <c r="R135" s="156">
        <f t="shared" si="2"/>
        <v>0.247</v>
      </c>
      <c r="S135" s="156">
        <v>0</v>
      </c>
      <c r="T135" s="157">
        <f t="shared" si="3"/>
        <v>0</v>
      </c>
      <c r="AR135" s="158" t="s">
        <v>449</v>
      </c>
      <c r="AT135" s="158" t="s">
        <v>507</v>
      </c>
      <c r="AU135" s="158" t="s">
        <v>89</v>
      </c>
      <c r="AY135" s="17" t="s">
        <v>307</v>
      </c>
      <c r="BE135" s="159">
        <f t="shared" si="4"/>
        <v>0</v>
      </c>
      <c r="BF135" s="159">
        <f t="shared" si="5"/>
        <v>0</v>
      </c>
      <c r="BG135" s="159">
        <f t="shared" si="6"/>
        <v>0</v>
      </c>
      <c r="BH135" s="159">
        <f t="shared" si="7"/>
        <v>0</v>
      </c>
      <c r="BI135" s="159">
        <f t="shared" si="8"/>
        <v>0</v>
      </c>
      <c r="BJ135" s="17" t="s">
        <v>89</v>
      </c>
      <c r="BK135" s="159">
        <f t="shared" si="9"/>
        <v>0</v>
      </c>
      <c r="BL135" s="17" t="s">
        <v>313</v>
      </c>
      <c r="BM135" s="158" t="s">
        <v>4756</v>
      </c>
    </row>
    <row r="136" spans="2:65" s="1" customFormat="1" ht="24.2" customHeight="1">
      <c r="B136" s="145"/>
      <c r="C136" s="146" t="s">
        <v>433</v>
      </c>
      <c r="D136" s="146" t="s">
        <v>309</v>
      </c>
      <c r="E136" s="147" t="s">
        <v>4757</v>
      </c>
      <c r="F136" s="148" t="s">
        <v>4758</v>
      </c>
      <c r="G136" s="149" t="s">
        <v>1071</v>
      </c>
      <c r="H136" s="150">
        <v>92</v>
      </c>
      <c r="I136" s="151"/>
      <c r="J136" s="152">
        <f t="shared" si="0"/>
        <v>0</v>
      </c>
      <c r="K136" s="153"/>
      <c r="L136" s="32"/>
      <c r="M136" s="154" t="s">
        <v>1</v>
      </c>
      <c r="N136" s="155" t="s">
        <v>42</v>
      </c>
      <c r="P136" s="156">
        <f t="shared" si="1"/>
        <v>0</v>
      </c>
      <c r="Q136" s="156">
        <v>0</v>
      </c>
      <c r="R136" s="156">
        <f t="shared" si="2"/>
        <v>0</v>
      </c>
      <c r="S136" s="156">
        <v>0</v>
      </c>
      <c r="T136" s="157">
        <f t="shared" si="3"/>
        <v>0</v>
      </c>
      <c r="AR136" s="158" t="s">
        <v>313</v>
      </c>
      <c r="AT136" s="158" t="s">
        <v>309</v>
      </c>
      <c r="AU136" s="158" t="s">
        <v>89</v>
      </c>
      <c r="AY136" s="17" t="s">
        <v>307</v>
      </c>
      <c r="BE136" s="159">
        <f t="shared" si="4"/>
        <v>0</v>
      </c>
      <c r="BF136" s="159">
        <f t="shared" si="5"/>
        <v>0</v>
      </c>
      <c r="BG136" s="159">
        <f t="shared" si="6"/>
        <v>0</v>
      </c>
      <c r="BH136" s="159">
        <f t="shared" si="7"/>
        <v>0</v>
      </c>
      <c r="BI136" s="159">
        <f t="shared" si="8"/>
        <v>0</v>
      </c>
      <c r="BJ136" s="17" t="s">
        <v>89</v>
      </c>
      <c r="BK136" s="159">
        <f t="shared" si="9"/>
        <v>0</v>
      </c>
      <c r="BL136" s="17" t="s">
        <v>313</v>
      </c>
      <c r="BM136" s="158" t="s">
        <v>4759</v>
      </c>
    </row>
    <row r="137" spans="2:65" s="1" customFormat="1" ht="16.5" customHeight="1">
      <c r="B137" s="145"/>
      <c r="C137" s="188" t="s">
        <v>439</v>
      </c>
      <c r="D137" s="188" t="s">
        <v>507</v>
      </c>
      <c r="E137" s="189" t="s">
        <v>4760</v>
      </c>
      <c r="F137" s="190" t="s">
        <v>4761</v>
      </c>
      <c r="G137" s="191" t="s">
        <v>1513</v>
      </c>
      <c r="H137" s="192">
        <v>57.5</v>
      </c>
      <c r="I137" s="193"/>
      <c r="J137" s="194">
        <f t="shared" si="0"/>
        <v>0</v>
      </c>
      <c r="K137" s="195"/>
      <c r="L137" s="196"/>
      <c r="M137" s="197" t="s">
        <v>1</v>
      </c>
      <c r="N137" s="198" t="s">
        <v>42</v>
      </c>
      <c r="P137" s="156">
        <f t="shared" si="1"/>
        <v>0</v>
      </c>
      <c r="Q137" s="156">
        <v>1E-3</v>
      </c>
      <c r="R137" s="156">
        <f t="shared" si="2"/>
        <v>5.7500000000000002E-2</v>
      </c>
      <c r="S137" s="156">
        <v>0</v>
      </c>
      <c r="T137" s="157">
        <f t="shared" si="3"/>
        <v>0</v>
      </c>
      <c r="AR137" s="158" t="s">
        <v>1584</v>
      </c>
      <c r="AT137" s="158" t="s">
        <v>507</v>
      </c>
      <c r="AU137" s="158" t="s">
        <v>89</v>
      </c>
      <c r="AY137" s="17" t="s">
        <v>307</v>
      </c>
      <c r="BE137" s="159">
        <f t="shared" si="4"/>
        <v>0</v>
      </c>
      <c r="BF137" s="159">
        <f t="shared" si="5"/>
        <v>0</v>
      </c>
      <c r="BG137" s="159">
        <f t="shared" si="6"/>
        <v>0</v>
      </c>
      <c r="BH137" s="159">
        <f t="shared" si="7"/>
        <v>0</v>
      </c>
      <c r="BI137" s="159">
        <f t="shared" si="8"/>
        <v>0</v>
      </c>
      <c r="BJ137" s="17" t="s">
        <v>89</v>
      </c>
      <c r="BK137" s="159">
        <f t="shared" si="9"/>
        <v>0</v>
      </c>
      <c r="BL137" s="17" t="s">
        <v>1584</v>
      </c>
      <c r="BM137" s="158" t="s">
        <v>4762</v>
      </c>
    </row>
    <row r="138" spans="2:65" s="1" customFormat="1" ht="21.75" customHeight="1">
      <c r="B138" s="145"/>
      <c r="C138" s="146" t="s">
        <v>444</v>
      </c>
      <c r="D138" s="146" t="s">
        <v>309</v>
      </c>
      <c r="E138" s="147" t="s">
        <v>4558</v>
      </c>
      <c r="F138" s="148" t="s">
        <v>4559</v>
      </c>
      <c r="G138" s="149" t="s">
        <v>693</v>
      </c>
      <c r="H138" s="150">
        <v>3</v>
      </c>
      <c r="I138" s="151"/>
      <c r="J138" s="152">
        <f t="shared" si="0"/>
        <v>0</v>
      </c>
      <c r="K138" s="153"/>
      <c r="L138" s="32"/>
      <c r="M138" s="154" t="s">
        <v>1</v>
      </c>
      <c r="N138" s="155" t="s">
        <v>42</v>
      </c>
      <c r="P138" s="156">
        <f t="shared" si="1"/>
        <v>0</v>
      </c>
      <c r="Q138" s="156">
        <v>0</v>
      </c>
      <c r="R138" s="156">
        <f t="shared" si="2"/>
        <v>0</v>
      </c>
      <c r="S138" s="156">
        <v>0</v>
      </c>
      <c r="T138" s="157">
        <f t="shared" si="3"/>
        <v>0</v>
      </c>
      <c r="AR138" s="158" t="s">
        <v>313</v>
      </c>
      <c r="AT138" s="158" t="s">
        <v>309</v>
      </c>
      <c r="AU138" s="158" t="s">
        <v>89</v>
      </c>
      <c r="AY138" s="17" t="s">
        <v>307</v>
      </c>
      <c r="BE138" s="159">
        <f t="shared" si="4"/>
        <v>0</v>
      </c>
      <c r="BF138" s="159">
        <f t="shared" si="5"/>
        <v>0</v>
      </c>
      <c r="BG138" s="159">
        <f t="shared" si="6"/>
        <v>0</v>
      </c>
      <c r="BH138" s="159">
        <f t="shared" si="7"/>
        <v>0</v>
      </c>
      <c r="BI138" s="159">
        <f t="shared" si="8"/>
        <v>0</v>
      </c>
      <c r="BJ138" s="17" t="s">
        <v>89</v>
      </c>
      <c r="BK138" s="159">
        <f t="shared" si="9"/>
        <v>0</v>
      </c>
      <c r="BL138" s="17" t="s">
        <v>313</v>
      </c>
      <c r="BM138" s="158" t="s">
        <v>4763</v>
      </c>
    </row>
    <row r="139" spans="2:65" s="1" customFormat="1" ht="24.2" customHeight="1">
      <c r="B139" s="145"/>
      <c r="C139" s="188" t="s">
        <v>449</v>
      </c>
      <c r="D139" s="188" t="s">
        <v>507</v>
      </c>
      <c r="E139" s="189" t="s">
        <v>4561</v>
      </c>
      <c r="F139" s="190" t="s">
        <v>4562</v>
      </c>
      <c r="G139" s="191" t="s">
        <v>693</v>
      </c>
      <c r="H139" s="192">
        <v>3</v>
      </c>
      <c r="I139" s="193"/>
      <c r="J139" s="194">
        <f t="shared" si="0"/>
        <v>0</v>
      </c>
      <c r="K139" s="195"/>
      <c r="L139" s="196"/>
      <c r="M139" s="197" t="s">
        <v>1</v>
      </c>
      <c r="N139" s="198" t="s">
        <v>42</v>
      </c>
      <c r="P139" s="156">
        <f t="shared" si="1"/>
        <v>0</v>
      </c>
      <c r="Q139" s="156">
        <v>2.7999999999999998E-4</v>
      </c>
      <c r="R139" s="156">
        <f t="shared" si="2"/>
        <v>8.3999999999999993E-4</v>
      </c>
      <c r="S139" s="156">
        <v>0</v>
      </c>
      <c r="T139" s="157">
        <f t="shared" si="3"/>
        <v>0</v>
      </c>
      <c r="AR139" s="158" t="s">
        <v>449</v>
      </c>
      <c r="AT139" s="158" t="s">
        <v>507</v>
      </c>
      <c r="AU139" s="158" t="s">
        <v>89</v>
      </c>
      <c r="AY139" s="17" t="s">
        <v>307</v>
      </c>
      <c r="BE139" s="159">
        <f t="shared" si="4"/>
        <v>0</v>
      </c>
      <c r="BF139" s="159">
        <f t="shared" si="5"/>
        <v>0</v>
      </c>
      <c r="BG139" s="159">
        <f t="shared" si="6"/>
        <v>0</v>
      </c>
      <c r="BH139" s="159">
        <f t="shared" si="7"/>
        <v>0</v>
      </c>
      <c r="BI139" s="159">
        <f t="shared" si="8"/>
        <v>0</v>
      </c>
      <c r="BJ139" s="17" t="s">
        <v>89</v>
      </c>
      <c r="BK139" s="159">
        <f t="shared" si="9"/>
        <v>0</v>
      </c>
      <c r="BL139" s="17" t="s">
        <v>313</v>
      </c>
      <c r="BM139" s="158" t="s">
        <v>4764</v>
      </c>
    </row>
    <row r="140" spans="2:65" s="1" customFormat="1" ht="16.5" customHeight="1">
      <c r="B140" s="145"/>
      <c r="C140" s="188" t="s">
        <v>506</v>
      </c>
      <c r="D140" s="188" t="s">
        <v>507</v>
      </c>
      <c r="E140" s="189" t="s">
        <v>4564</v>
      </c>
      <c r="F140" s="190" t="s">
        <v>4565</v>
      </c>
      <c r="G140" s="191" t="s">
        <v>693</v>
      </c>
      <c r="H140" s="192">
        <v>3</v>
      </c>
      <c r="I140" s="193"/>
      <c r="J140" s="194">
        <f t="shared" si="0"/>
        <v>0</v>
      </c>
      <c r="K140" s="195"/>
      <c r="L140" s="196"/>
      <c r="M140" s="197" t="s">
        <v>1</v>
      </c>
      <c r="N140" s="198" t="s">
        <v>42</v>
      </c>
      <c r="P140" s="156">
        <f t="shared" si="1"/>
        <v>0</v>
      </c>
      <c r="Q140" s="156">
        <v>2.4000000000000001E-4</v>
      </c>
      <c r="R140" s="156">
        <f t="shared" si="2"/>
        <v>7.2000000000000005E-4</v>
      </c>
      <c r="S140" s="156">
        <v>0</v>
      </c>
      <c r="T140" s="157">
        <f t="shared" si="3"/>
        <v>0</v>
      </c>
      <c r="AR140" s="158" t="s">
        <v>449</v>
      </c>
      <c r="AT140" s="158" t="s">
        <v>507</v>
      </c>
      <c r="AU140" s="158" t="s">
        <v>89</v>
      </c>
      <c r="AY140" s="17" t="s">
        <v>307</v>
      </c>
      <c r="BE140" s="159">
        <f t="shared" si="4"/>
        <v>0</v>
      </c>
      <c r="BF140" s="159">
        <f t="shared" si="5"/>
        <v>0</v>
      </c>
      <c r="BG140" s="159">
        <f t="shared" si="6"/>
        <v>0</v>
      </c>
      <c r="BH140" s="159">
        <f t="shared" si="7"/>
        <v>0</v>
      </c>
      <c r="BI140" s="159">
        <f t="shared" si="8"/>
        <v>0</v>
      </c>
      <c r="BJ140" s="17" t="s">
        <v>89</v>
      </c>
      <c r="BK140" s="159">
        <f t="shared" si="9"/>
        <v>0</v>
      </c>
      <c r="BL140" s="17" t="s">
        <v>313</v>
      </c>
      <c r="BM140" s="158" t="s">
        <v>4765</v>
      </c>
    </row>
    <row r="141" spans="2:65" s="1" customFormat="1" ht="16.5" customHeight="1">
      <c r="B141" s="145"/>
      <c r="C141" s="146" t="s">
        <v>514</v>
      </c>
      <c r="D141" s="146" t="s">
        <v>309</v>
      </c>
      <c r="E141" s="147" t="s">
        <v>4766</v>
      </c>
      <c r="F141" s="148" t="s">
        <v>4767</v>
      </c>
      <c r="G141" s="149" t="s">
        <v>693</v>
      </c>
      <c r="H141" s="150">
        <v>13</v>
      </c>
      <c r="I141" s="151"/>
      <c r="J141" s="152">
        <f t="shared" si="0"/>
        <v>0</v>
      </c>
      <c r="K141" s="153"/>
      <c r="L141" s="32"/>
      <c r="M141" s="154" t="s">
        <v>1</v>
      </c>
      <c r="N141" s="155" t="s">
        <v>42</v>
      </c>
      <c r="P141" s="156">
        <f t="shared" si="1"/>
        <v>0</v>
      </c>
      <c r="Q141" s="156">
        <v>0</v>
      </c>
      <c r="R141" s="156">
        <f t="shared" si="2"/>
        <v>0</v>
      </c>
      <c r="S141" s="156">
        <v>0</v>
      </c>
      <c r="T141" s="157">
        <f t="shared" si="3"/>
        <v>0</v>
      </c>
      <c r="AR141" s="158" t="s">
        <v>313</v>
      </c>
      <c r="AT141" s="158" t="s">
        <v>309</v>
      </c>
      <c r="AU141" s="158" t="s">
        <v>89</v>
      </c>
      <c r="AY141" s="17" t="s">
        <v>307</v>
      </c>
      <c r="BE141" s="159">
        <f t="shared" si="4"/>
        <v>0</v>
      </c>
      <c r="BF141" s="159">
        <f t="shared" si="5"/>
        <v>0</v>
      </c>
      <c r="BG141" s="159">
        <f t="shared" si="6"/>
        <v>0</v>
      </c>
      <c r="BH141" s="159">
        <f t="shared" si="7"/>
        <v>0</v>
      </c>
      <c r="BI141" s="159">
        <f t="shared" si="8"/>
        <v>0</v>
      </c>
      <c r="BJ141" s="17" t="s">
        <v>89</v>
      </c>
      <c r="BK141" s="159">
        <f t="shared" si="9"/>
        <v>0</v>
      </c>
      <c r="BL141" s="17" t="s">
        <v>313</v>
      </c>
      <c r="BM141" s="158" t="s">
        <v>4768</v>
      </c>
    </row>
    <row r="142" spans="2:65" s="1" customFormat="1" ht="16.5" customHeight="1">
      <c r="B142" s="145"/>
      <c r="C142" s="188" t="s">
        <v>520</v>
      </c>
      <c r="D142" s="188" t="s">
        <v>507</v>
      </c>
      <c r="E142" s="189" t="s">
        <v>4769</v>
      </c>
      <c r="F142" s="190" t="s">
        <v>4770</v>
      </c>
      <c r="G142" s="191" t="s">
        <v>693</v>
      </c>
      <c r="H142" s="192">
        <v>13</v>
      </c>
      <c r="I142" s="193"/>
      <c r="J142" s="194">
        <f t="shared" si="0"/>
        <v>0</v>
      </c>
      <c r="K142" s="195"/>
      <c r="L142" s="196"/>
      <c r="M142" s="197" t="s">
        <v>1</v>
      </c>
      <c r="N142" s="198" t="s">
        <v>42</v>
      </c>
      <c r="P142" s="156">
        <f t="shared" si="1"/>
        <v>0</v>
      </c>
      <c r="Q142" s="156">
        <v>3.0000000000000001E-5</v>
      </c>
      <c r="R142" s="156">
        <f t="shared" si="2"/>
        <v>3.8999999999999999E-4</v>
      </c>
      <c r="S142" s="156">
        <v>0</v>
      </c>
      <c r="T142" s="157">
        <f t="shared" si="3"/>
        <v>0</v>
      </c>
      <c r="AR142" s="158" t="s">
        <v>449</v>
      </c>
      <c r="AT142" s="158" t="s">
        <v>507</v>
      </c>
      <c r="AU142" s="158" t="s">
        <v>89</v>
      </c>
      <c r="AY142" s="17" t="s">
        <v>307</v>
      </c>
      <c r="BE142" s="159">
        <f t="shared" si="4"/>
        <v>0</v>
      </c>
      <c r="BF142" s="159">
        <f t="shared" si="5"/>
        <v>0</v>
      </c>
      <c r="BG142" s="159">
        <f t="shared" si="6"/>
        <v>0</v>
      </c>
      <c r="BH142" s="159">
        <f t="shared" si="7"/>
        <v>0</v>
      </c>
      <c r="BI142" s="159">
        <f t="shared" si="8"/>
        <v>0</v>
      </c>
      <c r="BJ142" s="17" t="s">
        <v>89</v>
      </c>
      <c r="BK142" s="159">
        <f t="shared" si="9"/>
        <v>0</v>
      </c>
      <c r="BL142" s="17" t="s">
        <v>313</v>
      </c>
      <c r="BM142" s="158" t="s">
        <v>4771</v>
      </c>
    </row>
    <row r="143" spans="2:65" s="1" customFormat="1" ht="16.5" customHeight="1">
      <c r="B143" s="145"/>
      <c r="C143" s="146" t="s">
        <v>526</v>
      </c>
      <c r="D143" s="146" t="s">
        <v>309</v>
      </c>
      <c r="E143" s="147" t="s">
        <v>4772</v>
      </c>
      <c r="F143" s="148" t="s">
        <v>4773</v>
      </c>
      <c r="G143" s="149" t="s">
        <v>1071</v>
      </c>
      <c r="H143" s="150">
        <v>26</v>
      </c>
      <c r="I143" s="151"/>
      <c r="J143" s="152">
        <f t="shared" si="0"/>
        <v>0</v>
      </c>
      <c r="K143" s="153"/>
      <c r="L143" s="32"/>
      <c r="M143" s="154" t="s">
        <v>1</v>
      </c>
      <c r="N143" s="155" t="s">
        <v>42</v>
      </c>
      <c r="P143" s="156">
        <f t="shared" si="1"/>
        <v>0</v>
      </c>
      <c r="Q143" s="156">
        <v>0</v>
      </c>
      <c r="R143" s="156">
        <f t="shared" si="2"/>
        <v>0</v>
      </c>
      <c r="S143" s="156">
        <v>0</v>
      </c>
      <c r="T143" s="157">
        <f t="shared" si="3"/>
        <v>0</v>
      </c>
      <c r="AR143" s="158" t="s">
        <v>313</v>
      </c>
      <c r="AT143" s="158" t="s">
        <v>309</v>
      </c>
      <c r="AU143" s="158" t="s">
        <v>89</v>
      </c>
      <c r="AY143" s="17" t="s">
        <v>307</v>
      </c>
      <c r="BE143" s="159">
        <f t="shared" si="4"/>
        <v>0</v>
      </c>
      <c r="BF143" s="159">
        <f t="shared" si="5"/>
        <v>0</v>
      </c>
      <c r="BG143" s="159">
        <f t="shared" si="6"/>
        <v>0</v>
      </c>
      <c r="BH143" s="159">
        <f t="shared" si="7"/>
        <v>0</v>
      </c>
      <c r="BI143" s="159">
        <f t="shared" si="8"/>
        <v>0</v>
      </c>
      <c r="BJ143" s="17" t="s">
        <v>89</v>
      </c>
      <c r="BK143" s="159">
        <f t="shared" si="9"/>
        <v>0</v>
      </c>
      <c r="BL143" s="17" t="s">
        <v>313</v>
      </c>
      <c r="BM143" s="158" t="s">
        <v>4774</v>
      </c>
    </row>
    <row r="144" spans="2:65" s="1" customFormat="1" ht="24.2" customHeight="1">
      <c r="B144" s="145"/>
      <c r="C144" s="188" t="s">
        <v>572</v>
      </c>
      <c r="D144" s="188" t="s">
        <v>507</v>
      </c>
      <c r="E144" s="189" t="s">
        <v>4775</v>
      </c>
      <c r="F144" s="190" t="s">
        <v>4776</v>
      </c>
      <c r="G144" s="191" t="s">
        <v>4777</v>
      </c>
      <c r="H144" s="192">
        <v>1</v>
      </c>
      <c r="I144" s="193"/>
      <c r="J144" s="194">
        <f t="shared" si="0"/>
        <v>0</v>
      </c>
      <c r="K144" s="195"/>
      <c r="L144" s="196"/>
      <c r="M144" s="197" t="s">
        <v>1</v>
      </c>
      <c r="N144" s="198" t="s">
        <v>42</v>
      </c>
      <c r="P144" s="156">
        <f t="shared" si="1"/>
        <v>0</v>
      </c>
      <c r="Q144" s="156">
        <v>5.8999999999999999E-3</v>
      </c>
      <c r="R144" s="156">
        <f t="shared" si="2"/>
        <v>5.8999999999999999E-3</v>
      </c>
      <c r="S144" s="156">
        <v>0</v>
      </c>
      <c r="T144" s="157">
        <f t="shared" si="3"/>
        <v>0</v>
      </c>
      <c r="AR144" s="158" t="s">
        <v>449</v>
      </c>
      <c r="AT144" s="158" t="s">
        <v>507</v>
      </c>
      <c r="AU144" s="158" t="s">
        <v>89</v>
      </c>
      <c r="AY144" s="17" t="s">
        <v>307</v>
      </c>
      <c r="BE144" s="159">
        <f t="shared" si="4"/>
        <v>0</v>
      </c>
      <c r="BF144" s="159">
        <f t="shared" si="5"/>
        <v>0</v>
      </c>
      <c r="BG144" s="159">
        <f t="shared" si="6"/>
        <v>0</v>
      </c>
      <c r="BH144" s="159">
        <f t="shared" si="7"/>
        <v>0</v>
      </c>
      <c r="BI144" s="159">
        <f t="shared" si="8"/>
        <v>0</v>
      </c>
      <c r="BJ144" s="17" t="s">
        <v>89</v>
      </c>
      <c r="BK144" s="159">
        <f t="shared" si="9"/>
        <v>0</v>
      </c>
      <c r="BL144" s="17" t="s">
        <v>313</v>
      </c>
      <c r="BM144" s="158" t="s">
        <v>4778</v>
      </c>
    </row>
    <row r="145" spans="2:65" s="1" customFormat="1" ht="21.75" customHeight="1">
      <c r="B145" s="145"/>
      <c r="C145" s="146" t="s">
        <v>578</v>
      </c>
      <c r="D145" s="146" t="s">
        <v>309</v>
      </c>
      <c r="E145" s="147" t="s">
        <v>4779</v>
      </c>
      <c r="F145" s="148" t="s">
        <v>4780</v>
      </c>
      <c r="G145" s="149" t="s">
        <v>693</v>
      </c>
      <c r="H145" s="150">
        <v>203</v>
      </c>
      <c r="I145" s="151"/>
      <c r="J145" s="152">
        <f t="shared" si="0"/>
        <v>0</v>
      </c>
      <c r="K145" s="153"/>
      <c r="L145" s="32"/>
      <c r="M145" s="154" t="s">
        <v>1</v>
      </c>
      <c r="N145" s="155" t="s">
        <v>42</v>
      </c>
      <c r="P145" s="156">
        <f t="shared" si="1"/>
        <v>0</v>
      </c>
      <c r="Q145" s="156">
        <v>0</v>
      </c>
      <c r="R145" s="156">
        <f t="shared" si="2"/>
        <v>0</v>
      </c>
      <c r="S145" s="156">
        <v>0</v>
      </c>
      <c r="T145" s="157">
        <f t="shared" si="3"/>
        <v>0</v>
      </c>
      <c r="AR145" s="158" t="s">
        <v>313</v>
      </c>
      <c r="AT145" s="158" t="s">
        <v>309</v>
      </c>
      <c r="AU145" s="158" t="s">
        <v>89</v>
      </c>
      <c r="AY145" s="17" t="s">
        <v>307</v>
      </c>
      <c r="BE145" s="159">
        <f t="shared" si="4"/>
        <v>0</v>
      </c>
      <c r="BF145" s="159">
        <f t="shared" si="5"/>
        <v>0</v>
      </c>
      <c r="BG145" s="159">
        <f t="shared" si="6"/>
        <v>0</v>
      </c>
      <c r="BH145" s="159">
        <f t="shared" si="7"/>
        <v>0</v>
      </c>
      <c r="BI145" s="159">
        <f t="shared" si="8"/>
        <v>0</v>
      </c>
      <c r="BJ145" s="17" t="s">
        <v>89</v>
      </c>
      <c r="BK145" s="159">
        <f t="shared" si="9"/>
        <v>0</v>
      </c>
      <c r="BL145" s="17" t="s">
        <v>313</v>
      </c>
      <c r="BM145" s="158" t="s">
        <v>4781</v>
      </c>
    </row>
    <row r="146" spans="2:65" s="1" customFormat="1" ht="24.2" customHeight="1">
      <c r="B146" s="145"/>
      <c r="C146" s="188" t="s">
        <v>583</v>
      </c>
      <c r="D146" s="188" t="s">
        <v>507</v>
      </c>
      <c r="E146" s="189" t="s">
        <v>4782</v>
      </c>
      <c r="F146" s="190" t="s">
        <v>4783</v>
      </c>
      <c r="G146" s="191" t="s">
        <v>693</v>
      </c>
      <c r="H146" s="192">
        <v>203</v>
      </c>
      <c r="I146" s="193"/>
      <c r="J146" s="194">
        <f t="shared" si="0"/>
        <v>0</v>
      </c>
      <c r="K146" s="195"/>
      <c r="L146" s="196"/>
      <c r="M146" s="197" t="s">
        <v>1</v>
      </c>
      <c r="N146" s="198" t="s">
        <v>42</v>
      </c>
      <c r="P146" s="156">
        <f t="shared" si="1"/>
        <v>0</v>
      </c>
      <c r="Q146" s="156">
        <v>2.9999999999999997E-4</v>
      </c>
      <c r="R146" s="156">
        <f t="shared" si="2"/>
        <v>6.0899999999999996E-2</v>
      </c>
      <c r="S146" s="156">
        <v>0</v>
      </c>
      <c r="T146" s="157">
        <f t="shared" si="3"/>
        <v>0</v>
      </c>
      <c r="AR146" s="158" t="s">
        <v>449</v>
      </c>
      <c r="AT146" s="158" t="s">
        <v>507</v>
      </c>
      <c r="AU146" s="158" t="s">
        <v>89</v>
      </c>
      <c r="AY146" s="17" t="s">
        <v>307</v>
      </c>
      <c r="BE146" s="159">
        <f t="shared" si="4"/>
        <v>0</v>
      </c>
      <c r="BF146" s="159">
        <f t="shared" si="5"/>
        <v>0</v>
      </c>
      <c r="BG146" s="159">
        <f t="shared" si="6"/>
        <v>0</v>
      </c>
      <c r="BH146" s="159">
        <f t="shared" si="7"/>
        <v>0</v>
      </c>
      <c r="BI146" s="159">
        <f t="shared" si="8"/>
        <v>0</v>
      </c>
      <c r="BJ146" s="17" t="s">
        <v>89</v>
      </c>
      <c r="BK146" s="159">
        <f t="shared" si="9"/>
        <v>0</v>
      </c>
      <c r="BL146" s="17" t="s">
        <v>313</v>
      </c>
      <c r="BM146" s="158" t="s">
        <v>4784</v>
      </c>
    </row>
    <row r="147" spans="2:65" s="1" customFormat="1" ht="24.2" customHeight="1">
      <c r="B147" s="145"/>
      <c r="C147" s="146" t="s">
        <v>587</v>
      </c>
      <c r="D147" s="146" t="s">
        <v>309</v>
      </c>
      <c r="E147" s="147" t="s">
        <v>4785</v>
      </c>
      <c r="F147" s="148" t="s">
        <v>4786</v>
      </c>
      <c r="G147" s="149" t="s">
        <v>693</v>
      </c>
      <c r="H147" s="150">
        <v>115</v>
      </c>
      <c r="I147" s="151"/>
      <c r="J147" s="152">
        <f t="shared" si="0"/>
        <v>0</v>
      </c>
      <c r="K147" s="153"/>
      <c r="L147" s="32"/>
      <c r="M147" s="154" t="s">
        <v>1</v>
      </c>
      <c r="N147" s="155" t="s">
        <v>42</v>
      </c>
      <c r="P147" s="156">
        <f t="shared" si="1"/>
        <v>0</v>
      </c>
      <c r="Q147" s="156">
        <v>0</v>
      </c>
      <c r="R147" s="156">
        <f t="shared" si="2"/>
        <v>0</v>
      </c>
      <c r="S147" s="156">
        <v>0</v>
      </c>
      <c r="T147" s="157">
        <f t="shared" si="3"/>
        <v>0</v>
      </c>
      <c r="AR147" s="158" t="s">
        <v>313</v>
      </c>
      <c r="AT147" s="158" t="s">
        <v>309</v>
      </c>
      <c r="AU147" s="158" t="s">
        <v>89</v>
      </c>
      <c r="AY147" s="17" t="s">
        <v>307</v>
      </c>
      <c r="BE147" s="159">
        <f t="shared" si="4"/>
        <v>0</v>
      </c>
      <c r="BF147" s="159">
        <f t="shared" si="5"/>
        <v>0</v>
      </c>
      <c r="BG147" s="159">
        <f t="shared" si="6"/>
        <v>0</v>
      </c>
      <c r="BH147" s="159">
        <f t="shared" si="7"/>
        <v>0</v>
      </c>
      <c r="BI147" s="159">
        <f t="shared" si="8"/>
        <v>0</v>
      </c>
      <c r="BJ147" s="17" t="s">
        <v>89</v>
      </c>
      <c r="BK147" s="159">
        <f t="shared" si="9"/>
        <v>0</v>
      </c>
      <c r="BL147" s="17" t="s">
        <v>313</v>
      </c>
      <c r="BM147" s="158" t="s">
        <v>4787</v>
      </c>
    </row>
    <row r="148" spans="2:65" s="1" customFormat="1" ht="24.2" customHeight="1">
      <c r="B148" s="145"/>
      <c r="C148" s="188" t="s">
        <v>592</v>
      </c>
      <c r="D148" s="188" t="s">
        <v>507</v>
      </c>
      <c r="E148" s="189" t="s">
        <v>4788</v>
      </c>
      <c r="F148" s="190" t="s">
        <v>4789</v>
      </c>
      <c r="G148" s="191" t="s">
        <v>693</v>
      </c>
      <c r="H148" s="192">
        <v>115</v>
      </c>
      <c r="I148" s="193"/>
      <c r="J148" s="194">
        <f t="shared" si="0"/>
        <v>0</v>
      </c>
      <c r="K148" s="195"/>
      <c r="L148" s="196"/>
      <c r="M148" s="197" t="s">
        <v>1</v>
      </c>
      <c r="N148" s="198" t="s">
        <v>42</v>
      </c>
      <c r="P148" s="156">
        <f t="shared" si="1"/>
        <v>0</v>
      </c>
      <c r="Q148" s="156">
        <v>1.9000000000000001E-4</v>
      </c>
      <c r="R148" s="156">
        <f t="shared" si="2"/>
        <v>2.1850000000000001E-2</v>
      </c>
      <c r="S148" s="156">
        <v>0</v>
      </c>
      <c r="T148" s="157">
        <f t="shared" si="3"/>
        <v>0</v>
      </c>
      <c r="AR148" s="158" t="s">
        <v>449</v>
      </c>
      <c r="AT148" s="158" t="s">
        <v>507</v>
      </c>
      <c r="AU148" s="158" t="s">
        <v>89</v>
      </c>
      <c r="AY148" s="17" t="s">
        <v>307</v>
      </c>
      <c r="BE148" s="159">
        <f t="shared" si="4"/>
        <v>0</v>
      </c>
      <c r="BF148" s="159">
        <f t="shared" si="5"/>
        <v>0</v>
      </c>
      <c r="BG148" s="159">
        <f t="shared" si="6"/>
        <v>0</v>
      </c>
      <c r="BH148" s="159">
        <f t="shared" si="7"/>
        <v>0</v>
      </c>
      <c r="BI148" s="159">
        <f t="shared" si="8"/>
        <v>0</v>
      </c>
      <c r="BJ148" s="17" t="s">
        <v>89</v>
      </c>
      <c r="BK148" s="159">
        <f t="shared" si="9"/>
        <v>0</v>
      </c>
      <c r="BL148" s="17" t="s">
        <v>313</v>
      </c>
      <c r="BM148" s="158" t="s">
        <v>4790</v>
      </c>
    </row>
    <row r="149" spans="2:65" s="1" customFormat="1" ht="24.2" customHeight="1">
      <c r="B149" s="145"/>
      <c r="C149" s="146" t="s">
        <v>597</v>
      </c>
      <c r="D149" s="146" t="s">
        <v>309</v>
      </c>
      <c r="E149" s="147" t="s">
        <v>4791</v>
      </c>
      <c r="F149" s="148" t="s">
        <v>4792</v>
      </c>
      <c r="G149" s="149" t="s">
        <v>693</v>
      </c>
      <c r="H149" s="150">
        <v>6</v>
      </c>
      <c r="I149" s="151"/>
      <c r="J149" s="152">
        <f t="shared" si="0"/>
        <v>0</v>
      </c>
      <c r="K149" s="153"/>
      <c r="L149" s="32"/>
      <c r="M149" s="154" t="s">
        <v>1</v>
      </c>
      <c r="N149" s="155" t="s">
        <v>42</v>
      </c>
      <c r="P149" s="156">
        <f t="shared" si="1"/>
        <v>0</v>
      </c>
      <c r="Q149" s="156">
        <v>0</v>
      </c>
      <c r="R149" s="156">
        <f t="shared" si="2"/>
        <v>0</v>
      </c>
      <c r="S149" s="156">
        <v>0</v>
      </c>
      <c r="T149" s="157">
        <f t="shared" si="3"/>
        <v>0</v>
      </c>
      <c r="AR149" s="158" t="s">
        <v>313</v>
      </c>
      <c r="AT149" s="158" t="s">
        <v>309</v>
      </c>
      <c r="AU149" s="158" t="s">
        <v>89</v>
      </c>
      <c r="AY149" s="17" t="s">
        <v>307</v>
      </c>
      <c r="BE149" s="159">
        <f t="shared" si="4"/>
        <v>0</v>
      </c>
      <c r="BF149" s="159">
        <f t="shared" si="5"/>
        <v>0</v>
      </c>
      <c r="BG149" s="159">
        <f t="shared" si="6"/>
        <v>0</v>
      </c>
      <c r="BH149" s="159">
        <f t="shared" si="7"/>
        <v>0</v>
      </c>
      <c r="BI149" s="159">
        <f t="shared" si="8"/>
        <v>0</v>
      </c>
      <c r="BJ149" s="17" t="s">
        <v>89</v>
      </c>
      <c r="BK149" s="159">
        <f t="shared" si="9"/>
        <v>0</v>
      </c>
      <c r="BL149" s="17" t="s">
        <v>313</v>
      </c>
      <c r="BM149" s="158" t="s">
        <v>4793</v>
      </c>
    </row>
    <row r="150" spans="2:65" s="1" customFormat="1" ht="24.2" customHeight="1">
      <c r="B150" s="145"/>
      <c r="C150" s="188" t="s">
        <v>601</v>
      </c>
      <c r="D150" s="188" t="s">
        <v>507</v>
      </c>
      <c r="E150" s="189" t="s">
        <v>4794</v>
      </c>
      <c r="F150" s="190" t="s">
        <v>4795</v>
      </c>
      <c r="G150" s="191" t="s">
        <v>693</v>
      </c>
      <c r="H150" s="192">
        <v>6</v>
      </c>
      <c r="I150" s="193"/>
      <c r="J150" s="194">
        <f t="shared" si="0"/>
        <v>0</v>
      </c>
      <c r="K150" s="195"/>
      <c r="L150" s="196"/>
      <c r="M150" s="197" t="s">
        <v>1</v>
      </c>
      <c r="N150" s="198" t="s">
        <v>42</v>
      </c>
      <c r="P150" s="156">
        <f t="shared" si="1"/>
        <v>0</v>
      </c>
      <c r="Q150" s="156">
        <v>4.1999999999999997E-3</v>
      </c>
      <c r="R150" s="156">
        <f t="shared" si="2"/>
        <v>2.52E-2</v>
      </c>
      <c r="S150" s="156">
        <v>0</v>
      </c>
      <c r="T150" s="157">
        <f t="shared" si="3"/>
        <v>0</v>
      </c>
      <c r="AR150" s="158" t="s">
        <v>449</v>
      </c>
      <c r="AT150" s="158" t="s">
        <v>507</v>
      </c>
      <c r="AU150" s="158" t="s">
        <v>89</v>
      </c>
      <c r="AY150" s="17" t="s">
        <v>307</v>
      </c>
      <c r="BE150" s="159">
        <f t="shared" si="4"/>
        <v>0</v>
      </c>
      <c r="BF150" s="159">
        <f t="shared" si="5"/>
        <v>0</v>
      </c>
      <c r="BG150" s="159">
        <f t="shared" si="6"/>
        <v>0</v>
      </c>
      <c r="BH150" s="159">
        <f t="shared" si="7"/>
        <v>0</v>
      </c>
      <c r="BI150" s="159">
        <f t="shared" si="8"/>
        <v>0</v>
      </c>
      <c r="BJ150" s="17" t="s">
        <v>89</v>
      </c>
      <c r="BK150" s="159">
        <f t="shared" si="9"/>
        <v>0</v>
      </c>
      <c r="BL150" s="17" t="s">
        <v>313</v>
      </c>
      <c r="BM150" s="158" t="s">
        <v>4796</v>
      </c>
    </row>
    <row r="151" spans="2:65" s="1" customFormat="1" ht="16.5" customHeight="1">
      <c r="B151" s="145"/>
      <c r="C151" s="146" t="s">
        <v>637</v>
      </c>
      <c r="D151" s="146" t="s">
        <v>309</v>
      </c>
      <c r="E151" s="147" t="s">
        <v>4797</v>
      </c>
      <c r="F151" s="148" t="s">
        <v>4798</v>
      </c>
      <c r="G151" s="149" t="s">
        <v>693</v>
      </c>
      <c r="H151" s="150">
        <v>12</v>
      </c>
      <c r="I151" s="151"/>
      <c r="J151" s="152">
        <f t="shared" si="0"/>
        <v>0</v>
      </c>
      <c r="K151" s="153"/>
      <c r="L151" s="32"/>
      <c r="M151" s="154" t="s">
        <v>1</v>
      </c>
      <c r="N151" s="155" t="s">
        <v>42</v>
      </c>
      <c r="P151" s="156">
        <f t="shared" si="1"/>
        <v>0</v>
      </c>
      <c r="Q151" s="156">
        <v>0</v>
      </c>
      <c r="R151" s="156">
        <f t="shared" si="2"/>
        <v>0</v>
      </c>
      <c r="S151" s="156">
        <v>0</v>
      </c>
      <c r="T151" s="157">
        <f t="shared" si="3"/>
        <v>0</v>
      </c>
      <c r="AR151" s="158" t="s">
        <v>313</v>
      </c>
      <c r="AT151" s="158" t="s">
        <v>309</v>
      </c>
      <c r="AU151" s="158" t="s">
        <v>89</v>
      </c>
      <c r="AY151" s="17" t="s">
        <v>307</v>
      </c>
      <c r="BE151" s="159">
        <f t="shared" si="4"/>
        <v>0</v>
      </c>
      <c r="BF151" s="159">
        <f t="shared" si="5"/>
        <v>0</v>
      </c>
      <c r="BG151" s="159">
        <f t="shared" si="6"/>
        <v>0</v>
      </c>
      <c r="BH151" s="159">
        <f t="shared" si="7"/>
        <v>0</v>
      </c>
      <c r="BI151" s="159">
        <f t="shared" si="8"/>
        <v>0</v>
      </c>
      <c r="BJ151" s="17" t="s">
        <v>89</v>
      </c>
      <c r="BK151" s="159">
        <f t="shared" si="9"/>
        <v>0</v>
      </c>
      <c r="BL151" s="17" t="s">
        <v>313</v>
      </c>
      <c r="BM151" s="158" t="s">
        <v>4799</v>
      </c>
    </row>
    <row r="152" spans="2:65" s="1" customFormat="1" ht="24.2" customHeight="1">
      <c r="B152" s="145"/>
      <c r="C152" s="188" t="s">
        <v>644</v>
      </c>
      <c r="D152" s="188" t="s">
        <v>507</v>
      </c>
      <c r="E152" s="189" t="s">
        <v>4800</v>
      </c>
      <c r="F152" s="190" t="s">
        <v>4801</v>
      </c>
      <c r="G152" s="191" t="s">
        <v>693</v>
      </c>
      <c r="H152" s="192">
        <v>2</v>
      </c>
      <c r="I152" s="193"/>
      <c r="J152" s="194">
        <f t="shared" si="0"/>
        <v>0</v>
      </c>
      <c r="K152" s="195"/>
      <c r="L152" s="196"/>
      <c r="M152" s="197" t="s">
        <v>1</v>
      </c>
      <c r="N152" s="198" t="s">
        <v>42</v>
      </c>
      <c r="P152" s="156">
        <f t="shared" si="1"/>
        <v>0</v>
      </c>
      <c r="Q152" s="156">
        <v>3.2000000000000003E-4</v>
      </c>
      <c r="R152" s="156">
        <f t="shared" si="2"/>
        <v>6.4000000000000005E-4</v>
      </c>
      <c r="S152" s="156">
        <v>0</v>
      </c>
      <c r="T152" s="157">
        <f t="shared" si="3"/>
        <v>0</v>
      </c>
      <c r="AR152" s="158" t="s">
        <v>449</v>
      </c>
      <c r="AT152" s="158" t="s">
        <v>507</v>
      </c>
      <c r="AU152" s="158" t="s">
        <v>89</v>
      </c>
      <c r="AY152" s="17" t="s">
        <v>307</v>
      </c>
      <c r="BE152" s="159">
        <f t="shared" si="4"/>
        <v>0</v>
      </c>
      <c r="BF152" s="159">
        <f t="shared" si="5"/>
        <v>0</v>
      </c>
      <c r="BG152" s="159">
        <f t="shared" si="6"/>
        <v>0</v>
      </c>
      <c r="BH152" s="159">
        <f t="shared" si="7"/>
        <v>0</v>
      </c>
      <c r="BI152" s="159">
        <f t="shared" si="8"/>
        <v>0</v>
      </c>
      <c r="BJ152" s="17" t="s">
        <v>89</v>
      </c>
      <c r="BK152" s="159">
        <f t="shared" si="9"/>
        <v>0</v>
      </c>
      <c r="BL152" s="17" t="s">
        <v>313</v>
      </c>
      <c r="BM152" s="158" t="s">
        <v>4802</v>
      </c>
    </row>
    <row r="153" spans="2:65" s="1" customFormat="1" ht="24.2" customHeight="1">
      <c r="B153" s="145"/>
      <c r="C153" s="188" t="s">
        <v>648</v>
      </c>
      <c r="D153" s="188" t="s">
        <v>507</v>
      </c>
      <c r="E153" s="189" t="s">
        <v>4803</v>
      </c>
      <c r="F153" s="190" t="s">
        <v>4804</v>
      </c>
      <c r="G153" s="191" t="s">
        <v>693</v>
      </c>
      <c r="H153" s="192">
        <v>5</v>
      </c>
      <c r="I153" s="193"/>
      <c r="J153" s="194">
        <f t="shared" si="0"/>
        <v>0</v>
      </c>
      <c r="K153" s="195"/>
      <c r="L153" s="196"/>
      <c r="M153" s="197" t="s">
        <v>1</v>
      </c>
      <c r="N153" s="198" t="s">
        <v>42</v>
      </c>
      <c r="P153" s="156">
        <f t="shared" si="1"/>
        <v>0</v>
      </c>
      <c r="Q153" s="156">
        <v>2.2599999999999999E-3</v>
      </c>
      <c r="R153" s="156">
        <f t="shared" si="2"/>
        <v>1.1299999999999999E-2</v>
      </c>
      <c r="S153" s="156">
        <v>0</v>
      </c>
      <c r="T153" s="157">
        <f t="shared" si="3"/>
        <v>0</v>
      </c>
      <c r="AR153" s="158" t="s">
        <v>449</v>
      </c>
      <c r="AT153" s="158" t="s">
        <v>507</v>
      </c>
      <c r="AU153" s="158" t="s">
        <v>89</v>
      </c>
      <c r="AY153" s="17" t="s">
        <v>307</v>
      </c>
      <c r="BE153" s="159">
        <f t="shared" si="4"/>
        <v>0</v>
      </c>
      <c r="BF153" s="159">
        <f t="shared" si="5"/>
        <v>0</v>
      </c>
      <c r="BG153" s="159">
        <f t="shared" si="6"/>
        <v>0</v>
      </c>
      <c r="BH153" s="159">
        <f t="shared" si="7"/>
        <v>0</v>
      </c>
      <c r="BI153" s="159">
        <f t="shared" si="8"/>
        <v>0</v>
      </c>
      <c r="BJ153" s="17" t="s">
        <v>89</v>
      </c>
      <c r="BK153" s="159">
        <f t="shared" si="9"/>
        <v>0</v>
      </c>
      <c r="BL153" s="17" t="s">
        <v>313</v>
      </c>
      <c r="BM153" s="158" t="s">
        <v>4805</v>
      </c>
    </row>
    <row r="154" spans="2:65" s="1" customFormat="1" ht="24.2" customHeight="1">
      <c r="B154" s="145"/>
      <c r="C154" s="188" t="s">
        <v>7</v>
      </c>
      <c r="D154" s="188" t="s">
        <v>507</v>
      </c>
      <c r="E154" s="189" t="s">
        <v>4806</v>
      </c>
      <c r="F154" s="190" t="s">
        <v>4807</v>
      </c>
      <c r="G154" s="191" t="s">
        <v>693</v>
      </c>
      <c r="H154" s="192">
        <v>5</v>
      </c>
      <c r="I154" s="193"/>
      <c r="J154" s="194">
        <f t="shared" si="0"/>
        <v>0</v>
      </c>
      <c r="K154" s="195"/>
      <c r="L154" s="196"/>
      <c r="M154" s="197" t="s">
        <v>1</v>
      </c>
      <c r="N154" s="198" t="s">
        <v>42</v>
      </c>
      <c r="P154" s="156">
        <f t="shared" si="1"/>
        <v>0</v>
      </c>
      <c r="Q154" s="156">
        <v>1.23E-3</v>
      </c>
      <c r="R154" s="156">
        <f t="shared" si="2"/>
        <v>6.1500000000000001E-3</v>
      </c>
      <c r="S154" s="156">
        <v>0</v>
      </c>
      <c r="T154" s="157">
        <f t="shared" si="3"/>
        <v>0</v>
      </c>
      <c r="AR154" s="158" t="s">
        <v>449</v>
      </c>
      <c r="AT154" s="158" t="s">
        <v>507</v>
      </c>
      <c r="AU154" s="158" t="s">
        <v>89</v>
      </c>
      <c r="AY154" s="17" t="s">
        <v>307</v>
      </c>
      <c r="BE154" s="159">
        <f t="shared" si="4"/>
        <v>0</v>
      </c>
      <c r="BF154" s="159">
        <f t="shared" si="5"/>
        <v>0</v>
      </c>
      <c r="BG154" s="159">
        <f t="shared" si="6"/>
        <v>0</v>
      </c>
      <c r="BH154" s="159">
        <f t="shared" si="7"/>
        <v>0</v>
      </c>
      <c r="BI154" s="159">
        <f t="shared" si="8"/>
        <v>0</v>
      </c>
      <c r="BJ154" s="17" t="s">
        <v>89</v>
      </c>
      <c r="BK154" s="159">
        <f t="shared" si="9"/>
        <v>0</v>
      </c>
      <c r="BL154" s="17" t="s">
        <v>313</v>
      </c>
      <c r="BM154" s="158" t="s">
        <v>4808</v>
      </c>
    </row>
    <row r="155" spans="2:65" s="1" customFormat="1" ht="16.5" customHeight="1">
      <c r="B155" s="145"/>
      <c r="C155" s="146" t="s">
        <v>659</v>
      </c>
      <c r="D155" s="146" t="s">
        <v>309</v>
      </c>
      <c r="E155" s="147" t="s">
        <v>4809</v>
      </c>
      <c r="F155" s="148" t="s">
        <v>4810</v>
      </c>
      <c r="G155" s="149" t="s">
        <v>693</v>
      </c>
      <c r="H155" s="150">
        <v>12</v>
      </c>
      <c r="I155" s="151"/>
      <c r="J155" s="152">
        <f t="shared" si="0"/>
        <v>0</v>
      </c>
      <c r="K155" s="153"/>
      <c r="L155" s="32"/>
      <c r="M155" s="154" t="s">
        <v>1</v>
      </c>
      <c r="N155" s="155" t="s">
        <v>42</v>
      </c>
      <c r="P155" s="156">
        <f t="shared" si="1"/>
        <v>0</v>
      </c>
      <c r="Q155" s="156">
        <v>0</v>
      </c>
      <c r="R155" s="156">
        <f t="shared" si="2"/>
        <v>0</v>
      </c>
      <c r="S155" s="156">
        <v>0</v>
      </c>
      <c r="T155" s="157">
        <f t="shared" si="3"/>
        <v>0</v>
      </c>
      <c r="AR155" s="158" t="s">
        <v>313</v>
      </c>
      <c r="AT155" s="158" t="s">
        <v>309</v>
      </c>
      <c r="AU155" s="158" t="s">
        <v>89</v>
      </c>
      <c r="AY155" s="17" t="s">
        <v>307</v>
      </c>
      <c r="BE155" s="159">
        <f t="shared" si="4"/>
        <v>0</v>
      </c>
      <c r="BF155" s="159">
        <f t="shared" si="5"/>
        <v>0</v>
      </c>
      <c r="BG155" s="159">
        <f t="shared" si="6"/>
        <v>0</v>
      </c>
      <c r="BH155" s="159">
        <f t="shared" si="7"/>
        <v>0</v>
      </c>
      <c r="BI155" s="159">
        <f t="shared" si="8"/>
        <v>0</v>
      </c>
      <c r="BJ155" s="17" t="s">
        <v>89</v>
      </c>
      <c r="BK155" s="159">
        <f t="shared" si="9"/>
        <v>0</v>
      </c>
      <c r="BL155" s="17" t="s">
        <v>313</v>
      </c>
      <c r="BM155" s="158" t="s">
        <v>4811</v>
      </c>
    </row>
    <row r="156" spans="2:65" s="1" customFormat="1" ht="16.5" customHeight="1">
      <c r="B156" s="145"/>
      <c r="C156" s="188" t="s">
        <v>666</v>
      </c>
      <c r="D156" s="188" t="s">
        <v>507</v>
      </c>
      <c r="E156" s="189" t="s">
        <v>4812</v>
      </c>
      <c r="F156" s="190" t="s">
        <v>4813</v>
      </c>
      <c r="G156" s="191" t="s">
        <v>693</v>
      </c>
      <c r="H156" s="192">
        <v>6</v>
      </c>
      <c r="I156" s="193"/>
      <c r="J156" s="194">
        <f t="shared" si="0"/>
        <v>0</v>
      </c>
      <c r="K156" s="195"/>
      <c r="L156" s="196"/>
      <c r="M156" s="197" t="s">
        <v>1</v>
      </c>
      <c r="N156" s="198" t="s">
        <v>42</v>
      </c>
      <c r="P156" s="156">
        <f t="shared" si="1"/>
        <v>0</v>
      </c>
      <c r="Q156" s="156">
        <v>1.7000000000000001E-4</v>
      </c>
      <c r="R156" s="156">
        <f t="shared" si="2"/>
        <v>1.0200000000000001E-3</v>
      </c>
      <c r="S156" s="156">
        <v>0</v>
      </c>
      <c r="T156" s="157">
        <f t="shared" si="3"/>
        <v>0</v>
      </c>
      <c r="AR156" s="158" t="s">
        <v>449</v>
      </c>
      <c r="AT156" s="158" t="s">
        <v>507</v>
      </c>
      <c r="AU156" s="158" t="s">
        <v>89</v>
      </c>
      <c r="AY156" s="17" t="s">
        <v>307</v>
      </c>
      <c r="BE156" s="159">
        <f t="shared" si="4"/>
        <v>0</v>
      </c>
      <c r="BF156" s="159">
        <f t="shared" si="5"/>
        <v>0</v>
      </c>
      <c r="BG156" s="159">
        <f t="shared" si="6"/>
        <v>0</v>
      </c>
      <c r="BH156" s="159">
        <f t="shared" si="7"/>
        <v>0</v>
      </c>
      <c r="BI156" s="159">
        <f t="shared" si="8"/>
        <v>0</v>
      </c>
      <c r="BJ156" s="17" t="s">
        <v>89</v>
      </c>
      <c r="BK156" s="159">
        <f t="shared" si="9"/>
        <v>0</v>
      </c>
      <c r="BL156" s="17" t="s">
        <v>313</v>
      </c>
      <c r="BM156" s="158" t="s">
        <v>4814</v>
      </c>
    </row>
    <row r="157" spans="2:65" s="1" customFormat="1" ht="21.75" customHeight="1">
      <c r="B157" s="145"/>
      <c r="C157" s="188" t="s">
        <v>673</v>
      </c>
      <c r="D157" s="188" t="s">
        <v>507</v>
      </c>
      <c r="E157" s="189" t="s">
        <v>4815</v>
      </c>
      <c r="F157" s="190" t="s">
        <v>4816</v>
      </c>
      <c r="G157" s="191" t="s">
        <v>693</v>
      </c>
      <c r="H157" s="192">
        <v>6</v>
      </c>
      <c r="I157" s="193"/>
      <c r="J157" s="194">
        <f t="shared" si="0"/>
        <v>0</v>
      </c>
      <c r="K157" s="195"/>
      <c r="L157" s="196"/>
      <c r="M157" s="197" t="s">
        <v>1</v>
      </c>
      <c r="N157" s="198" t="s">
        <v>42</v>
      </c>
      <c r="P157" s="156">
        <f t="shared" si="1"/>
        <v>0</v>
      </c>
      <c r="Q157" s="156">
        <v>3.3E-4</v>
      </c>
      <c r="R157" s="156">
        <f t="shared" si="2"/>
        <v>1.98E-3</v>
      </c>
      <c r="S157" s="156">
        <v>0</v>
      </c>
      <c r="T157" s="157">
        <f t="shared" si="3"/>
        <v>0</v>
      </c>
      <c r="AR157" s="158" t="s">
        <v>449</v>
      </c>
      <c r="AT157" s="158" t="s">
        <v>507</v>
      </c>
      <c r="AU157" s="158" t="s">
        <v>89</v>
      </c>
      <c r="AY157" s="17" t="s">
        <v>307</v>
      </c>
      <c r="BE157" s="159">
        <f t="shared" si="4"/>
        <v>0</v>
      </c>
      <c r="BF157" s="159">
        <f t="shared" si="5"/>
        <v>0</v>
      </c>
      <c r="BG157" s="159">
        <f t="shared" si="6"/>
        <v>0</v>
      </c>
      <c r="BH157" s="159">
        <f t="shared" si="7"/>
        <v>0</v>
      </c>
      <c r="BI157" s="159">
        <f t="shared" si="8"/>
        <v>0</v>
      </c>
      <c r="BJ157" s="17" t="s">
        <v>89</v>
      </c>
      <c r="BK157" s="159">
        <f t="shared" si="9"/>
        <v>0</v>
      </c>
      <c r="BL157" s="17" t="s">
        <v>313</v>
      </c>
      <c r="BM157" s="158" t="s">
        <v>4817</v>
      </c>
    </row>
    <row r="158" spans="2:65" s="1" customFormat="1" ht="21.75" customHeight="1">
      <c r="B158" s="145"/>
      <c r="C158" s="146" t="s">
        <v>681</v>
      </c>
      <c r="D158" s="146" t="s">
        <v>309</v>
      </c>
      <c r="E158" s="147" t="s">
        <v>4818</v>
      </c>
      <c r="F158" s="148" t="s">
        <v>4819</v>
      </c>
      <c r="G158" s="149" t="s">
        <v>693</v>
      </c>
      <c r="H158" s="150">
        <v>6</v>
      </c>
      <c r="I158" s="151"/>
      <c r="J158" s="152">
        <f t="shared" si="0"/>
        <v>0</v>
      </c>
      <c r="K158" s="153"/>
      <c r="L158" s="32"/>
      <c r="M158" s="154" t="s">
        <v>1</v>
      </c>
      <c r="N158" s="155" t="s">
        <v>42</v>
      </c>
      <c r="P158" s="156">
        <f t="shared" si="1"/>
        <v>0</v>
      </c>
      <c r="Q158" s="156">
        <v>0</v>
      </c>
      <c r="R158" s="156">
        <f t="shared" si="2"/>
        <v>0</v>
      </c>
      <c r="S158" s="156">
        <v>0</v>
      </c>
      <c r="T158" s="157">
        <f t="shared" si="3"/>
        <v>0</v>
      </c>
      <c r="AR158" s="158" t="s">
        <v>313</v>
      </c>
      <c r="AT158" s="158" t="s">
        <v>309</v>
      </c>
      <c r="AU158" s="158" t="s">
        <v>89</v>
      </c>
      <c r="AY158" s="17" t="s">
        <v>307</v>
      </c>
      <c r="BE158" s="159">
        <f t="shared" si="4"/>
        <v>0</v>
      </c>
      <c r="BF158" s="159">
        <f t="shared" si="5"/>
        <v>0</v>
      </c>
      <c r="BG158" s="159">
        <f t="shared" si="6"/>
        <v>0</v>
      </c>
      <c r="BH158" s="159">
        <f t="shared" si="7"/>
        <v>0</v>
      </c>
      <c r="BI158" s="159">
        <f t="shared" si="8"/>
        <v>0</v>
      </c>
      <c r="BJ158" s="17" t="s">
        <v>89</v>
      </c>
      <c r="BK158" s="159">
        <f t="shared" si="9"/>
        <v>0</v>
      </c>
      <c r="BL158" s="17" t="s">
        <v>313</v>
      </c>
      <c r="BM158" s="158" t="s">
        <v>4820</v>
      </c>
    </row>
    <row r="159" spans="2:65" s="1" customFormat="1" ht="21.75" customHeight="1">
      <c r="B159" s="145"/>
      <c r="C159" s="188" t="s">
        <v>685</v>
      </c>
      <c r="D159" s="188" t="s">
        <v>507</v>
      </c>
      <c r="E159" s="189" t="s">
        <v>4821</v>
      </c>
      <c r="F159" s="190" t="s">
        <v>4822</v>
      </c>
      <c r="G159" s="191" t="s">
        <v>693</v>
      </c>
      <c r="H159" s="192">
        <v>6</v>
      </c>
      <c r="I159" s="193"/>
      <c r="J159" s="194">
        <f t="shared" si="0"/>
        <v>0</v>
      </c>
      <c r="K159" s="195"/>
      <c r="L159" s="196"/>
      <c r="M159" s="197" t="s">
        <v>1</v>
      </c>
      <c r="N159" s="198" t="s">
        <v>42</v>
      </c>
      <c r="P159" s="156">
        <f t="shared" si="1"/>
        <v>0</v>
      </c>
      <c r="Q159" s="156">
        <v>4.0000000000000002E-4</v>
      </c>
      <c r="R159" s="156">
        <f t="shared" si="2"/>
        <v>2.4000000000000002E-3</v>
      </c>
      <c r="S159" s="156">
        <v>0</v>
      </c>
      <c r="T159" s="157">
        <f t="shared" si="3"/>
        <v>0</v>
      </c>
      <c r="AR159" s="158" t="s">
        <v>449</v>
      </c>
      <c r="AT159" s="158" t="s">
        <v>507</v>
      </c>
      <c r="AU159" s="158" t="s">
        <v>89</v>
      </c>
      <c r="AY159" s="17" t="s">
        <v>307</v>
      </c>
      <c r="BE159" s="159">
        <f t="shared" si="4"/>
        <v>0</v>
      </c>
      <c r="BF159" s="159">
        <f t="shared" si="5"/>
        <v>0</v>
      </c>
      <c r="BG159" s="159">
        <f t="shared" si="6"/>
        <v>0</v>
      </c>
      <c r="BH159" s="159">
        <f t="shared" si="7"/>
        <v>0</v>
      </c>
      <c r="BI159" s="159">
        <f t="shared" si="8"/>
        <v>0</v>
      </c>
      <c r="BJ159" s="17" t="s">
        <v>89</v>
      </c>
      <c r="BK159" s="159">
        <f t="shared" si="9"/>
        <v>0</v>
      </c>
      <c r="BL159" s="17" t="s">
        <v>313</v>
      </c>
      <c r="BM159" s="158" t="s">
        <v>4823</v>
      </c>
    </row>
    <row r="160" spans="2:65" s="1" customFormat="1" ht="21.75" customHeight="1">
      <c r="B160" s="145"/>
      <c r="C160" s="146" t="s">
        <v>690</v>
      </c>
      <c r="D160" s="146" t="s">
        <v>309</v>
      </c>
      <c r="E160" s="147" t="s">
        <v>4824</v>
      </c>
      <c r="F160" s="148" t="s">
        <v>4825</v>
      </c>
      <c r="G160" s="149" t="s">
        <v>693</v>
      </c>
      <c r="H160" s="150">
        <v>8</v>
      </c>
      <c r="I160" s="151"/>
      <c r="J160" s="152">
        <f t="shared" si="0"/>
        <v>0</v>
      </c>
      <c r="K160" s="153"/>
      <c r="L160" s="32"/>
      <c r="M160" s="154" t="s">
        <v>1</v>
      </c>
      <c r="N160" s="155" t="s">
        <v>42</v>
      </c>
      <c r="P160" s="156">
        <f t="shared" si="1"/>
        <v>0</v>
      </c>
      <c r="Q160" s="156">
        <v>0</v>
      </c>
      <c r="R160" s="156">
        <f t="shared" si="2"/>
        <v>0</v>
      </c>
      <c r="S160" s="156">
        <v>0</v>
      </c>
      <c r="T160" s="157">
        <f t="shared" si="3"/>
        <v>0</v>
      </c>
      <c r="AR160" s="158" t="s">
        <v>313</v>
      </c>
      <c r="AT160" s="158" t="s">
        <v>309</v>
      </c>
      <c r="AU160" s="158" t="s">
        <v>89</v>
      </c>
      <c r="AY160" s="17" t="s">
        <v>307</v>
      </c>
      <c r="BE160" s="159">
        <f t="shared" si="4"/>
        <v>0</v>
      </c>
      <c r="BF160" s="159">
        <f t="shared" si="5"/>
        <v>0</v>
      </c>
      <c r="BG160" s="159">
        <f t="shared" si="6"/>
        <v>0</v>
      </c>
      <c r="BH160" s="159">
        <f t="shared" si="7"/>
        <v>0</v>
      </c>
      <c r="BI160" s="159">
        <f t="shared" si="8"/>
        <v>0</v>
      </c>
      <c r="BJ160" s="17" t="s">
        <v>89</v>
      </c>
      <c r="BK160" s="159">
        <f t="shared" si="9"/>
        <v>0</v>
      </c>
      <c r="BL160" s="17" t="s">
        <v>313</v>
      </c>
      <c r="BM160" s="158" t="s">
        <v>4826</v>
      </c>
    </row>
    <row r="161" spans="2:65" s="1" customFormat="1" ht="16.5" customHeight="1">
      <c r="B161" s="145"/>
      <c r="C161" s="188" t="s">
        <v>174</v>
      </c>
      <c r="D161" s="188" t="s">
        <v>507</v>
      </c>
      <c r="E161" s="189" t="s">
        <v>4827</v>
      </c>
      <c r="F161" s="190" t="s">
        <v>4828</v>
      </c>
      <c r="G161" s="191" t="s">
        <v>693</v>
      </c>
      <c r="H161" s="192">
        <v>8</v>
      </c>
      <c r="I161" s="193"/>
      <c r="J161" s="194">
        <f t="shared" si="0"/>
        <v>0</v>
      </c>
      <c r="K161" s="195"/>
      <c r="L161" s="196"/>
      <c r="M161" s="197" t="s">
        <v>1</v>
      </c>
      <c r="N161" s="198" t="s">
        <v>42</v>
      </c>
      <c r="P161" s="156">
        <f t="shared" si="1"/>
        <v>0</v>
      </c>
      <c r="Q161" s="156">
        <v>2.2000000000000001E-4</v>
      </c>
      <c r="R161" s="156">
        <f t="shared" si="2"/>
        <v>1.7600000000000001E-3</v>
      </c>
      <c r="S161" s="156">
        <v>0</v>
      </c>
      <c r="T161" s="157">
        <f t="shared" si="3"/>
        <v>0</v>
      </c>
      <c r="AR161" s="158" t="s">
        <v>449</v>
      </c>
      <c r="AT161" s="158" t="s">
        <v>507</v>
      </c>
      <c r="AU161" s="158" t="s">
        <v>89</v>
      </c>
      <c r="AY161" s="17" t="s">
        <v>307</v>
      </c>
      <c r="BE161" s="159">
        <f t="shared" si="4"/>
        <v>0</v>
      </c>
      <c r="BF161" s="159">
        <f t="shared" si="5"/>
        <v>0</v>
      </c>
      <c r="BG161" s="159">
        <f t="shared" si="6"/>
        <v>0</v>
      </c>
      <c r="BH161" s="159">
        <f t="shared" si="7"/>
        <v>0</v>
      </c>
      <c r="BI161" s="159">
        <f t="shared" si="8"/>
        <v>0</v>
      </c>
      <c r="BJ161" s="17" t="s">
        <v>89</v>
      </c>
      <c r="BK161" s="159">
        <f t="shared" si="9"/>
        <v>0</v>
      </c>
      <c r="BL161" s="17" t="s">
        <v>313</v>
      </c>
      <c r="BM161" s="158" t="s">
        <v>4829</v>
      </c>
    </row>
    <row r="162" spans="2:65" s="1" customFormat="1" ht="16.5" customHeight="1">
      <c r="B162" s="145"/>
      <c r="C162" s="146" t="s">
        <v>704</v>
      </c>
      <c r="D162" s="146" t="s">
        <v>309</v>
      </c>
      <c r="E162" s="147" t="s">
        <v>4830</v>
      </c>
      <c r="F162" s="148" t="s">
        <v>4831</v>
      </c>
      <c r="G162" s="149" t="s">
        <v>693</v>
      </c>
      <c r="H162" s="150">
        <v>63</v>
      </c>
      <c r="I162" s="151"/>
      <c r="J162" s="152">
        <f t="shared" si="0"/>
        <v>0</v>
      </c>
      <c r="K162" s="153"/>
      <c r="L162" s="32"/>
      <c r="M162" s="154" t="s">
        <v>1</v>
      </c>
      <c r="N162" s="155" t="s">
        <v>42</v>
      </c>
      <c r="P162" s="156">
        <f t="shared" si="1"/>
        <v>0</v>
      </c>
      <c r="Q162" s="156">
        <v>0</v>
      </c>
      <c r="R162" s="156">
        <f t="shared" si="2"/>
        <v>0</v>
      </c>
      <c r="S162" s="156">
        <v>0</v>
      </c>
      <c r="T162" s="157">
        <f t="shared" si="3"/>
        <v>0</v>
      </c>
      <c r="AR162" s="158" t="s">
        <v>313</v>
      </c>
      <c r="AT162" s="158" t="s">
        <v>309</v>
      </c>
      <c r="AU162" s="158" t="s">
        <v>89</v>
      </c>
      <c r="AY162" s="17" t="s">
        <v>307</v>
      </c>
      <c r="BE162" s="159">
        <f t="shared" si="4"/>
        <v>0</v>
      </c>
      <c r="BF162" s="159">
        <f t="shared" si="5"/>
        <v>0</v>
      </c>
      <c r="BG162" s="159">
        <f t="shared" si="6"/>
        <v>0</v>
      </c>
      <c r="BH162" s="159">
        <f t="shared" si="7"/>
        <v>0</v>
      </c>
      <c r="BI162" s="159">
        <f t="shared" si="8"/>
        <v>0</v>
      </c>
      <c r="BJ162" s="17" t="s">
        <v>89</v>
      </c>
      <c r="BK162" s="159">
        <f t="shared" si="9"/>
        <v>0</v>
      </c>
      <c r="BL162" s="17" t="s">
        <v>313</v>
      </c>
      <c r="BM162" s="158" t="s">
        <v>4832</v>
      </c>
    </row>
    <row r="163" spans="2:65" s="1" customFormat="1" ht="24.2" customHeight="1">
      <c r="B163" s="145"/>
      <c r="C163" s="188" t="s">
        <v>732</v>
      </c>
      <c r="D163" s="188" t="s">
        <v>507</v>
      </c>
      <c r="E163" s="189" t="s">
        <v>4833</v>
      </c>
      <c r="F163" s="190" t="s">
        <v>4834</v>
      </c>
      <c r="G163" s="191" t="s">
        <v>693</v>
      </c>
      <c r="H163" s="192">
        <v>63</v>
      </c>
      <c r="I163" s="193"/>
      <c r="J163" s="194">
        <f t="shared" si="0"/>
        <v>0</v>
      </c>
      <c r="K163" s="195"/>
      <c r="L163" s="196"/>
      <c r="M163" s="197" t="s">
        <v>1</v>
      </c>
      <c r="N163" s="198" t="s">
        <v>42</v>
      </c>
      <c r="P163" s="156">
        <f t="shared" si="1"/>
        <v>0</v>
      </c>
      <c r="Q163" s="156">
        <v>1.6000000000000001E-4</v>
      </c>
      <c r="R163" s="156">
        <f t="shared" si="2"/>
        <v>1.008E-2</v>
      </c>
      <c r="S163" s="156">
        <v>0</v>
      </c>
      <c r="T163" s="157">
        <f t="shared" si="3"/>
        <v>0</v>
      </c>
      <c r="AR163" s="158" t="s">
        <v>449</v>
      </c>
      <c r="AT163" s="158" t="s">
        <v>507</v>
      </c>
      <c r="AU163" s="158" t="s">
        <v>89</v>
      </c>
      <c r="AY163" s="17" t="s">
        <v>307</v>
      </c>
      <c r="BE163" s="159">
        <f t="shared" si="4"/>
        <v>0</v>
      </c>
      <c r="BF163" s="159">
        <f t="shared" si="5"/>
        <v>0</v>
      </c>
      <c r="BG163" s="159">
        <f t="shared" si="6"/>
        <v>0</v>
      </c>
      <c r="BH163" s="159">
        <f t="shared" si="7"/>
        <v>0</v>
      </c>
      <c r="BI163" s="159">
        <f t="shared" si="8"/>
        <v>0</v>
      </c>
      <c r="BJ163" s="17" t="s">
        <v>89</v>
      </c>
      <c r="BK163" s="159">
        <f t="shared" si="9"/>
        <v>0</v>
      </c>
      <c r="BL163" s="17" t="s">
        <v>313</v>
      </c>
      <c r="BM163" s="158" t="s">
        <v>4835</v>
      </c>
    </row>
    <row r="164" spans="2:65" s="1" customFormat="1" ht="16.5" customHeight="1">
      <c r="B164" s="145"/>
      <c r="C164" s="146" t="s">
        <v>747</v>
      </c>
      <c r="D164" s="146" t="s">
        <v>309</v>
      </c>
      <c r="E164" s="147" t="s">
        <v>4836</v>
      </c>
      <c r="F164" s="148" t="s">
        <v>4837</v>
      </c>
      <c r="G164" s="149" t="s">
        <v>693</v>
      </c>
      <c r="H164" s="150">
        <v>13</v>
      </c>
      <c r="I164" s="151"/>
      <c r="J164" s="152">
        <f t="shared" si="0"/>
        <v>0</v>
      </c>
      <c r="K164" s="153"/>
      <c r="L164" s="32"/>
      <c r="M164" s="154" t="s">
        <v>1</v>
      </c>
      <c r="N164" s="155" t="s">
        <v>42</v>
      </c>
      <c r="P164" s="156">
        <f t="shared" si="1"/>
        <v>0</v>
      </c>
      <c r="Q164" s="156">
        <v>0</v>
      </c>
      <c r="R164" s="156">
        <f t="shared" si="2"/>
        <v>0</v>
      </c>
      <c r="S164" s="156">
        <v>0</v>
      </c>
      <c r="T164" s="157">
        <f t="shared" si="3"/>
        <v>0</v>
      </c>
      <c r="AR164" s="158" t="s">
        <v>313</v>
      </c>
      <c r="AT164" s="158" t="s">
        <v>309</v>
      </c>
      <c r="AU164" s="158" t="s">
        <v>89</v>
      </c>
      <c r="AY164" s="17" t="s">
        <v>307</v>
      </c>
      <c r="BE164" s="159">
        <f t="shared" si="4"/>
        <v>0</v>
      </c>
      <c r="BF164" s="159">
        <f t="shared" si="5"/>
        <v>0</v>
      </c>
      <c r="BG164" s="159">
        <f t="shared" si="6"/>
        <v>0</v>
      </c>
      <c r="BH164" s="159">
        <f t="shared" si="7"/>
        <v>0</v>
      </c>
      <c r="BI164" s="159">
        <f t="shared" si="8"/>
        <v>0</v>
      </c>
      <c r="BJ164" s="17" t="s">
        <v>89</v>
      </c>
      <c r="BK164" s="159">
        <f t="shared" si="9"/>
        <v>0</v>
      </c>
      <c r="BL164" s="17" t="s">
        <v>313</v>
      </c>
      <c r="BM164" s="158" t="s">
        <v>4838</v>
      </c>
    </row>
    <row r="165" spans="2:65" s="1" customFormat="1" ht="16.5" customHeight="1">
      <c r="B165" s="145"/>
      <c r="C165" s="188" t="s">
        <v>776</v>
      </c>
      <c r="D165" s="188" t="s">
        <v>507</v>
      </c>
      <c r="E165" s="189" t="s">
        <v>4839</v>
      </c>
      <c r="F165" s="190" t="s">
        <v>4840</v>
      </c>
      <c r="G165" s="191" t="s">
        <v>693</v>
      </c>
      <c r="H165" s="192">
        <v>13</v>
      </c>
      <c r="I165" s="193"/>
      <c r="J165" s="194">
        <f t="shared" si="0"/>
        <v>0</v>
      </c>
      <c r="K165" s="195"/>
      <c r="L165" s="196"/>
      <c r="M165" s="197" t="s">
        <v>1</v>
      </c>
      <c r="N165" s="198" t="s">
        <v>42</v>
      </c>
      <c r="P165" s="156">
        <f t="shared" si="1"/>
        <v>0</v>
      </c>
      <c r="Q165" s="156">
        <v>2.9E-4</v>
      </c>
      <c r="R165" s="156">
        <f t="shared" si="2"/>
        <v>3.7699999999999999E-3</v>
      </c>
      <c r="S165" s="156">
        <v>0</v>
      </c>
      <c r="T165" s="157">
        <f t="shared" si="3"/>
        <v>0</v>
      </c>
      <c r="AR165" s="158" t="s">
        <v>1584</v>
      </c>
      <c r="AT165" s="158" t="s">
        <v>507</v>
      </c>
      <c r="AU165" s="158" t="s">
        <v>89</v>
      </c>
      <c r="AY165" s="17" t="s">
        <v>307</v>
      </c>
      <c r="BE165" s="159">
        <f t="shared" si="4"/>
        <v>0</v>
      </c>
      <c r="BF165" s="159">
        <f t="shared" si="5"/>
        <v>0</v>
      </c>
      <c r="BG165" s="159">
        <f t="shared" si="6"/>
        <v>0</v>
      </c>
      <c r="BH165" s="159">
        <f t="shared" si="7"/>
        <v>0</v>
      </c>
      <c r="BI165" s="159">
        <f t="shared" si="8"/>
        <v>0</v>
      </c>
      <c r="BJ165" s="17" t="s">
        <v>89</v>
      </c>
      <c r="BK165" s="159">
        <f t="shared" si="9"/>
        <v>0</v>
      </c>
      <c r="BL165" s="17" t="s">
        <v>1584</v>
      </c>
      <c r="BM165" s="158" t="s">
        <v>4841</v>
      </c>
    </row>
    <row r="166" spans="2:65" s="1" customFormat="1" ht="16.5" customHeight="1">
      <c r="B166" s="145"/>
      <c r="C166" s="146" t="s">
        <v>785</v>
      </c>
      <c r="D166" s="146" t="s">
        <v>309</v>
      </c>
      <c r="E166" s="147" t="s">
        <v>4842</v>
      </c>
      <c r="F166" s="148" t="s">
        <v>4843</v>
      </c>
      <c r="G166" s="149" t="s">
        <v>693</v>
      </c>
      <c r="H166" s="150">
        <v>16</v>
      </c>
      <c r="I166" s="151"/>
      <c r="J166" s="152">
        <f t="shared" si="0"/>
        <v>0</v>
      </c>
      <c r="K166" s="153"/>
      <c r="L166" s="32"/>
      <c r="M166" s="154" t="s">
        <v>1</v>
      </c>
      <c r="N166" s="155" t="s">
        <v>42</v>
      </c>
      <c r="P166" s="156">
        <f t="shared" si="1"/>
        <v>0</v>
      </c>
      <c r="Q166" s="156">
        <v>0</v>
      </c>
      <c r="R166" s="156">
        <f t="shared" si="2"/>
        <v>0</v>
      </c>
      <c r="S166" s="156">
        <v>0</v>
      </c>
      <c r="T166" s="157">
        <f t="shared" si="3"/>
        <v>0</v>
      </c>
      <c r="AR166" s="158" t="s">
        <v>313</v>
      </c>
      <c r="AT166" s="158" t="s">
        <v>309</v>
      </c>
      <c r="AU166" s="158" t="s">
        <v>89</v>
      </c>
      <c r="AY166" s="17" t="s">
        <v>307</v>
      </c>
      <c r="BE166" s="159">
        <f t="shared" si="4"/>
        <v>0</v>
      </c>
      <c r="BF166" s="159">
        <f t="shared" si="5"/>
        <v>0</v>
      </c>
      <c r="BG166" s="159">
        <f t="shared" si="6"/>
        <v>0</v>
      </c>
      <c r="BH166" s="159">
        <f t="shared" si="7"/>
        <v>0</v>
      </c>
      <c r="BI166" s="159">
        <f t="shared" si="8"/>
        <v>0</v>
      </c>
      <c r="BJ166" s="17" t="s">
        <v>89</v>
      </c>
      <c r="BK166" s="159">
        <f t="shared" si="9"/>
        <v>0</v>
      </c>
      <c r="BL166" s="17" t="s">
        <v>313</v>
      </c>
      <c r="BM166" s="158" t="s">
        <v>4844</v>
      </c>
    </row>
    <row r="167" spans="2:65" s="1" customFormat="1" ht="16.5" customHeight="1">
      <c r="B167" s="145"/>
      <c r="C167" s="188" t="s">
        <v>791</v>
      </c>
      <c r="D167" s="188" t="s">
        <v>507</v>
      </c>
      <c r="E167" s="189" t="s">
        <v>4845</v>
      </c>
      <c r="F167" s="190" t="s">
        <v>4846</v>
      </c>
      <c r="G167" s="191" t="s">
        <v>693</v>
      </c>
      <c r="H167" s="192">
        <v>16</v>
      </c>
      <c r="I167" s="193"/>
      <c r="J167" s="194">
        <f t="shared" si="0"/>
        <v>0</v>
      </c>
      <c r="K167" s="195"/>
      <c r="L167" s="196"/>
      <c r="M167" s="197" t="s">
        <v>1</v>
      </c>
      <c r="N167" s="198" t="s">
        <v>42</v>
      </c>
      <c r="P167" s="156">
        <f t="shared" si="1"/>
        <v>0</v>
      </c>
      <c r="Q167" s="156">
        <v>1.7000000000000001E-4</v>
      </c>
      <c r="R167" s="156">
        <f t="shared" si="2"/>
        <v>2.7200000000000002E-3</v>
      </c>
      <c r="S167" s="156">
        <v>0</v>
      </c>
      <c r="T167" s="157">
        <f t="shared" si="3"/>
        <v>0</v>
      </c>
      <c r="AR167" s="158" t="s">
        <v>449</v>
      </c>
      <c r="AT167" s="158" t="s">
        <v>507</v>
      </c>
      <c r="AU167" s="158" t="s">
        <v>89</v>
      </c>
      <c r="AY167" s="17" t="s">
        <v>307</v>
      </c>
      <c r="BE167" s="159">
        <f t="shared" si="4"/>
        <v>0</v>
      </c>
      <c r="BF167" s="159">
        <f t="shared" si="5"/>
        <v>0</v>
      </c>
      <c r="BG167" s="159">
        <f t="shared" si="6"/>
        <v>0</v>
      </c>
      <c r="BH167" s="159">
        <f t="shared" si="7"/>
        <v>0</v>
      </c>
      <c r="BI167" s="159">
        <f t="shared" si="8"/>
        <v>0</v>
      </c>
      <c r="BJ167" s="17" t="s">
        <v>89</v>
      </c>
      <c r="BK167" s="159">
        <f t="shared" si="9"/>
        <v>0</v>
      </c>
      <c r="BL167" s="17" t="s">
        <v>313</v>
      </c>
      <c r="BM167" s="158" t="s">
        <v>4847</v>
      </c>
    </row>
    <row r="168" spans="2:65" s="1" customFormat="1" ht="24.2" customHeight="1">
      <c r="B168" s="145"/>
      <c r="C168" s="146" t="s">
        <v>798</v>
      </c>
      <c r="D168" s="146" t="s">
        <v>309</v>
      </c>
      <c r="E168" s="147" t="s">
        <v>4848</v>
      </c>
      <c r="F168" s="148" t="s">
        <v>4849</v>
      </c>
      <c r="G168" s="149" t="s">
        <v>693</v>
      </c>
      <c r="H168" s="150">
        <v>60</v>
      </c>
      <c r="I168" s="151"/>
      <c r="J168" s="152">
        <f t="shared" si="0"/>
        <v>0</v>
      </c>
      <c r="K168" s="153"/>
      <c r="L168" s="32"/>
      <c r="M168" s="154" t="s">
        <v>1</v>
      </c>
      <c r="N168" s="155" t="s">
        <v>42</v>
      </c>
      <c r="P168" s="156">
        <f t="shared" si="1"/>
        <v>0</v>
      </c>
      <c r="Q168" s="156">
        <v>0</v>
      </c>
      <c r="R168" s="156">
        <f t="shared" si="2"/>
        <v>0</v>
      </c>
      <c r="S168" s="156">
        <v>0</v>
      </c>
      <c r="T168" s="157">
        <f t="shared" si="3"/>
        <v>0</v>
      </c>
      <c r="AR168" s="158" t="s">
        <v>313</v>
      </c>
      <c r="AT168" s="158" t="s">
        <v>309</v>
      </c>
      <c r="AU168" s="158" t="s">
        <v>89</v>
      </c>
      <c r="AY168" s="17" t="s">
        <v>307</v>
      </c>
      <c r="BE168" s="159">
        <f t="shared" si="4"/>
        <v>0</v>
      </c>
      <c r="BF168" s="159">
        <f t="shared" si="5"/>
        <v>0</v>
      </c>
      <c r="BG168" s="159">
        <f t="shared" si="6"/>
        <v>0</v>
      </c>
      <c r="BH168" s="159">
        <f t="shared" si="7"/>
        <v>0</v>
      </c>
      <c r="BI168" s="159">
        <f t="shared" si="8"/>
        <v>0</v>
      </c>
      <c r="BJ168" s="17" t="s">
        <v>89</v>
      </c>
      <c r="BK168" s="159">
        <f t="shared" si="9"/>
        <v>0</v>
      </c>
      <c r="BL168" s="17" t="s">
        <v>313</v>
      </c>
      <c r="BM168" s="158" t="s">
        <v>4850</v>
      </c>
    </row>
    <row r="169" spans="2:65" s="1" customFormat="1" ht="24.2" customHeight="1">
      <c r="B169" s="145"/>
      <c r="C169" s="188" t="s">
        <v>803</v>
      </c>
      <c r="D169" s="188" t="s">
        <v>507</v>
      </c>
      <c r="E169" s="189" t="s">
        <v>4851</v>
      </c>
      <c r="F169" s="190" t="s">
        <v>4852</v>
      </c>
      <c r="G169" s="191" t="s">
        <v>693</v>
      </c>
      <c r="H169" s="192">
        <v>60</v>
      </c>
      <c r="I169" s="193"/>
      <c r="J169" s="194">
        <f t="shared" si="0"/>
        <v>0</v>
      </c>
      <c r="K169" s="195"/>
      <c r="L169" s="196"/>
      <c r="M169" s="197" t="s">
        <v>1</v>
      </c>
      <c r="N169" s="198" t="s">
        <v>42</v>
      </c>
      <c r="P169" s="156">
        <f t="shared" si="1"/>
        <v>0</v>
      </c>
      <c r="Q169" s="156">
        <v>2.2000000000000001E-4</v>
      </c>
      <c r="R169" s="156">
        <f t="shared" si="2"/>
        <v>1.32E-2</v>
      </c>
      <c r="S169" s="156">
        <v>0</v>
      </c>
      <c r="T169" s="157">
        <f t="shared" si="3"/>
        <v>0</v>
      </c>
      <c r="AR169" s="158" t="s">
        <v>449</v>
      </c>
      <c r="AT169" s="158" t="s">
        <v>507</v>
      </c>
      <c r="AU169" s="158" t="s">
        <v>89</v>
      </c>
      <c r="AY169" s="17" t="s">
        <v>307</v>
      </c>
      <c r="BE169" s="159">
        <f t="shared" si="4"/>
        <v>0</v>
      </c>
      <c r="BF169" s="159">
        <f t="shared" si="5"/>
        <v>0</v>
      </c>
      <c r="BG169" s="159">
        <f t="shared" si="6"/>
        <v>0</v>
      </c>
      <c r="BH169" s="159">
        <f t="shared" si="7"/>
        <v>0</v>
      </c>
      <c r="BI169" s="159">
        <f t="shared" si="8"/>
        <v>0</v>
      </c>
      <c r="BJ169" s="17" t="s">
        <v>89</v>
      </c>
      <c r="BK169" s="159">
        <f t="shared" si="9"/>
        <v>0</v>
      </c>
      <c r="BL169" s="17" t="s">
        <v>313</v>
      </c>
      <c r="BM169" s="158" t="s">
        <v>4853</v>
      </c>
    </row>
    <row r="170" spans="2:65" s="1" customFormat="1" ht="16.5" customHeight="1">
      <c r="B170" s="145"/>
      <c r="C170" s="146" t="s">
        <v>809</v>
      </c>
      <c r="D170" s="146" t="s">
        <v>309</v>
      </c>
      <c r="E170" s="147" t="s">
        <v>4854</v>
      </c>
      <c r="F170" s="148" t="s">
        <v>4855</v>
      </c>
      <c r="G170" s="149" t="s">
        <v>693</v>
      </c>
      <c r="H170" s="150">
        <v>32</v>
      </c>
      <c r="I170" s="151"/>
      <c r="J170" s="152">
        <f t="shared" si="0"/>
        <v>0</v>
      </c>
      <c r="K170" s="153"/>
      <c r="L170" s="32"/>
      <c r="M170" s="154" t="s">
        <v>1</v>
      </c>
      <c r="N170" s="155" t="s">
        <v>42</v>
      </c>
      <c r="P170" s="156">
        <f t="shared" si="1"/>
        <v>0</v>
      </c>
      <c r="Q170" s="156">
        <v>0</v>
      </c>
      <c r="R170" s="156">
        <f t="shared" si="2"/>
        <v>0</v>
      </c>
      <c r="S170" s="156">
        <v>0</v>
      </c>
      <c r="T170" s="157">
        <f t="shared" si="3"/>
        <v>0</v>
      </c>
      <c r="AR170" s="158" t="s">
        <v>313</v>
      </c>
      <c r="AT170" s="158" t="s">
        <v>309</v>
      </c>
      <c r="AU170" s="158" t="s">
        <v>89</v>
      </c>
      <c r="AY170" s="17" t="s">
        <v>307</v>
      </c>
      <c r="BE170" s="159">
        <f t="shared" si="4"/>
        <v>0</v>
      </c>
      <c r="BF170" s="159">
        <f t="shared" si="5"/>
        <v>0</v>
      </c>
      <c r="BG170" s="159">
        <f t="shared" si="6"/>
        <v>0</v>
      </c>
      <c r="BH170" s="159">
        <f t="shared" si="7"/>
        <v>0</v>
      </c>
      <c r="BI170" s="159">
        <f t="shared" si="8"/>
        <v>0</v>
      </c>
      <c r="BJ170" s="17" t="s">
        <v>89</v>
      </c>
      <c r="BK170" s="159">
        <f t="shared" si="9"/>
        <v>0</v>
      </c>
      <c r="BL170" s="17" t="s">
        <v>313</v>
      </c>
      <c r="BM170" s="158" t="s">
        <v>4856</v>
      </c>
    </row>
    <row r="171" spans="2:65" s="1" customFormat="1" ht="16.5" customHeight="1">
      <c r="B171" s="145"/>
      <c r="C171" s="188" t="s">
        <v>814</v>
      </c>
      <c r="D171" s="188" t="s">
        <v>507</v>
      </c>
      <c r="E171" s="189" t="s">
        <v>4857</v>
      </c>
      <c r="F171" s="190" t="s">
        <v>4858</v>
      </c>
      <c r="G171" s="191" t="s">
        <v>693</v>
      </c>
      <c r="H171" s="192">
        <v>32</v>
      </c>
      <c r="I171" s="193"/>
      <c r="J171" s="194">
        <f t="shared" si="0"/>
        <v>0</v>
      </c>
      <c r="K171" s="195"/>
      <c r="L171" s="196"/>
      <c r="M171" s="197" t="s">
        <v>1</v>
      </c>
      <c r="N171" s="198" t="s">
        <v>42</v>
      </c>
      <c r="P171" s="156">
        <f t="shared" si="1"/>
        <v>0</v>
      </c>
      <c r="Q171" s="156">
        <v>2.0000000000000001E-4</v>
      </c>
      <c r="R171" s="156">
        <f t="shared" si="2"/>
        <v>6.4000000000000003E-3</v>
      </c>
      <c r="S171" s="156">
        <v>0</v>
      </c>
      <c r="T171" s="157">
        <f t="shared" si="3"/>
        <v>0</v>
      </c>
      <c r="AR171" s="158" t="s">
        <v>449</v>
      </c>
      <c r="AT171" s="158" t="s">
        <v>507</v>
      </c>
      <c r="AU171" s="158" t="s">
        <v>89</v>
      </c>
      <c r="AY171" s="17" t="s">
        <v>307</v>
      </c>
      <c r="BE171" s="159">
        <f t="shared" si="4"/>
        <v>0</v>
      </c>
      <c r="BF171" s="159">
        <f t="shared" si="5"/>
        <v>0</v>
      </c>
      <c r="BG171" s="159">
        <f t="shared" si="6"/>
        <v>0</v>
      </c>
      <c r="BH171" s="159">
        <f t="shared" si="7"/>
        <v>0</v>
      </c>
      <c r="BI171" s="159">
        <f t="shared" si="8"/>
        <v>0</v>
      </c>
      <c r="BJ171" s="17" t="s">
        <v>89</v>
      </c>
      <c r="BK171" s="159">
        <f t="shared" si="9"/>
        <v>0</v>
      </c>
      <c r="BL171" s="17" t="s">
        <v>313</v>
      </c>
      <c r="BM171" s="158" t="s">
        <v>4859</v>
      </c>
    </row>
    <row r="172" spans="2:65" s="1" customFormat="1" ht="24.2" customHeight="1">
      <c r="B172" s="145"/>
      <c r="C172" s="146" t="s">
        <v>820</v>
      </c>
      <c r="D172" s="146" t="s">
        <v>309</v>
      </c>
      <c r="E172" s="147" t="s">
        <v>4860</v>
      </c>
      <c r="F172" s="148" t="s">
        <v>4861</v>
      </c>
      <c r="G172" s="149" t="s">
        <v>1071</v>
      </c>
      <c r="H172" s="150">
        <v>225</v>
      </c>
      <c r="I172" s="151"/>
      <c r="J172" s="152">
        <f t="shared" si="0"/>
        <v>0</v>
      </c>
      <c r="K172" s="153"/>
      <c r="L172" s="32"/>
      <c r="M172" s="154" t="s">
        <v>1</v>
      </c>
      <c r="N172" s="155" t="s">
        <v>42</v>
      </c>
      <c r="P172" s="156">
        <f t="shared" si="1"/>
        <v>0</v>
      </c>
      <c r="Q172" s="156">
        <v>0</v>
      </c>
      <c r="R172" s="156">
        <f t="shared" si="2"/>
        <v>0</v>
      </c>
      <c r="S172" s="156">
        <v>0</v>
      </c>
      <c r="T172" s="157">
        <f t="shared" si="3"/>
        <v>0</v>
      </c>
      <c r="AR172" s="158" t="s">
        <v>313</v>
      </c>
      <c r="AT172" s="158" t="s">
        <v>309</v>
      </c>
      <c r="AU172" s="158" t="s">
        <v>89</v>
      </c>
      <c r="AY172" s="17" t="s">
        <v>307</v>
      </c>
      <c r="BE172" s="159">
        <f t="shared" si="4"/>
        <v>0</v>
      </c>
      <c r="BF172" s="159">
        <f t="shared" si="5"/>
        <v>0</v>
      </c>
      <c r="BG172" s="159">
        <f t="shared" si="6"/>
        <v>0</v>
      </c>
      <c r="BH172" s="159">
        <f t="shared" si="7"/>
        <v>0</v>
      </c>
      <c r="BI172" s="159">
        <f t="shared" si="8"/>
        <v>0</v>
      </c>
      <c r="BJ172" s="17" t="s">
        <v>89</v>
      </c>
      <c r="BK172" s="159">
        <f t="shared" si="9"/>
        <v>0</v>
      </c>
      <c r="BL172" s="17" t="s">
        <v>313</v>
      </c>
      <c r="BM172" s="158" t="s">
        <v>4862</v>
      </c>
    </row>
    <row r="173" spans="2:65" s="1" customFormat="1" ht="16.5" customHeight="1">
      <c r="B173" s="145"/>
      <c r="C173" s="188" t="s">
        <v>827</v>
      </c>
      <c r="D173" s="188" t="s">
        <v>507</v>
      </c>
      <c r="E173" s="189" t="s">
        <v>4863</v>
      </c>
      <c r="F173" s="190" t="s">
        <v>4864</v>
      </c>
      <c r="G173" s="191" t="s">
        <v>1513</v>
      </c>
      <c r="H173" s="192">
        <v>31.5</v>
      </c>
      <c r="I173" s="193"/>
      <c r="J173" s="194">
        <f t="shared" si="0"/>
        <v>0</v>
      </c>
      <c r="K173" s="195"/>
      <c r="L173" s="196"/>
      <c r="M173" s="197" t="s">
        <v>1</v>
      </c>
      <c r="N173" s="198" t="s">
        <v>42</v>
      </c>
      <c r="P173" s="156">
        <f t="shared" si="1"/>
        <v>0</v>
      </c>
      <c r="Q173" s="156">
        <v>1E-3</v>
      </c>
      <c r="R173" s="156">
        <f t="shared" si="2"/>
        <v>3.15E-2</v>
      </c>
      <c r="S173" s="156">
        <v>0</v>
      </c>
      <c r="T173" s="157">
        <f t="shared" si="3"/>
        <v>0</v>
      </c>
      <c r="AR173" s="158" t="s">
        <v>449</v>
      </c>
      <c r="AT173" s="158" t="s">
        <v>507</v>
      </c>
      <c r="AU173" s="158" t="s">
        <v>89</v>
      </c>
      <c r="AY173" s="17" t="s">
        <v>307</v>
      </c>
      <c r="BE173" s="159">
        <f t="shared" si="4"/>
        <v>0</v>
      </c>
      <c r="BF173" s="159">
        <f t="shared" si="5"/>
        <v>0</v>
      </c>
      <c r="BG173" s="159">
        <f t="shared" si="6"/>
        <v>0</v>
      </c>
      <c r="BH173" s="159">
        <f t="shared" si="7"/>
        <v>0</v>
      </c>
      <c r="BI173" s="159">
        <f t="shared" si="8"/>
        <v>0</v>
      </c>
      <c r="BJ173" s="17" t="s">
        <v>89</v>
      </c>
      <c r="BK173" s="159">
        <f t="shared" si="9"/>
        <v>0</v>
      </c>
      <c r="BL173" s="17" t="s">
        <v>313</v>
      </c>
      <c r="BM173" s="158" t="s">
        <v>4865</v>
      </c>
    </row>
    <row r="174" spans="2:65" s="1" customFormat="1" ht="24.2" customHeight="1">
      <c r="B174" s="145"/>
      <c r="C174" s="146" t="s">
        <v>834</v>
      </c>
      <c r="D174" s="146" t="s">
        <v>309</v>
      </c>
      <c r="E174" s="147" t="s">
        <v>4866</v>
      </c>
      <c r="F174" s="148" t="s">
        <v>4867</v>
      </c>
      <c r="G174" s="149" t="s">
        <v>1071</v>
      </c>
      <c r="H174" s="150">
        <v>46</v>
      </c>
      <c r="I174" s="151"/>
      <c r="J174" s="152">
        <f t="shared" si="0"/>
        <v>0</v>
      </c>
      <c r="K174" s="153"/>
      <c r="L174" s="32"/>
      <c r="M174" s="154" t="s">
        <v>1</v>
      </c>
      <c r="N174" s="155" t="s">
        <v>42</v>
      </c>
      <c r="P174" s="156">
        <f t="shared" si="1"/>
        <v>0</v>
      </c>
      <c r="Q174" s="156">
        <v>0</v>
      </c>
      <c r="R174" s="156">
        <f t="shared" si="2"/>
        <v>0</v>
      </c>
      <c r="S174" s="156">
        <v>0</v>
      </c>
      <c r="T174" s="157">
        <f t="shared" si="3"/>
        <v>0</v>
      </c>
      <c r="AR174" s="158" t="s">
        <v>313</v>
      </c>
      <c r="AT174" s="158" t="s">
        <v>309</v>
      </c>
      <c r="AU174" s="158" t="s">
        <v>89</v>
      </c>
      <c r="AY174" s="17" t="s">
        <v>307</v>
      </c>
      <c r="BE174" s="159">
        <f t="shared" si="4"/>
        <v>0</v>
      </c>
      <c r="BF174" s="159">
        <f t="shared" si="5"/>
        <v>0</v>
      </c>
      <c r="BG174" s="159">
        <f t="shared" si="6"/>
        <v>0</v>
      </c>
      <c r="BH174" s="159">
        <f t="shared" si="7"/>
        <v>0</v>
      </c>
      <c r="BI174" s="159">
        <f t="shared" si="8"/>
        <v>0</v>
      </c>
      <c r="BJ174" s="17" t="s">
        <v>89</v>
      </c>
      <c r="BK174" s="159">
        <f t="shared" si="9"/>
        <v>0</v>
      </c>
      <c r="BL174" s="17" t="s">
        <v>313</v>
      </c>
      <c r="BM174" s="158" t="s">
        <v>4868</v>
      </c>
    </row>
    <row r="175" spans="2:65" s="1" customFormat="1" ht="24.2" customHeight="1">
      <c r="B175" s="145"/>
      <c r="C175" s="188" t="s">
        <v>839</v>
      </c>
      <c r="D175" s="188" t="s">
        <v>507</v>
      </c>
      <c r="E175" s="189" t="s">
        <v>4869</v>
      </c>
      <c r="F175" s="190" t="s">
        <v>4870</v>
      </c>
      <c r="G175" s="191" t="s">
        <v>1071</v>
      </c>
      <c r="H175" s="192">
        <v>46</v>
      </c>
      <c r="I175" s="193"/>
      <c r="J175" s="194">
        <f t="shared" si="0"/>
        <v>0</v>
      </c>
      <c r="K175" s="195"/>
      <c r="L175" s="196"/>
      <c r="M175" s="197" t="s">
        <v>1</v>
      </c>
      <c r="N175" s="198" t="s">
        <v>42</v>
      </c>
      <c r="P175" s="156">
        <f t="shared" si="1"/>
        <v>0</v>
      </c>
      <c r="Q175" s="156">
        <v>1.7000000000000001E-4</v>
      </c>
      <c r="R175" s="156">
        <f t="shared" si="2"/>
        <v>7.8200000000000006E-3</v>
      </c>
      <c r="S175" s="156">
        <v>0</v>
      </c>
      <c r="T175" s="157">
        <f t="shared" si="3"/>
        <v>0</v>
      </c>
      <c r="AR175" s="158" t="s">
        <v>449</v>
      </c>
      <c r="AT175" s="158" t="s">
        <v>507</v>
      </c>
      <c r="AU175" s="158" t="s">
        <v>89</v>
      </c>
      <c r="AY175" s="17" t="s">
        <v>307</v>
      </c>
      <c r="BE175" s="159">
        <f t="shared" si="4"/>
        <v>0</v>
      </c>
      <c r="BF175" s="159">
        <f t="shared" si="5"/>
        <v>0</v>
      </c>
      <c r="BG175" s="159">
        <f t="shared" si="6"/>
        <v>0</v>
      </c>
      <c r="BH175" s="159">
        <f t="shared" si="7"/>
        <v>0</v>
      </c>
      <c r="BI175" s="159">
        <f t="shared" si="8"/>
        <v>0</v>
      </c>
      <c r="BJ175" s="17" t="s">
        <v>89</v>
      </c>
      <c r="BK175" s="159">
        <f t="shared" si="9"/>
        <v>0</v>
      </c>
      <c r="BL175" s="17" t="s">
        <v>313</v>
      </c>
      <c r="BM175" s="158" t="s">
        <v>4871</v>
      </c>
    </row>
    <row r="176" spans="2:65" s="1" customFormat="1" ht="24.2" customHeight="1">
      <c r="B176" s="145"/>
      <c r="C176" s="188" t="s">
        <v>844</v>
      </c>
      <c r="D176" s="188" t="s">
        <v>507</v>
      </c>
      <c r="E176" s="189" t="s">
        <v>4872</v>
      </c>
      <c r="F176" s="190" t="s">
        <v>4873</v>
      </c>
      <c r="G176" s="191" t="s">
        <v>693</v>
      </c>
      <c r="H176" s="192">
        <v>46</v>
      </c>
      <c r="I176" s="193"/>
      <c r="J176" s="194">
        <f t="shared" si="0"/>
        <v>0</v>
      </c>
      <c r="K176" s="195"/>
      <c r="L176" s="196"/>
      <c r="M176" s="197" t="s">
        <v>1</v>
      </c>
      <c r="N176" s="198" t="s">
        <v>42</v>
      </c>
      <c r="P176" s="156">
        <f t="shared" si="1"/>
        <v>0</v>
      </c>
      <c r="Q176" s="156">
        <v>1.0000000000000001E-5</v>
      </c>
      <c r="R176" s="156">
        <f t="shared" si="2"/>
        <v>4.6000000000000001E-4</v>
      </c>
      <c r="S176" s="156">
        <v>0</v>
      </c>
      <c r="T176" s="157">
        <f t="shared" si="3"/>
        <v>0</v>
      </c>
      <c r="AR176" s="158" t="s">
        <v>449</v>
      </c>
      <c r="AT176" s="158" t="s">
        <v>507</v>
      </c>
      <c r="AU176" s="158" t="s">
        <v>89</v>
      </c>
      <c r="AY176" s="17" t="s">
        <v>307</v>
      </c>
      <c r="BE176" s="159">
        <f t="shared" si="4"/>
        <v>0</v>
      </c>
      <c r="BF176" s="159">
        <f t="shared" si="5"/>
        <v>0</v>
      </c>
      <c r="BG176" s="159">
        <f t="shared" si="6"/>
        <v>0</v>
      </c>
      <c r="BH176" s="159">
        <f t="shared" si="7"/>
        <v>0</v>
      </c>
      <c r="BI176" s="159">
        <f t="shared" si="8"/>
        <v>0</v>
      </c>
      <c r="BJ176" s="17" t="s">
        <v>89</v>
      </c>
      <c r="BK176" s="159">
        <f t="shared" si="9"/>
        <v>0</v>
      </c>
      <c r="BL176" s="17" t="s">
        <v>313</v>
      </c>
      <c r="BM176" s="158" t="s">
        <v>4874</v>
      </c>
    </row>
    <row r="177" spans="2:65" s="1" customFormat="1" ht="16.5" customHeight="1">
      <c r="B177" s="145"/>
      <c r="C177" s="188" t="s">
        <v>849</v>
      </c>
      <c r="D177" s="188" t="s">
        <v>507</v>
      </c>
      <c r="E177" s="189" t="s">
        <v>4863</v>
      </c>
      <c r="F177" s="190" t="s">
        <v>4864</v>
      </c>
      <c r="G177" s="191" t="s">
        <v>1513</v>
      </c>
      <c r="H177" s="192">
        <v>6.44</v>
      </c>
      <c r="I177" s="193"/>
      <c r="J177" s="194">
        <f t="shared" si="0"/>
        <v>0</v>
      </c>
      <c r="K177" s="195"/>
      <c r="L177" s="196"/>
      <c r="M177" s="197" t="s">
        <v>1</v>
      </c>
      <c r="N177" s="198" t="s">
        <v>42</v>
      </c>
      <c r="P177" s="156">
        <f t="shared" si="1"/>
        <v>0</v>
      </c>
      <c r="Q177" s="156">
        <v>1E-3</v>
      </c>
      <c r="R177" s="156">
        <f t="shared" si="2"/>
        <v>6.4400000000000004E-3</v>
      </c>
      <c r="S177" s="156">
        <v>0</v>
      </c>
      <c r="T177" s="157">
        <f t="shared" si="3"/>
        <v>0</v>
      </c>
      <c r="AR177" s="158" t="s">
        <v>449</v>
      </c>
      <c r="AT177" s="158" t="s">
        <v>507</v>
      </c>
      <c r="AU177" s="158" t="s">
        <v>89</v>
      </c>
      <c r="AY177" s="17" t="s">
        <v>307</v>
      </c>
      <c r="BE177" s="159">
        <f t="shared" si="4"/>
        <v>0</v>
      </c>
      <c r="BF177" s="159">
        <f t="shared" si="5"/>
        <v>0</v>
      </c>
      <c r="BG177" s="159">
        <f t="shared" si="6"/>
        <v>0</v>
      </c>
      <c r="BH177" s="159">
        <f t="shared" si="7"/>
        <v>0</v>
      </c>
      <c r="BI177" s="159">
        <f t="shared" si="8"/>
        <v>0</v>
      </c>
      <c r="BJ177" s="17" t="s">
        <v>89</v>
      </c>
      <c r="BK177" s="159">
        <f t="shared" si="9"/>
        <v>0</v>
      </c>
      <c r="BL177" s="17" t="s">
        <v>313</v>
      </c>
      <c r="BM177" s="158" t="s">
        <v>4875</v>
      </c>
    </row>
    <row r="178" spans="2:65" s="1" customFormat="1" ht="16.5" customHeight="1">
      <c r="B178" s="145"/>
      <c r="C178" s="146" t="s">
        <v>854</v>
      </c>
      <c r="D178" s="146" t="s">
        <v>309</v>
      </c>
      <c r="E178" s="147" t="s">
        <v>4876</v>
      </c>
      <c r="F178" s="148" t="s">
        <v>4877</v>
      </c>
      <c r="G178" s="149" t="s">
        <v>693</v>
      </c>
      <c r="H178" s="150">
        <v>10</v>
      </c>
      <c r="I178" s="151"/>
      <c r="J178" s="152">
        <f t="shared" si="0"/>
        <v>0</v>
      </c>
      <c r="K178" s="153"/>
      <c r="L178" s="32"/>
      <c r="M178" s="154" t="s">
        <v>1</v>
      </c>
      <c r="N178" s="155" t="s">
        <v>42</v>
      </c>
      <c r="P178" s="156">
        <f t="shared" si="1"/>
        <v>0</v>
      </c>
      <c r="Q178" s="156">
        <v>0</v>
      </c>
      <c r="R178" s="156">
        <f t="shared" si="2"/>
        <v>0</v>
      </c>
      <c r="S178" s="156">
        <v>0</v>
      </c>
      <c r="T178" s="157">
        <f t="shared" si="3"/>
        <v>0</v>
      </c>
      <c r="AR178" s="158" t="s">
        <v>313</v>
      </c>
      <c r="AT178" s="158" t="s">
        <v>309</v>
      </c>
      <c r="AU178" s="158" t="s">
        <v>89</v>
      </c>
      <c r="AY178" s="17" t="s">
        <v>307</v>
      </c>
      <c r="BE178" s="159">
        <f t="shared" si="4"/>
        <v>0</v>
      </c>
      <c r="BF178" s="159">
        <f t="shared" si="5"/>
        <v>0</v>
      </c>
      <c r="BG178" s="159">
        <f t="shared" si="6"/>
        <v>0</v>
      </c>
      <c r="BH178" s="159">
        <f t="shared" si="7"/>
        <v>0</v>
      </c>
      <c r="BI178" s="159">
        <f t="shared" si="8"/>
        <v>0</v>
      </c>
      <c r="BJ178" s="17" t="s">
        <v>89</v>
      </c>
      <c r="BK178" s="159">
        <f t="shared" si="9"/>
        <v>0</v>
      </c>
      <c r="BL178" s="17" t="s">
        <v>313</v>
      </c>
      <c r="BM178" s="158" t="s">
        <v>4878</v>
      </c>
    </row>
    <row r="179" spans="2:65" s="1" customFormat="1" ht="16.5" customHeight="1">
      <c r="B179" s="145"/>
      <c r="C179" s="188" t="s">
        <v>859</v>
      </c>
      <c r="D179" s="188" t="s">
        <v>507</v>
      </c>
      <c r="E179" s="189" t="s">
        <v>4879</v>
      </c>
      <c r="F179" s="190" t="s">
        <v>4880</v>
      </c>
      <c r="G179" s="191" t="s">
        <v>693</v>
      </c>
      <c r="H179" s="192">
        <v>10</v>
      </c>
      <c r="I179" s="193"/>
      <c r="J179" s="194">
        <f t="shared" si="0"/>
        <v>0</v>
      </c>
      <c r="K179" s="195"/>
      <c r="L179" s="196"/>
      <c r="M179" s="197" t="s">
        <v>1</v>
      </c>
      <c r="N179" s="198" t="s">
        <v>42</v>
      </c>
      <c r="P179" s="156">
        <f t="shared" si="1"/>
        <v>0</v>
      </c>
      <c r="Q179" s="156">
        <v>0</v>
      </c>
      <c r="R179" s="156">
        <f t="shared" si="2"/>
        <v>0</v>
      </c>
      <c r="S179" s="156">
        <v>0</v>
      </c>
      <c r="T179" s="157">
        <f t="shared" si="3"/>
        <v>0</v>
      </c>
      <c r="AR179" s="158" t="s">
        <v>449</v>
      </c>
      <c r="AT179" s="158" t="s">
        <v>507</v>
      </c>
      <c r="AU179" s="158" t="s">
        <v>89</v>
      </c>
      <c r="AY179" s="17" t="s">
        <v>307</v>
      </c>
      <c r="BE179" s="159">
        <f t="shared" si="4"/>
        <v>0</v>
      </c>
      <c r="BF179" s="159">
        <f t="shared" si="5"/>
        <v>0</v>
      </c>
      <c r="BG179" s="159">
        <f t="shared" si="6"/>
        <v>0</v>
      </c>
      <c r="BH179" s="159">
        <f t="shared" si="7"/>
        <v>0</v>
      </c>
      <c r="BI179" s="159">
        <f t="shared" si="8"/>
        <v>0</v>
      </c>
      <c r="BJ179" s="17" t="s">
        <v>89</v>
      </c>
      <c r="BK179" s="159">
        <f t="shared" si="9"/>
        <v>0</v>
      </c>
      <c r="BL179" s="17" t="s">
        <v>313</v>
      </c>
      <c r="BM179" s="158" t="s">
        <v>4881</v>
      </c>
    </row>
    <row r="180" spans="2:65" s="11" customFormat="1" ht="22.9" customHeight="1">
      <c r="B180" s="133"/>
      <c r="D180" s="134" t="s">
        <v>75</v>
      </c>
      <c r="E180" s="143" t="s">
        <v>4882</v>
      </c>
      <c r="F180" s="143" t="s">
        <v>4883</v>
      </c>
      <c r="I180" s="136"/>
      <c r="J180" s="144">
        <f>BK180</f>
        <v>0</v>
      </c>
      <c r="L180" s="133"/>
      <c r="M180" s="138"/>
      <c r="P180" s="139">
        <f>SUM(P181:P183)</f>
        <v>0</v>
      </c>
      <c r="R180" s="139">
        <f>SUM(R181:R183)</f>
        <v>0</v>
      </c>
      <c r="T180" s="140">
        <f>SUM(T181:T183)</f>
        <v>0</v>
      </c>
      <c r="AR180" s="134" t="s">
        <v>83</v>
      </c>
      <c r="AT180" s="141" t="s">
        <v>75</v>
      </c>
      <c r="AU180" s="141" t="s">
        <v>83</v>
      </c>
      <c r="AY180" s="134" t="s">
        <v>307</v>
      </c>
      <c r="BK180" s="142">
        <f>SUM(BK181:BK183)</f>
        <v>0</v>
      </c>
    </row>
    <row r="181" spans="2:65" s="1" customFormat="1" ht="24.2" customHeight="1">
      <c r="B181" s="145"/>
      <c r="C181" s="146" t="s">
        <v>864</v>
      </c>
      <c r="D181" s="146" t="s">
        <v>309</v>
      </c>
      <c r="E181" s="147" t="s">
        <v>4884</v>
      </c>
      <c r="F181" s="148" t="s">
        <v>4885</v>
      </c>
      <c r="G181" s="149" t="s">
        <v>1071</v>
      </c>
      <c r="H181" s="150">
        <v>32</v>
      </c>
      <c r="I181" s="151"/>
      <c r="J181" s="152">
        <f>ROUND(I181*H181,2)</f>
        <v>0</v>
      </c>
      <c r="K181" s="153"/>
      <c r="L181" s="32"/>
      <c r="M181" s="154" t="s">
        <v>1</v>
      </c>
      <c r="N181" s="155" t="s">
        <v>42</v>
      </c>
      <c r="P181" s="156">
        <f>O181*H181</f>
        <v>0</v>
      </c>
      <c r="Q181" s="156">
        <v>0</v>
      </c>
      <c r="R181" s="156">
        <f>Q181*H181</f>
        <v>0</v>
      </c>
      <c r="S181" s="156">
        <v>0</v>
      </c>
      <c r="T181" s="157">
        <f>S181*H181</f>
        <v>0</v>
      </c>
      <c r="AR181" s="158" t="s">
        <v>313</v>
      </c>
      <c r="AT181" s="158" t="s">
        <v>309</v>
      </c>
      <c r="AU181" s="158" t="s">
        <v>89</v>
      </c>
      <c r="AY181" s="17" t="s">
        <v>307</v>
      </c>
      <c r="BE181" s="159">
        <f>IF(N181="základná",J181,0)</f>
        <v>0</v>
      </c>
      <c r="BF181" s="159">
        <f>IF(N181="znížená",J181,0)</f>
        <v>0</v>
      </c>
      <c r="BG181" s="159">
        <f>IF(N181="zákl. prenesená",J181,0)</f>
        <v>0</v>
      </c>
      <c r="BH181" s="159">
        <f>IF(N181="zníž. prenesená",J181,0)</f>
        <v>0</v>
      </c>
      <c r="BI181" s="159">
        <f>IF(N181="nulová",J181,0)</f>
        <v>0</v>
      </c>
      <c r="BJ181" s="17" t="s">
        <v>89</v>
      </c>
      <c r="BK181" s="159">
        <f>ROUND(I181*H181,2)</f>
        <v>0</v>
      </c>
      <c r="BL181" s="17" t="s">
        <v>313</v>
      </c>
      <c r="BM181" s="158" t="s">
        <v>4886</v>
      </c>
    </row>
    <row r="182" spans="2:65" s="1" customFormat="1" ht="33" customHeight="1">
      <c r="B182" s="145"/>
      <c r="C182" s="146" t="s">
        <v>869</v>
      </c>
      <c r="D182" s="146" t="s">
        <v>309</v>
      </c>
      <c r="E182" s="147" t="s">
        <v>4887</v>
      </c>
      <c r="F182" s="148" t="s">
        <v>4888</v>
      </c>
      <c r="G182" s="149" t="s">
        <v>1071</v>
      </c>
      <c r="H182" s="150">
        <v>32</v>
      </c>
      <c r="I182" s="151"/>
      <c r="J182" s="152">
        <f>ROUND(I182*H182,2)</f>
        <v>0</v>
      </c>
      <c r="K182" s="153"/>
      <c r="L182" s="32"/>
      <c r="M182" s="154" t="s">
        <v>1</v>
      </c>
      <c r="N182" s="155" t="s">
        <v>42</v>
      </c>
      <c r="P182" s="156">
        <f>O182*H182</f>
        <v>0</v>
      </c>
      <c r="Q182" s="156">
        <v>0</v>
      </c>
      <c r="R182" s="156">
        <f>Q182*H182</f>
        <v>0</v>
      </c>
      <c r="S182" s="156">
        <v>0</v>
      </c>
      <c r="T182" s="157">
        <f>S182*H182</f>
        <v>0</v>
      </c>
      <c r="AR182" s="158" t="s">
        <v>313</v>
      </c>
      <c r="AT182" s="158" t="s">
        <v>309</v>
      </c>
      <c r="AU182" s="158" t="s">
        <v>89</v>
      </c>
      <c r="AY182" s="17" t="s">
        <v>307</v>
      </c>
      <c r="BE182" s="159">
        <f>IF(N182="základná",J182,0)</f>
        <v>0</v>
      </c>
      <c r="BF182" s="159">
        <f>IF(N182="znížená",J182,0)</f>
        <v>0</v>
      </c>
      <c r="BG182" s="159">
        <f>IF(N182="zákl. prenesená",J182,0)</f>
        <v>0</v>
      </c>
      <c r="BH182" s="159">
        <f>IF(N182="zníž. prenesená",J182,0)</f>
        <v>0</v>
      </c>
      <c r="BI182" s="159">
        <f>IF(N182="nulová",J182,0)</f>
        <v>0</v>
      </c>
      <c r="BJ182" s="17" t="s">
        <v>89</v>
      </c>
      <c r="BK182" s="159">
        <f>ROUND(I182*H182,2)</f>
        <v>0</v>
      </c>
      <c r="BL182" s="17" t="s">
        <v>313</v>
      </c>
      <c r="BM182" s="158" t="s">
        <v>4889</v>
      </c>
    </row>
    <row r="183" spans="2:65" s="1" customFormat="1" ht="33" customHeight="1">
      <c r="B183" s="145"/>
      <c r="C183" s="146" t="s">
        <v>874</v>
      </c>
      <c r="D183" s="146" t="s">
        <v>309</v>
      </c>
      <c r="E183" s="147" t="s">
        <v>4890</v>
      </c>
      <c r="F183" s="148" t="s">
        <v>4891</v>
      </c>
      <c r="G183" s="149" t="s">
        <v>517</v>
      </c>
      <c r="H183" s="150">
        <v>22.4</v>
      </c>
      <c r="I183" s="151"/>
      <c r="J183" s="152">
        <f>ROUND(I183*H183,2)</f>
        <v>0</v>
      </c>
      <c r="K183" s="153"/>
      <c r="L183" s="32"/>
      <c r="M183" s="154" t="s">
        <v>1</v>
      </c>
      <c r="N183" s="155" t="s">
        <v>42</v>
      </c>
      <c r="P183" s="156">
        <f>O183*H183</f>
        <v>0</v>
      </c>
      <c r="Q183" s="156">
        <v>0</v>
      </c>
      <c r="R183" s="156">
        <f>Q183*H183</f>
        <v>0</v>
      </c>
      <c r="S183" s="156">
        <v>0</v>
      </c>
      <c r="T183" s="157">
        <f>S183*H183</f>
        <v>0</v>
      </c>
      <c r="AR183" s="158" t="s">
        <v>313</v>
      </c>
      <c r="AT183" s="158" t="s">
        <v>309</v>
      </c>
      <c r="AU183" s="158" t="s">
        <v>89</v>
      </c>
      <c r="AY183" s="17" t="s">
        <v>307</v>
      </c>
      <c r="BE183" s="159">
        <f>IF(N183="základná",J183,0)</f>
        <v>0</v>
      </c>
      <c r="BF183" s="159">
        <f>IF(N183="znížená",J183,0)</f>
        <v>0</v>
      </c>
      <c r="BG183" s="159">
        <f>IF(N183="zákl. prenesená",J183,0)</f>
        <v>0</v>
      </c>
      <c r="BH183" s="159">
        <f>IF(N183="zníž. prenesená",J183,0)</f>
        <v>0</v>
      </c>
      <c r="BI183" s="159">
        <f>IF(N183="nulová",J183,0)</f>
        <v>0</v>
      </c>
      <c r="BJ183" s="17" t="s">
        <v>89</v>
      </c>
      <c r="BK183" s="159">
        <f>ROUND(I183*H183,2)</f>
        <v>0</v>
      </c>
      <c r="BL183" s="17" t="s">
        <v>313</v>
      </c>
      <c r="BM183" s="158" t="s">
        <v>4892</v>
      </c>
    </row>
    <row r="184" spans="2:65" s="11" customFormat="1" ht="22.9" customHeight="1">
      <c r="B184" s="133"/>
      <c r="D184" s="134" t="s">
        <v>75</v>
      </c>
      <c r="E184" s="143" t="s">
        <v>4686</v>
      </c>
      <c r="F184" s="143" t="s">
        <v>4687</v>
      </c>
      <c r="I184" s="136"/>
      <c r="J184" s="144">
        <f>BK184</f>
        <v>0</v>
      </c>
      <c r="L184" s="133"/>
      <c r="M184" s="138"/>
      <c r="P184" s="139">
        <f>P185</f>
        <v>0</v>
      </c>
      <c r="R184" s="139">
        <f>R185</f>
        <v>0</v>
      </c>
      <c r="T184" s="140">
        <f>T185</f>
        <v>0</v>
      </c>
      <c r="AR184" s="134" t="s">
        <v>83</v>
      </c>
      <c r="AT184" s="141" t="s">
        <v>75</v>
      </c>
      <c r="AU184" s="141" t="s">
        <v>83</v>
      </c>
      <c r="AY184" s="134" t="s">
        <v>307</v>
      </c>
      <c r="BK184" s="142">
        <f>BK185</f>
        <v>0</v>
      </c>
    </row>
    <row r="185" spans="2:65" s="1" customFormat="1" ht="21.75" customHeight="1">
      <c r="B185" s="145"/>
      <c r="C185" s="146" t="s">
        <v>880</v>
      </c>
      <c r="D185" s="146" t="s">
        <v>309</v>
      </c>
      <c r="E185" s="147" t="s">
        <v>4893</v>
      </c>
      <c r="F185" s="148" t="s">
        <v>4894</v>
      </c>
      <c r="G185" s="149" t="s">
        <v>4895</v>
      </c>
      <c r="H185" s="150">
        <v>13</v>
      </c>
      <c r="I185" s="151"/>
      <c r="J185" s="152">
        <f>ROUND(I185*H185,2)</f>
        <v>0</v>
      </c>
      <c r="K185" s="153"/>
      <c r="L185" s="32"/>
      <c r="M185" s="154" t="s">
        <v>1</v>
      </c>
      <c r="N185" s="155" t="s">
        <v>42</v>
      </c>
      <c r="P185" s="156">
        <f>O185*H185</f>
        <v>0</v>
      </c>
      <c r="Q185" s="156">
        <v>0</v>
      </c>
      <c r="R185" s="156">
        <f>Q185*H185</f>
        <v>0</v>
      </c>
      <c r="S185" s="156">
        <v>0</v>
      </c>
      <c r="T185" s="157">
        <f>S185*H185</f>
        <v>0</v>
      </c>
      <c r="AR185" s="158" t="s">
        <v>313</v>
      </c>
      <c r="AT185" s="158" t="s">
        <v>309</v>
      </c>
      <c r="AU185" s="158" t="s">
        <v>89</v>
      </c>
      <c r="AY185" s="17" t="s">
        <v>307</v>
      </c>
      <c r="BE185" s="159">
        <f>IF(N185="základná",J185,0)</f>
        <v>0</v>
      </c>
      <c r="BF185" s="159">
        <f>IF(N185="znížená",J185,0)</f>
        <v>0</v>
      </c>
      <c r="BG185" s="159">
        <f>IF(N185="zákl. prenesená",J185,0)</f>
        <v>0</v>
      </c>
      <c r="BH185" s="159">
        <f>IF(N185="zníž. prenesená",J185,0)</f>
        <v>0</v>
      </c>
      <c r="BI185" s="159">
        <f>IF(N185="nulová",J185,0)</f>
        <v>0</v>
      </c>
      <c r="BJ185" s="17" t="s">
        <v>89</v>
      </c>
      <c r="BK185" s="159">
        <f>ROUND(I185*H185,2)</f>
        <v>0</v>
      </c>
      <c r="BL185" s="17" t="s">
        <v>313</v>
      </c>
      <c r="BM185" s="158" t="s">
        <v>4896</v>
      </c>
    </row>
    <row r="186" spans="2:65" s="11" customFormat="1" ht="25.9" customHeight="1">
      <c r="B186" s="133"/>
      <c r="D186" s="134" t="s">
        <v>75</v>
      </c>
      <c r="E186" s="135" t="s">
        <v>3090</v>
      </c>
      <c r="F186" s="135" t="s">
        <v>4739</v>
      </c>
      <c r="I186" s="136"/>
      <c r="J186" s="137">
        <f>BK186</f>
        <v>0</v>
      </c>
      <c r="L186" s="133"/>
      <c r="M186" s="138"/>
      <c r="P186" s="139">
        <f>P187</f>
        <v>0</v>
      </c>
      <c r="R186" s="139">
        <f>R187</f>
        <v>0</v>
      </c>
      <c r="T186" s="140">
        <f>T187</f>
        <v>0</v>
      </c>
      <c r="AR186" s="134" t="s">
        <v>433</v>
      </c>
      <c r="AT186" s="141" t="s">
        <v>75</v>
      </c>
      <c r="AU186" s="141" t="s">
        <v>76</v>
      </c>
      <c r="AY186" s="134" t="s">
        <v>307</v>
      </c>
      <c r="BK186" s="142">
        <f>BK187</f>
        <v>0</v>
      </c>
    </row>
    <row r="187" spans="2:65" s="1" customFormat="1" ht="24.2" customHeight="1">
      <c r="B187" s="145"/>
      <c r="C187" s="146" t="s">
        <v>885</v>
      </c>
      <c r="D187" s="146" t="s">
        <v>309</v>
      </c>
      <c r="E187" s="147" t="s">
        <v>4740</v>
      </c>
      <c r="F187" s="148" t="s">
        <v>4897</v>
      </c>
      <c r="G187" s="149" t="s">
        <v>3095</v>
      </c>
      <c r="H187" s="150">
        <v>1</v>
      </c>
      <c r="I187" s="151"/>
      <c r="J187" s="152">
        <f>ROUND(I187*H187,2)</f>
        <v>0</v>
      </c>
      <c r="K187" s="153"/>
      <c r="L187" s="32"/>
      <c r="M187" s="200" t="s">
        <v>1</v>
      </c>
      <c r="N187" s="201" t="s">
        <v>42</v>
      </c>
      <c r="O187" s="202"/>
      <c r="P187" s="203">
        <f>O187*H187</f>
        <v>0</v>
      </c>
      <c r="Q187" s="203">
        <v>0</v>
      </c>
      <c r="R187" s="203">
        <f>Q187*H187</f>
        <v>0</v>
      </c>
      <c r="S187" s="203">
        <v>0</v>
      </c>
      <c r="T187" s="204">
        <f>S187*H187</f>
        <v>0</v>
      </c>
      <c r="AR187" s="158" t="s">
        <v>3096</v>
      </c>
      <c r="AT187" s="158" t="s">
        <v>309</v>
      </c>
      <c r="AU187" s="158" t="s">
        <v>83</v>
      </c>
      <c r="AY187" s="17" t="s">
        <v>307</v>
      </c>
      <c r="BE187" s="159">
        <f>IF(N187="základná",J187,0)</f>
        <v>0</v>
      </c>
      <c r="BF187" s="159">
        <f>IF(N187="znížená",J187,0)</f>
        <v>0</v>
      </c>
      <c r="BG187" s="159">
        <f>IF(N187="zákl. prenesená",J187,0)</f>
        <v>0</v>
      </c>
      <c r="BH187" s="159">
        <f>IF(N187="zníž. prenesená",J187,0)</f>
        <v>0</v>
      </c>
      <c r="BI187" s="159">
        <f>IF(N187="nulová",J187,0)</f>
        <v>0</v>
      </c>
      <c r="BJ187" s="17" t="s">
        <v>89</v>
      </c>
      <c r="BK187" s="159">
        <f>ROUND(I187*H187,2)</f>
        <v>0</v>
      </c>
      <c r="BL187" s="17" t="s">
        <v>3096</v>
      </c>
      <c r="BM187" s="158" t="s">
        <v>4898</v>
      </c>
    </row>
    <row r="188" spans="2:65" s="1" customFormat="1" ht="6.95" customHeight="1">
      <c r="B188" s="47"/>
      <c r="C188" s="48"/>
      <c r="D188" s="48"/>
      <c r="E188" s="48"/>
      <c r="F188" s="48"/>
      <c r="G188" s="48"/>
      <c r="H188" s="48"/>
      <c r="I188" s="48"/>
      <c r="J188" s="48"/>
      <c r="K188" s="48"/>
      <c r="L188" s="32"/>
    </row>
  </sheetData>
  <autoFilter ref="C128:K187" xr:uid="{00000000-0009-0000-0000-000007000000}"/>
  <mergeCells count="15">
    <mergeCell ref="E115:H115"/>
    <mergeCell ref="E119:H119"/>
    <mergeCell ref="E117:H117"/>
    <mergeCell ref="E121:H121"/>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scale="88" fitToHeight="100" orientation="portrait" blackAndWhite="1" r:id="rId1"/>
  <headerFooter>
    <oddFooter>&amp;CStrana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BM345"/>
  <sheetViews>
    <sheetView showGridLines="0" workbookViewId="0">
      <selection activeCell="E37" sqref="E37:J38"/>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22" t="s">
        <v>5</v>
      </c>
      <c r="M2" s="266"/>
      <c r="N2" s="266"/>
      <c r="O2" s="266"/>
      <c r="P2" s="266"/>
      <c r="Q2" s="266"/>
      <c r="R2" s="266"/>
      <c r="S2" s="266"/>
      <c r="T2" s="266"/>
      <c r="U2" s="266"/>
      <c r="V2" s="266"/>
      <c r="AT2" s="17" t="s">
        <v>117</v>
      </c>
    </row>
    <row r="3" spans="2:46" ht="6.95" customHeight="1">
      <c r="B3" s="18"/>
      <c r="C3" s="19"/>
      <c r="D3" s="19"/>
      <c r="E3" s="19"/>
      <c r="F3" s="19"/>
      <c r="G3" s="19"/>
      <c r="H3" s="19"/>
      <c r="I3" s="19"/>
      <c r="J3" s="19"/>
      <c r="K3" s="19"/>
      <c r="L3" s="20"/>
      <c r="AT3" s="17" t="s">
        <v>76</v>
      </c>
    </row>
    <row r="4" spans="2:46" ht="24.95" customHeight="1">
      <c r="B4" s="20"/>
      <c r="D4" s="21" t="s">
        <v>154</v>
      </c>
      <c r="L4" s="20"/>
      <c r="M4" s="97" t="s">
        <v>9</v>
      </c>
      <c r="AT4" s="17" t="s">
        <v>3</v>
      </c>
    </row>
    <row r="5" spans="2:46" ht="6.95" customHeight="1">
      <c r="B5" s="20"/>
      <c r="L5" s="20"/>
    </row>
    <row r="6" spans="2:46" ht="12" customHeight="1">
      <c r="B6" s="20"/>
      <c r="D6" s="27" t="s">
        <v>15</v>
      </c>
      <c r="L6" s="20"/>
    </row>
    <row r="7" spans="2:46" ht="16.5" customHeight="1">
      <c r="B7" s="20"/>
      <c r="E7" s="263" t="str">
        <f>'Rekapitulácia stavby'!K6</f>
        <v>DD a DSS Terany - novostavba ubytovacieho bloku - CÚ 2025/II</v>
      </c>
      <c r="F7" s="264"/>
      <c r="G7" s="264"/>
      <c r="H7" s="264"/>
      <c r="L7" s="20"/>
    </row>
    <row r="8" spans="2:46" ht="12.75">
      <c r="B8" s="20"/>
      <c r="D8" s="27" t="s">
        <v>163</v>
      </c>
      <c r="L8" s="20"/>
    </row>
    <row r="9" spans="2:46" ht="16.5" customHeight="1">
      <c r="B9" s="20"/>
      <c r="E9" s="263" t="s">
        <v>166</v>
      </c>
      <c r="F9" s="266"/>
      <c r="G9" s="266"/>
      <c r="H9" s="266"/>
      <c r="L9" s="20"/>
    </row>
    <row r="10" spans="2:46" ht="12" customHeight="1">
      <c r="B10" s="20"/>
      <c r="D10" s="27" t="s">
        <v>169</v>
      </c>
      <c r="L10" s="20"/>
    </row>
    <row r="11" spans="2:46" s="1" customFormat="1" ht="16.5" customHeight="1">
      <c r="B11" s="32"/>
      <c r="E11" s="228" t="s">
        <v>4899</v>
      </c>
      <c r="F11" s="262"/>
      <c r="G11" s="262"/>
      <c r="H11" s="262"/>
      <c r="L11" s="32"/>
    </row>
    <row r="12" spans="2:46" s="1" customFormat="1" ht="12" customHeight="1">
      <c r="B12" s="32"/>
      <c r="D12" s="27" t="s">
        <v>4157</v>
      </c>
      <c r="L12" s="32"/>
    </row>
    <row r="13" spans="2:46" s="1" customFormat="1" ht="16.5" customHeight="1">
      <c r="B13" s="32"/>
      <c r="E13" s="234" t="s">
        <v>4900</v>
      </c>
      <c r="F13" s="262"/>
      <c r="G13" s="262"/>
      <c r="H13" s="262"/>
      <c r="L13" s="32"/>
    </row>
    <row r="14" spans="2:46" s="1" customFormat="1">
      <c r="B14" s="32"/>
      <c r="L14" s="32"/>
    </row>
    <row r="15" spans="2:46" s="1" customFormat="1" ht="12" customHeight="1">
      <c r="B15" s="32"/>
      <c r="D15" s="27" t="s">
        <v>17</v>
      </c>
      <c r="F15" s="25" t="s">
        <v>1</v>
      </c>
      <c r="I15" s="27" t="s">
        <v>18</v>
      </c>
      <c r="J15" s="25" t="s">
        <v>1</v>
      </c>
      <c r="L15" s="32"/>
    </row>
    <row r="16" spans="2:46" s="1" customFormat="1" ht="12" customHeight="1">
      <c r="B16" s="32"/>
      <c r="D16" s="27" t="s">
        <v>19</v>
      </c>
      <c r="F16" s="25" t="s">
        <v>20</v>
      </c>
      <c r="I16" s="27" t="s">
        <v>21</v>
      </c>
      <c r="J16" s="55" t="str">
        <f>'Rekapitulácia stavby'!AN8</f>
        <v>5. 12. 2025</v>
      </c>
      <c r="L16" s="32"/>
    </row>
    <row r="17" spans="2:12" s="1" customFormat="1" ht="10.9" customHeight="1">
      <c r="B17" s="32"/>
      <c r="L17" s="32"/>
    </row>
    <row r="18" spans="2:12" s="1" customFormat="1" ht="12" customHeight="1">
      <c r="B18" s="32"/>
      <c r="D18" s="27" t="s">
        <v>23</v>
      </c>
      <c r="I18" s="27" t="s">
        <v>24</v>
      </c>
      <c r="J18" s="25" t="s">
        <v>1</v>
      </c>
      <c r="L18" s="32"/>
    </row>
    <row r="19" spans="2:12" s="1" customFormat="1" ht="18" customHeight="1">
      <c r="B19" s="32"/>
      <c r="E19" s="25" t="s">
        <v>25</v>
      </c>
      <c r="I19" s="27" t="s">
        <v>26</v>
      </c>
      <c r="J19" s="25" t="s">
        <v>1</v>
      </c>
      <c r="L19" s="32"/>
    </row>
    <row r="20" spans="2:12" s="1" customFormat="1" ht="6.95" customHeight="1">
      <c r="B20" s="32"/>
      <c r="L20" s="32"/>
    </row>
    <row r="21" spans="2:12" s="1" customFormat="1" ht="12" customHeight="1">
      <c r="B21" s="32"/>
      <c r="D21" s="27" t="s">
        <v>27</v>
      </c>
      <c r="I21" s="27" t="s">
        <v>24</v>
      </c>
      <c r="J21" s="28" t="str">
        <f>'Rekapitulácia stavby'!AN13</f>
        <v>Vyplň údaj</v>
      </c>
      <c r="L21" s="32"/>
    </row>
    <row r="22" spans="2:12" s="1" customFormat="1" ht="18" customHeight="1">
      <c r="B22" s="32"/>
      <c r="E22" s="265" t="str">
        <f>'Rekapitulácia stavby'!E14</f>
        <v>Vyplň údaj</v>
      </c>
      <c r="F22" s="250"/>
      <c r="G22" s="250"/>
      <c r="H22" s="250"/>
      <c r="I22" s="27" t="s">
        <v>26</v>
      </c>
      <c r="J22" s="28" t="str">
        <f>'Rekapitulácia stavby'!AN14</f>
        <v>Vyplň údaj</v>
      </c>
      <c r="L22" s="32"/>
    </row>
    <row r="23" spans="2:12" s="1" customFormat="1" ht="6.95" customHeight="1">
      <c r="B23" s="32"/>
      <c r="L23" s="32"/>
    </row>
    <row r="24" spans="2:12" s="1" customFormat="1" ht="12" customHeight="1">
      <c r="B24" s="32"/>
      <c r="D24" s="27" t="s">
        <v>29</v>
      </c>
      <c r="I24" s="27" t="s">
        <v>24</v>
      </c>
      <c r="J24" s="25" t="s">
        <v>1</v>
      </c>
      <c r="L24" s="32"/>
    </row>
    <row r="25" spans="2:12" s="1" customFormat="1" ht="18" customHeight="1">
      <c r="B25" s="32"/>
      <c r="E25" s="25" t="s">
        <v>30</v>
      </c>
      <c r="I25" s="27" t="s">
        <v>26</v>
      </c>
      <c r="J25" s="25" t="s">
        <v>1</v>
      </c>
      <c r="L25" s="32"/>
    </row>
    <row r="26" spans="2:12" s="1" customFormat="1" ht="6.95" customHeight="1">
      <c r="B26" s="32"/>
      <c r="L26" s="32"/>
    </row>
    <row r="27" spans="2:12" s="1" customFormat="1" ht="12" customHeight="1">
      <c r="B27" s="32"/>
      <c r="D27" s="27" t="s">
        <v>32</v>
      </c>
      <c r="I27" s="27" t="s">
        <v>24</v>
      </c>
      <c r="J27" s="25" t="s">
        <v>1</v>
      </c>
      <c r="L27" s="32"/>
    </row>
    <row r="28" spans="2:12" s="1" customFormat="1" ht="18" customHeight="1">
      <c r="B28" s="32"/>
      <c r="E28" s="25" t="s">
        <v>4901</v>
      </c>
      <c r="I28" s="27" t="s">
        <v>26</v>
      </c>
      <c r="J28" s="25" t="s">
        <v>1</v>
      </c>
      <c r="L28" s="32"/>
    </row>
    <row r="29" spans="2:12" s="1" customFormat="1" ht="6.95" customHeight="1">
      <c r="B29" s="32"/>
      <c r="L29" s="32"/>
    </row>
    <row r="30" spans="2:12" s="1" customFormat="1" ht="12" customHeight="1">
      <c r="B30" s="32"/>
      <c r="D30" s="27" t="s">
        <v>34</v>
      </c>
      <c r="L30" s="32"/>
    </row>
    <row r="31" spans="2:12" s="7" customFormat="1" ht="16.5" customHeight="1">
      <c r="B31" s="98"/>
      <c r="E31" s="254" t="s">
        <v>1</v>
      </c>
      <c r="F31" s="254"/>
      <c r="G31" s="254"/>
      <c r="H31" s="254"/>
      <c r="L31" s="98"/>
    </row>
    <row r="32" spans="2:12" s="1" customFormat="1" ht="6.95" customHeight="1">
      <c r="B32" s="32"/>
      <c r="L32" s="32"/>
    </row>
    <row r="33" spans="2:12" s="1" customFormat="1" ht="6.95" customHeight="1">
      <c r="B33" s="32"/>
      <c r="D33" s="56"/>
      <c r="E33" s="56"/>
      <c r="F33" s="56"/>
      <c r="G33" s="56"/>
      <c r="H33" s="56"/>
      <c r="I33" s="56"/>
      <c r="J33" s="56"/>
      <c r="K33" s="56"/>
      <c r="L33" s="32"/>
    </row>
    <row r="34" spans="2:12" s="1" customFormat="1" ht="25.35" customHeight="1">
      <c r="B34" s="32"/>
      <c r="D34" s="100" t="s">
        <v>36</v>
      </c>
      <c r="J34" s="69">
        <f>ROUND(J142, 2)</f>
        <v>0</v>
      </c>
      <c r="L34" s="32"/>
    </row>
    <row r="35" spans="2:12" s="1" customFormat="1" ht="6.95" customHeight="1">
      <c r="B35" s="32"/>
      <c r="D35" s="56"/>
      <c r="E35" s="56"/>
      <c r="F35" s="56"/>
      <c r="G35" s="56"/>
      <c r="H35" s="56"/>
      <c r="I35" s="56"/>
      <c r="J35" s="56"/>
      <c r="K35" s="56"/>
      <c r="L35" s="32"/>
    </row>
    <row r="36" spans="2:12" s="1" customFormat="1" ht="14.45" customHeight="1">
      <c r="B36" s="32"/>
      <c r="F36" s="35" t="s">
        <v>38</v>
      </c>
      <c r="I36" s="35" t="s">
        <v>37</v>
      </c>
      <c r="J36" s="35" t="s">
        <v>39</v>
      </c>
      <c r="L36" s="32"/>
    </row>
    <row r="37" spans="2:12" s="1" customFormat="1" ht="14.45" customHeight="1">
      <c r="B37" s="32"/>
      <c r="D37" s="58" t="s">
        <v>40</v>
      </c>
      <c r="E37" s="25" t="s">
        <v>41</v>
      </c>
      <c r="F37" s="211">
        <f>ROUND((SUM(BE142:BE344)),  2)</f>
        <v>0</v>
      </c>
      <c r="G37" s="212"/>
      <c r="H37" s="212"/>
      <c r="I37" s="213">
        <v>0.23</v>
      </c>
      <c r="J37" s="211">
        <f>ROUND(((SUM(BE142:BE344))*I37),  2)</f>
        <v>0</v>
      </c>
      <c r="L37" s="32"/>
    </row>
    <row r="38" spans="2:12" s="1" customFormat="1" ht="14.45" customHeight="1">
      <c r="B38" s="32"/>
      <c r="E38" s="25" t="s">
        <v>42</v>
      </c>
      <c r="F38" s="211">
        <f>ROUND((SUM(BF142:BF344)),  2)</f>
        <v>0</v>
      </c>
      <c r="G38" s="212"/>
      <c r="H38" s="212"/>
      <c r="I38" s="213">
        <v>0.23</v>
      </c>
      <c r="J38" s="211">
        <f>ROUND(((SUM(BF142:BF344))*I38),  2)</f>
        <v>0</v>
      </c>
      <c r="L38" s="32"/>
    </row>
    <row r="39" spans="2:12" s="1" customFormat="1" ht="14.45" hidden="1" customHeight="1">
      <c r="B39" s="32"/>
      <c r="E39" s="27" t="s">
        <v>43</v>
      </c>
      <c r="F39" s="89">
        <f>ROUND((SUM(BG142:BG344)),  2)</f>
        <v>0</v>
      </c>
      <c r="I39" s="104">
        <v>0.23</v>
      </c>
      <c r="J39" s="89">
        <f>0</f>
        <v>0</v>
      </c>
      <c r="L39" s="32"/>
    </row>
    <row r="40" spans="2:12" s="1" customFormat="1" ht="14.45" hidden="1" customHeight="1">
      <c r="B40" s="32"/>
      <c r="E40" s="27" t="s">
        <v>44</v>
      </c>
      <c r="F40" s="89">
        <f>ROUND((SUM(BH142:BH344)),  2)</f>
        <v>0</v>
      </c>
      <c r="I40" s="104">
        <v>0.23</v>
      </c>
      <c r="J40" s="89">
        <f>0</f>
        <v>0</v>
      </c>
      <c r="L40" s="32"/>
    </row>
    <row r="41" spans="2:12" s="1" customFormat="1" ht="14.45" hidden="1" customHeight="1">
      <c r="B41" s="32"/>
      <c r="E41" s="37" t="s">
        <v>45</v>
      </c>
      <c r="F41" s="101">
        <f>ROUND((SUM(BI142:BI344)),  2)</f>
        <v>0</v>
      </c>
      <c r="G41" s="102"/>
      <c r="H41" s="102"/>
      <c r="I41" s="103">
        <v>0</v>
      </c>
      <c r="J41" s="101">
        <f>0</f>
        <v>0</v>
      </c>
      <c r="L41" s="32"/>
    </row>
    <row r="42" spans="2:12" s="1" customFormat="1" ht="6.95" customHeight="1">
      <c r="B42" s="32"/>
      <c r="L42" s="32"/>
    </row>
    <row r="43" spans="2:12" s="1" customFormat="1" ht="25.35" customHeight="1">
      <c r="B43" s="32"/>
      <c r="C43" s="105"/>
      <c r="D43" s="106" t="s">
        <v>46</v>
      </c>
      <c r="E43" s="60"/>
      <c r="F43" s="60"/>
      <c r="G43" s="107" t="s">
        <v>47</v>
      </c>
      <c r="H43" s="108" t="s">
        <v>48</v>
      </c>
      <c r="I43" s="60"/>
      <c r="J43" s="109">
        <f>SUM(J34:J41)</f>
        <v>0</v>
      </c>
      <c r="K43" s="110"/>
      <c r="L43" s="32"/>
    </row>
    <row r="44" spans="2:12" s="1" customFormat="1" ht="14.45" customHeight="1">
      <c r="B44" s="32"/>
      <c r="L44" s="32"/>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4" t="s">
        <v>49</v>
      </c>
      <c r="E50" s="45"/>
      <c r="F50" s="45"/>
      <c r="G50" s="44" t="s">
        <v>50</v>
      </c>
      <c r="H50" s="45"/>
      <c r="I50" s="45"/>
      <c r="J50" s="45"/>
      <c r="K50" s="45"/>
      <c r="L50" s="32"/>
    </row>
    <row r="51" spans="2:12">
      <c r="B51" s="20"/>
      <c r="L51" s="20"/>
    </row>
    <row r="52" spans="2:12">
      <c r="B52" s="20"/>
      <c r="L52" s="20"/>
    </row>
    <row r="53" spans="2:12">
      <c r="B53" s="20"/>
      <c r="L53" s="20"/>
    </row>
    <row r="54" spans="2:12">
      <c r="B54" s="20"/>
      <c r="L54" s="20"/>
    </row>
    <row r="55" spans="2:12">
      <c r="B55" s="20"/>
      <c r="L55" s="20"/>
    </row>
    <row r="56" spans="2:12">
      <c r="B56" s="20"/>
      <c r="L56" s="20"/>
    </row>
    <row r="57" spans="2:12">
      <c r="B57" s="20"/>
      <c r="L57" s="20"/>
    </row>
    <row r="58" spans="2:12">
      <c r="B58" s="20"/>
      <c r="L58" s="20"/>
    </row>
    <row r="59" spans="2:12">
      <c r="B59" s="20"/>
      <c r="L59" s="20"/>
    </row>
    <row r="60" spans="2:12">
      <c r="B60" s="20"/>
      <c r="L60" s="20"/>
    </row>
    <row r="61" spans="2:12" s="1" customFormat="1" ht="12.75">
      <c r="B61" s="32"/>
      <c r="D61" s="46" t="s">
        <v>51</v>
      </c>
      <c r="E61" s="34"/>
      <c r="F61" s="111" t="s">
        <v>52</v>
      </c>
      <c r="G61" s="46" t="s">
        <v>51</v>
      </c>
      <c r="H61" s="34"/>
      <c r="I61" s="34"/>
      <c r="J61" s="112" t="s">
        <v>52</v>
      </c>
      <c r="K61" s="34"/>
      <c r="L61" s="32"/>
    </row>
    <row r="62" spans="2:12">
      <c r="B62" s="20"/>
      <c r="L62" s="20"/>
    </row>
    <row r="63" spans="2:12">
      <c r="B63" s="20"/>
      <c r="L63" s="20"/>
    </row>
    <row r="64" spans="2:12">
      <c r="B64" s="20"/>
      <c r="L64" s="20"/>
    </row>
    <row r="65" spans="2:12" s="1" customFormat="1" ht="12.75">
      <c r="B65" s="32"/>
      <c r="D65" s="44" t="s">
        <v>53</v>
      </c>
      <c r="E65" s="45"/>
      <c r="F65" s="45"/>
      <c r="G65" s="44" t="s">
        <v>54</v>
      </c>
      <c r="H65" s="45"/>
      <c r="I65" s="45"/>
      <c r="J65" s="45"/>
      <c r="K65" s="45"/>
      <c r="L65" s="32"/>
    </row>
    <row r="66" spans="2:12">
      <c r="B66" s="20"/>
      <c r="L66" s="20"/>
    </row>
    <row r="67" spans="2:12">
      <c r="B67" s="20"/>
      <c r="L67" s="20"/>
    </row>
    <row r="68" spans="2:12">
      <c r="B68" s="20"/>
      <c r="L68" s="20"/>
    </row>
    <row r="69" spans="2:12">
      <c r="B69" s="20"/>
      <c r="L69" s="20"/>
    </row>
    <row r="70" spans="2:12">
      <c r="B70" s="20"/>
      <c r="L70" s="20"/>
    </row>
    <row r="71" spans="2:12">
      <c r="B71" s="20"/>
      <c r="L71" s="20"/>
    </row>
    <row r="72" spans="2:12">
      <c r="B72" s="20"/>
      <c r="L72" s="20"/>
    </row>
    <row r="73" spans="2:12">
      <c r="B73" s="20"/>
      <c r="L73" s="20"/>
    </row>
    <row r="74" spans="2:12">
      <c r="B74" s="20"/>
      <c r="L74" s="20"/>
    </row>
    <row r="75" spans="2:12">
      <c r="B75" s="20"/>
      <c r="L75" s="20"/>
    </row>
    <row r="76" spans="2:12" s="1" customFormat="1" ht="12.75">
      <c r="B76" s="32"/>
      <c r="D76" s="46" t="s">
        <v>51</v>
      </c>
      <c r="E76" s="34"/>
      <c r="F76" s="111" t="s">
        <v>52</v>
      </c>
      <c r="G76" s="46" t="s">
        <v>51</v>
      </c>
      <c r="H76" s="34"/>
      <c r="I76" s="34"/>
      <c r="J76" s="112" t="s">
        <v>52</v>
      </c>
      <c r="K76" s="34"/>
      <c r="L76" s="32"/>
    </row>
    <row r="77" spans="2:12" s="1" customFormat="1" ht="14.45" customHeight="1">
      <c r="B77" s="47"/>
      <c r="C77" s="48"/>
      <c r="D77" s="48"/>
      <c r="E77" s="48"/>
      <c r="F77" s="48"/>
      <c r="G77" s="48"/>
      <c r="H77" s="48"/>
      <c r="I77" s="48"/>
      <c r="J77" s="48"/>
      <c r="K77" s="48"/>
      <c r="L77" s="32"/>
    </row>
    <row r="81" spans="2:12" s="1" customFormat="1" ht="6.95" customHeight="1">
      <c r="B81" s="49"/>
      <c r="C81" s="50"/>
      <c r="D81" s="50"/>
      <c r="E81" s="50"/>
      <c r="F81" s="50"/>
      <c r="G81" s="50"/>
      <c r="H81" s="50"/>
      <c r="I81" s="50"/>
      <c r="J81" s="50"/>
      <c r="K81" s="50"/>
      <c r="L81" s="32"/>
    </row>
    <row r="82" spans="2:12" s="1" customFormat="1" ht="24.95" customHeight="1">
      <c r="B82" s="32"/>
      <c r="C82" s="21" t="s">
        <v>257</v>
      </c>
      <c r="L82" s="32"/>
    </row>
    <row r="83" spans="2:12" s="1" customFormat="1" ht="6.95" customHeight="1">
      <c r="B83" s="32"/>
      <c r="L83" s="32"/>
    </row>
    <row r="84" spans="2:12" s="1" customFormat="1" ht="12" customHeight="1">
      <c r="B84" s="32"/>
      <c r="C84" s="27" t="s">
        <v>15</v>
      </c>
      <c r="L84" s="32"/>
    </row>
    <row r="85" spans="2:12" s="1" customFormat="1" ht="16.5" customHeight="1">
      <c r="B85" s="32"/>
      <c r="E85" s="263" t="str">
        <f>E7</f>
        <v>DD a DSS Terany - novostavba ubytovacieho bloku - CÚ 2025/II</v>
      </c>
      <c r="F85" s="264"/>
      <c r="G85" s="264"/>
      <c r="H85" s="264"/>
      <c r="L85" s="32"/>
    </row>
    <row r="86" spans="2:12" ht="12" customHeight="1">
      <c r="B86" s="20"/>
      <c r="C86" s="27" t="s">
        <v>163</v>
      </c>
      <c r="L86" s="20"/>
    </row>
    <row r="87" spans="2:12" ht="16.5" customHeight="1">
      <c r="B87" s="20"/>
      <c r="E87" s="263" t="s">
        <v>166</v>
      </c>
      <c r="F87" s="266"/>
      <c r="G87" s="266"/>
      <c r="H87" s="266"/>
      <c r="L87" s="20"/>
    </row>
    <row r="88" spans="2:12" ht="12" customHeight="1">
      <c r="B88" s="20"/>
      <c r="C88" s="27" t="s">
        <v>169</v>
      </c>
      <c r="L88" s="20"/>
    </row>
    <row r="89" spans="2:12" s="1" customFormat="1" ht="16.5" customHeight="1">
      <c r="B89" s="32"/>
      <c r="E89" s="228" t="s">
        <v>4899</v>
      </c>
      <c r="F89" s="262"/>
      <c r="G89" s="262"/>
      <c r="H89" s="262"/>
      <c r="L89" s="32"/>
    </row>
    <row r="90" spans="2:12" s="1" customFormat="1" ht="12" customHeight="1">
      <c r="B90" s="32"/>
      <c r="C90" s="27" t="s">
        <v>4157</v>
      </c>
      <c r="L90" s="32"/>
    </row>
    <row r="91" spans="2:12" s="1" customFormat="1" ht="16.5" customHeight="1">
      <c r="B91" s="32"/>
      <c r="E91" s="234" t="str">
        <f>E13</f>
        <v>SLB 1 - Slaboprúd-ŠK-internet, TV-STA, Medicall systém P-S</v>
      </c>
      <c r="F91" s="262"/>
      <c r="G91" s="262"/>
      <c r="H91" s="262"/>
      <c r="L91" s="32"/>
    </row>
    <row r="92" spans="2:12" s="1" customFormat="1" ht="6.95" customHeight="1">
      <c r="B92" s="32"/>
      <c r="L92" s="32"/>
    </row>
    <row r="93" spans="2:12" s="1" customFormat="1" ht="12" customHeight="1">
      <c r="B93" s="32"/>
      <c r="C93" s="27" t="s">
        <v>19</v>
      </c>
      <c r="F93" s="25" t="str">
        <f>F16</f>
        <v>Terany</v>
      </c>
      <c r="I93" s="27" t="s">
        <v>21</v>
      </c>
      <c r="J93" s="55" t="str">
        <f>IF(J16="","",J16)</f>
        <v>5. 12. 2025</v>
      </c>
      <c r="L93" s="32"/>
    </row>
    <row r="94" spans="2:12" s="1" customFormat="1" ht="6.95" customHeight="1">
      <c r="B94" s="32"/>
      <c r="L94" s="32"/>
    </row>
    <row r="95" spans="2:12" s="1" customFormat="1" ht="15.2" customHeight="1">
      <c r="B95" s="32"/>
      <c r="C95" s="27" t="s">
        <v>23</v>
      </c>
      <c r="F95" s="25" t="str">
        <f>E19</f>
        <v>DD DSS Terany 1, Hontianske Tesáre</v>
      </c>
      <c r="I95" s="27" t="s">
        <v>29</v>
      </c>
      <c r="J95" s="30" t="str">
        <f>E25</f>
        <v>Ing.Attila Farkaš</v>
      </c>
      <c r="L95" s="32"/>
    </row>
    <row r="96" spans="2:12" s="1" customFormat="1" ht="15.2" customHeight="1">
      <c r="B96" s="32"/>
      <c r="C96" s="27" t="s">
        <v>27</v>
      </c>
      <c r="F96" s="25" t="str">
        <f>IF(E22="","",E22)</f>
        <v>Vyplň údaj</v>
      </c>
      <c r="I96" s="27" t="s">
        <v>32</v>
      </c>
      <c r="J96" s="30" t="str">
        <f>E28</f>
        <v>Ing.Milan Treger</v>
      </c>
      <c r="L96" s="32"/>
    </row>
    <row r="97" spans="2:47" s="1" customFormat="1" ht="10.35" customHeight="1">
      <c r="B97" s="32"/>
      <c r="L97" s="32"/>
    </row>
    <row r="98" spans="2:47" s="1" customFormat="1" ht="29.25" customHeight="1">
      <c r="B98" s="32"/>
      <c r="C98" s="113" t="s">
        <v>258</v>
      </c>
      <c r="D98" s="105"/>
      <c r="E98" s="105"/>
      <c r="F98" s="105"/>
      <c r="G98" s="105"/>
      <c r="H98" s="105"/>
      <c r="I98" s="105"/>
      <c r="J98" s="114" t="s">
        <v>259</v>
      </c>
      <c r="K98" s="105"/>
      <c r="L98" s="32"/>
    </row>
    <row r="99" spans="2:47" s="1" customFormat="1" ht="10.35" customHeight="1">
      <c r="B99" s="32"/>
      <c r="L99" s="32"/>
    </row>
    <row r="100" spans="2:47" s="1" customFormat="1" ht="22.9" customHeight="1">
      <c r="B100" s="32"/>
      <c r="C100" s="115" t="s">
        <v>260</v>
      </c>
      <c r="J100" s="69">
        <f>J142</f>
        <v>0</v>
      </c>
      <c r="L100" s="32"/>
      <c r="AU100" s="17" t="s">
        <v>261</v>
      </c>
    </row>
    <row r="101" spans="2:47" s="8" customFormat="1" ht="24.95" customHeight="1">
      <c r="B101" s="116"/>
      <c r="D101" s="117" t="s">
        <v>4160</v>
      </c>
      <c r="E101" s="118"/>
      <c r="F101" s="118"/>
      <c r="G101" s="118"/>
      <c r="H101" s="118"/>
      <c r="I101" s="118"/>
      <c r="J101" s="119">
        <f>J143</f>
        <v>0</v>
      </c>
      <c r="L101" s="116"/>
    </row>
    <row r="102" spans="2:47" s="9" customFormat="1" ht="19.899999999999999" customHeight="1">
      <c r="B102" s="120"/>
      <c r="D102" s="121" t="s">
        <v>4902</v>
      </c>
      <c r="E102" s="122"/>
      <c r="F102" s="122"/>
      <c r="G102" s="122"/>
      <c r="H102" s="122"/>
      <c r="I102" s="122"/>
      <c r="J102" s="123">
        <f>J144</f>
        <v>0</v>
      </c>
      <c r="L102" s="120"/>
    </row>
    <row r="103" spans="2:47" s="9" customFormat="1" ht="14.85" customHeight="1">
      <c r="B103" s="120"/>
      <c r="D103" s="121" t="s">
        <v>4903</v>
      </c>
      <c r="E103" s="122"/>
      <c r="F103" s="122"/>
      <c r="G103" s="122"/>
      <c r="H103" s="122"/>
      <c r="I103" s="122"/>
      <c r="J103" s="123">
        <f>J145</f>
        <v>0</v>
      </c>
      <c r="L103" s="120"/>
    </row>
    <row r="104" spans="2:47" s="9" customFormat="1" ht="19.899999999999999" customHeight="1">
      <c r="B104" s="120"/>
      <c r="D104" s="121" t="s">
        <v>4904</v>
      </c>
      <c r="E104" s="122"/>
      <c r="F104" s="122"/>
      <c r="G104" s="122"/>
      <c r="H104" s="122"/>
      <c r="I104" s="122"/>
      <c r="J104" s="123">
        <f>J183</f>
        <v>0</v>
      </c>
      <c r="L104" s="120"/>
    </row>
    <row r="105" spans="2:47" s="9" customFormat="1" ht="14.85" customHeight="1">
      <c r="B105" s="120"/>
      <c r="D105" s="121" t="s">
        <v>4905</v>
      </c>
      <c r="E105" s="122"/>
      <c r="F105" s="122"/>
      <c r="G105" s="122"/>
      <c r="H105" s="122"/>
      <c r="I105" s="122"/>
      <c r="J105" s="123">
        <f>J184</f>
        <v>0</v>
      </c>
      <c r="L105" s="120"/>
    </row>
    <row r="106" spans="2:47" s="9" customFormat="1" ht="14.85" customHeight="1">
      <c r="B106" s="120"/>
      <c r="D106" s="121" t="s">
        <v>4906</v>
      </c>
      <c r="E106" s="122"/>
      <c r="F106" s="122"/>
      <c r="G106" s="122"/>
      <c r="H106" s="122"/>
      <c r="I106" s="122"/>
      <c r="J106" s="123">
        <f>J197</f>
        <v>0</v>
      </c>
      <c r="L106" s="120"/>
    </row>
    <row r="107" spans="2:47" s="9" customFormat="1" ht="14.85" customHeight="1">
      <c r="B107" s="120"/>
      <c r="D107" s="121" t="s">
        <v>4907</v>
      </c>
      <c r="E107" s="122"/>
      <c r="F107" s="122"/>
      <c r="G107" s="122"/>
      <c r="H107" s="122"/>
      <c r="I107" s="122"/>
      <c r="J107" s="123">
        <f>J213</f>
        <v>0</v>
      </c>
      <c r="L107" s="120"/>
    </row>
    <row r="108" spans="2:47" s="9" customFormat="1" ht="14.85" customHeight="1">
      <c r="B108" s="120"/>
      <c r="D108" s="121" t="s">
        <v>4908</v>
      </c>
      <c r="E108" s="122"/>
      <c r="F108" s="122"/>
      <c r="G108" s="122"/>
      <c r="H108" s="122"/>
      <c r="I108" s="122"/>
      <c r="J108" s="123">
        <f>J216</f>
        <v>0</v>
      </c>
      <c r="L108" s="120"/>
    </row>
    <row r="109" spans="2:47" s="9" customFormat="1" ht="19.899999999999999" customHeight="1">
      <c r="B109" s="120"/>
      <c r="D109" s="121" t="s">
        <v>4909</v>
      </c>
      <c r="E109" s="122"/>
      <c r="F109" s="122"/>
      <c r="G109" s="122"/>
      <c r="H109" s="122"/>
      <c r="I109" s="122"/>
      <c r="J109" s="123">
        <f>J221</f>
        <v>0</v>
      </c>
      <c r="L109" s="120"/>
    </row>
    <row r="110" spans="2:47" s="9" customFormat="1" ht="14.85" customHeight="1">
      <c r="B110" s="120"/>
      <c r="D110" s="121" t="s">
        <v>4910</v>
      </c>
      <c r="E110" s="122"/>
      <c r="F110" s="122"/>
      <c r="G110" s="122"/>
      <c r="H110" s="122"/>
      <c r="I110" s="122"/>
      <c r="J110" s="123">
        <f>J222</f>
        <v>0</v>
      </c>
      <c r="L110" s="120"/>
    </row>
    <row r="111" spans="2:47" s="9" customFormat="1" ht="14.85" customHeight="1">
      <c r="B111" s="120"/>
      <c r="D111" s="121" t="s">
        <v>4911</v>
      </c>
      <c r="E111" s="122"/>
      <c r="F111" s="122"/>
      <c r="G111" s="122"/>
      <c r="H111" s="122"/>
      <c r="I111" s="122"/>
      <c r="J111" s="123">
        <f>J254</f>
        <v>0</v>
      </c>
      <c r="L111" s="120"/>
    </row>
    <row r="112" spans="2:47" s="9" customFormat="1" ht="19.899999999999999" customHeight="1">
      <c r="B112" s="120"/>
      <c r="D112" s="121" t="s">
        <v>4912</v>
      </c>
      <c r="E112" s="122"/>
      <c r="F112" s="122"/>
      <c r="G112" s="122"/>
      <c r="H112" s="122"/>
      <c r="I112" s="122"/>
      <c r="J112" s="123">
        <f>J264</f>
        <v>0</v>
      </c>
      <c r="L112" s="120"/>
    </row>
    <row r="113" spans="2:12" s="9" customFormat="1" ht="19.899999999999999" customHeight="1">
      <c r="B113" s="120"/>
      <c r="D113" s="121" t="s">
        <v>4913</v>
      </c>
      <c r="E113" s="122"/>
      <c r="F113" s="122"/>
      <c r="G113" s="122"/>
      <c r="H113" s="122"/>
      <c r="I113" s="122"/>
      <c r="J113" s="123">
        <f>J292</f>
        <v>0</v>
      </c>
      <c r="L113" s="120"/>
    </row>
    <row r="114" spans="2:12" s="9" customFormat="1" ht="14.85" customHeight="1">
      <c r="B114" s="120"/>
      <c r="D114" s="121" t="s">
        <v>4914</v>
      </c>
      <c r="E114" s="122"/>
      <c r="F114" s="122"/>
      <c r="G114" s="122"/>
      <c r="H114" s="122"/>
      <c r="I114" s="122"/>
      <c r="J114" s="123">
        <f>J293</f>
        <v>0</v>
      </c>
      <c r="L114" s="120"/>
    </row>
    <row r="115" spans="2:12" s="9" customFormat="1" ht="14.85" customHeight="1">
      <c r="B115" s="120"/>
      <c r="D115" s="121" t="s">
        <v>4915</v>
      </c>
      <c r="E115" s="122"/>
      <c r="F115" s="122"/>
      <c r="G115" s="122"/>
      <c r="H115" s="122"/>
      <c r="I115" s="122"/>
      <c r="J115" s="123">
        <f>J302</f>
        <v>0</v>
      </c>
      <c r="L115" s="120"/>
    </row>
    <row r="116" spans="2:12" s="9" customFormat="1" ht="14.85" customHeight="1">
      <c r="B116" s="120"/>
      <c r="D116" s="121" t="s">
        <v>4916</v>
      </c>
      <c r="E116" s="122"/>
      <c r="F116" s="122"/>
      <c r="G116" s="122"/>
      <c r="H116" s="122"/>
      <c r="I116" s="122"/>
      <c r="J116" s="123">
        <f>J311</f>
        <v>0</v>
      </c>
      <c r="L116" s="120"/>
    </row>
    <row r="117" spans="2:12" s="9" customFormat="1" ht="19.899999999999999" customHeight="1">
      <c r="B117" s="120"/>
      <c r="D117" s="121" t="s">
        <v>4917</v>
      </c>
      <c r="E117" s="122"/>
      <c r="F117" s="122"/>
      <c r="G117" s="122"/>
      <c r="H117" s="122"/>
      <c r="I117" s="122"/>
      <c r="J117" s="123">
        <f>J335</f>
        <v>0</v>
      </c>
      <c r="L117" s="120"/>
    </row>
    <row r="118" spans="2:12" s="9" customFormat="1" ht="19.899999999999999" customHeight="1">
      <c r="B118" s="120"/>
      <c r="D118" s="121" t="s">
        <v>4918</v>
      </c>
      <c r="E118" s="122"/>
      <c r="F118" s="122"/>
      <c r="G118" s="122"/>
      <c r="H118" s="122"/>
      <c r="I118" s="122"/>
      <c r="J118" s="123">
        <f>J341</f>
        <v>0</v>
      </c>
      <c r="L118" s="120"/>
    </row>
    <row r="119" spans="2:12" s="1" customFormat="1" ht="21.75" customHeight="1">
      <c r="B119" s="32"/>
      <c r="L119" s="32"/>
    </row>
    <row r="120" spans="2:12" s="1" customFormat="1" ht="6.95" customHeight="1">
      <c r="B120" s="47"/>
      <c r="C120" s="48"/>
      <c r="D120" s="48"/>
      <c r="E120" s="48"/>
      <c r="F120" s="48"/>
      <c r="G120" s="48"/>
      <c r="H120" s="48"/>
      <c r="I120" s="48"/>
      <c r="J120" s="48"/>
      <c r="K120" s="48"/>
      <c r="L120" s="32"/>
    </row>
    <row r="124" spans="2:12" s="1" customFormat="1" ht="6.95" customHeight="1">
      <c r="B124" s="49"/>
      <c r="C124" s="50"/>
      <c r="D124" s="50"/>
      <c r="E124" s="50"/>
      <c r="F124" s="50"/>
      <c r="G124" s="50"/>
      <c r="H124" s="50"/>
      <c r="I124" s="50"/>
      <c r="J124" s="50"/>
      <c r="K124" s="50"/>
      <c r="L124" s="32"/>
    </row>
    <row r="125" spans="2:12" s="1" customFormat="1" ht="24.95" customHeight="1">
      <c r="B125" s="32"/>
      <c r="C125" s="21" t="s">
        <v>293</v>
      </c>
      <c r="L125" s="32"/>
    </row>
    <row r="126" spans="2:12" s="1" customFormat="1" ht="6.95" customHeight="1">
      <c r="B126" s="32"/>
      <c r="L126" s="32"/>
    </row>
    <row r="127" spans="2:12" s="1" customFormat="1" ht="12" customHeight="1">
      <c r="B127" s="32"/>
      <c r="C127" s="27" t="s">
        <v>15</v>
      </c>
      <c r="L127" s="32"/>
    </row>
    <row r="128" spans="2:12" s="1" customFormat="1" ht="16.5" customHeight="1">
      <c r="B128" s="32"/>
      <c r="E128" s="263" t="str">
        <f>E7</f>
        <v>DD a DSS Terany - novostavba ubytovacieho bloku - CÚ 2025/II</v>
      </c>
      <c r="F128" s="264"/>
      <c r="G128" s="264"/>
      <c r="H128" s="264"/>
      <c r="L128" s="32"/>
    </row>
    <row r="129" spans="2:63" ht="12" customHeight="1">
      <c r="B129" s="20"/>
      <c r="C129" s="27" t="s">
        <v>163</v>
      </c>
      <c r="L129" s="20"/>
    </row>
    <row r="130" spans="2:63" ht="16.5" customHeight="1">
      <c r="B130" s="20"/>
      <c r="E130" s="263" t="s">
        <v>166</v>
      </c>
      <c r="F130" s="266"/>
      <c r="G130" s="266"/>
      <c r="H130" s="266"/>
      <c r="L130" s="20"/>
    </row>
    <row r="131" spans="2:63" ht="12" customHeight="1">
      <c r="B131" s="20"/>
      <c r="C131" s="27" t="s">
        <v>169</v>
      </c>
      <c r="L131" s="20"/>
    </row>
    <row r="132" spans="2:63" s="1" customFormat="1" ht="16.5" customHeight="1">
      <c r="B132" s="32"/>
      <c r="E132" s="228" t="s">
        <v>4899</v>
      </c>
      <c r="F132" s="262"/>
      <c r="G132" s="262"/>
      <c r="H132" s="262"/>
      <c r="L132" s="32"/>
    </row>
    <row r="133" spans="2:63" s="1" customFormat="1" ht="12" customHeight="1">
      <c r="B133" s="32"/>
      <c r="C133" s="27" t="s">
        <v>4157</v>
      </c>
      <c r="L133" s="32"/>
    </row>
    <row r="134" spans="2:63" s="1" customFormat="1" ht="16.5" customHeight="1">
      <c r="B134" s="32"/>
      <c r="E134" s="234" t="str">
        <f>E13</f>
        <v>SLB 1 - Slaboprúd-ŠK-internet, TV-STA, Medicall systém P-S</v>
      </c>
      <c r="F134" s="262"/>
      <c r="G134" s="262"/>
      <c r="H134" s="262"/>
      <c r="L134" s="32"/>
    </row>
    <row r="135" spans="2:63" s="1" customFormat="1" ht="6.95" customHeight="1">
      <c r="B135" s="32"/>
      <c r="L135" s="32"/>
    </row>
    <row r="136" spans="2:63" s="1" customFormat="1" ht="12" customHeight="1">
      <c r="B136" s="32"/>
      <c r="C136" s="27" t="s">
        <v>19</v>
      </c>
      <c r="F136" s="25" t="str">
        <f>F16</f>
        <v>Terany</v>
      </c>
      <c r="I136" s="27" t="s">
        <v>21</v>
      </c>
      <c r="J136" s="55" t="str">
        <f>IF(J16="","",J16)</f>
        <v>5. 12. 2025</v>
      </c>
      <c r="L136" s="32"/>
    </row>
    <row r="137" spans="2:63" s="1" customFormat="1" ht="6.95" customHeight="1">
      <c r="B137" s="32"/>
      <c r="L137" s="32"/>
    </row>
    <row r="138" spans="2:63" s="1" customFormat="1" ht="15.2" customHeight="1">
      <c r="B138" s="32"/>
      <c r="C138" s="27" t="s">
        <v>23</v>
      </c>
      <c r="F138" s="25" t="str">
        <f>E19</f>
        <v>DD DSS Terany 1, Hontianske Tesáre</v>
      </c>
      <c r="I138" s="27" t="s">
        <v>29</v>
      </c>
      <c r="J138" s="30" t="str">
        <f>E25</f>
        <v>Ing.Attila Farkaš</v>
      </c>
      <c r="L138" s="32"/>
    </row>
    <row r="139" spans="2:63" s="1" customFormat="1" ht="15.2" customHeight="1">
      <c r="B139" s="32"/>
      <c r="C139" s="27" t="s">
        <v>27</v>
      </c>
      <c r="F139" s="25" t="str">
        <f>IF(E22="","",E22)</f>
        <v>Vyplň údaj</v>
      </c>
      <c r="I139" s="27" t="s">
        <v>32</v>
      </c>
      <c r="J139" s="30" t="str">
        <f>E28</f>
        <v>Ing.Milan Treger</v>
      </c>
      <c r="L139" s="32"/>
    </row>
    <row r="140" spans="2:63" s="1" customFormat="1" ht="10.35" customHeight="1">
      <c r="B140" s="32"/>
      <c r="L140" s="32"/>
    </row>
    <row r="141" spans="2:63" s="10" customFormat="1" ht="29.25" customHeight="1">
      <c r="B141" s="124"/>
      <c r="C141" s="125" t="s">
        <v>294</v>
      </c>
      <c r="D141" s="126" t="s">
        <v>61</v>
      </c>
      <c r="E141" s="126" t="s">
        <v>57</v>
      </c>
      <c r="F141" s="126" t="s">
        <v>58</v>
      </c>
      <c r="G141" s="126" t="s">
        <v>295</v>
      </c>
      <c r="H141" s="126" t="s">
        <v>296</v>
      </c>
      <c r="I141" s="126" t="s">
        <v>297</v>
      </c>
      <c r="J141" s="127" t="s">
        <v>259</v>
      </c>
      <c r="K141" s="128" t="s">
        <v>298</v>
      </c>
      <c r="L141" s="124"/>
      <c r="M141" s="62" t="s">
        <v>1</v>
      </c>
      <c r="N141" s="63" t="s">
        <v>40</v>
      </c>
      <c r="O141" s="63" t="s">
        <v>299</v>
      </c>
      <c r="P141" s="63" t="s">
        <v>300</v>
      </c>
      <c r="Q141" s="63" t="s">
        <v>301</v>
      </c>
      <c r="R141" s="63" t="s">
        <v>302</v>
      </c>
      <c r="S141" s="63" t="s">
        <v>303</v>
      </c>
      <c r="T141" s="64" t="s">
        <v>304</v>
      </c>
    </row>
    <row r="142" spans="2:63" s="1" customFormat="1" ht="22.9" customHeight="1">
      <c r="B142" s="32"/>
      <c r="C142" s="67" t="s">
        <v>260</v>
      </c>
      <c r="J142" s="129">
        <f>BK142</f>
        <v>0</v>
      </c>
      <c r="L142" s="32"/>
      <c r="M142" s="65"/>
      <c r="N142" s="56"/>
      <c r="O142" s="56"/>
      <c r="P142" s="130">
        <f>P143</f>
        <v>0</v>
      </c>
      <c r="Q142" s="56"/>
      <c r="R142" s="130">
        <f>R143</f>
        <v>0</v>
      </c>
      <c r="S142" s="56"/>
      <c r="T142" s="131">
        <f>T143</f>
        <v>0</v>
      </c>
      <c r="AT142" s="17" t="s">
        <v>75</v>
      </c>
      <c r="AU142" s="17" t="s">
        <v>261</v>
      </c>
      <c r="BK142" s="132">
        <f>BK143</f>
        <v>0</v>
      </c>
    </row>
    <row r="143" spans="2:63" s="11" customFormat="1" ht="25.9" customHeight="1">
      <c r="B143" s="133"/>
      <c r="D143" s="134" t="s">
        <v>75</v>
      </c>
      <c r="E143" s="135" t="s">
        <v>507</v>
      </c>
      <c r="F143" s="135" t="s">
        <v>4170</v>
      </c>
      <c r="I143" s="136"/>
      <c r="J143" s="137">
        <f>BK143</f>
        <v>0</v>
      </c>
      <c r="L143" s="133"/>
      <c r="M143" s="138"/>
      <c r="P143" s="139">
        <f>P144+P183+P221+P264+P292+P335+P341</f>
        <v>0</v>
      </c>
      <c r="R143" s="139">
        <f>R144+R183+R221+R264+R292+R335+R341</f>
        <v>0</v>
      </c>
      <c r="T143" s="140">
        <f>T144+T183+T221+T264+T292+T335+T341</f>
        <v>0</v>
      </c>
      <c r="AR143" s="134" t="s">
        <v>107</v>
      </c>
      <c r="AT143" s="141" t="s">
        <v>75</v>
      </c>
      <c r="AU143" s="141" t="s">
        <v>76</v>
      </c>
      <c r="AY143" s="134" t="s">
        <v>307</v>
      </c>
      <c r="BK143" s="142">
        <f>BK144+BK183+BK221+BK264+BK292+BK335+BK341</f>
        <v>0</v>
      </c>
    </row>
    <row r="144" spans="2:63" s="11" customFormat="1" ht="22.9" customHeight="1">
      <c r="B144" s="133"/>
      <c r="D144" s="134" t="s">
        <v>75</v>
      </c>
      <c r="E144" s="143" t="s">
        <v>4919</v>
      </c>
      <c r="F144" s="143" t="s">
        <v>4920</v>
      </c>
      <c r="I144" s="136"/>
      <c r="J144" s="144">
        <f>BK144</f>
        <v>0</v>
      </c>
      <c r="L144" s="133"/>
      <c r="M144" s="138"/>
      <c r="P144" s="139">
        <f>P145</f>
        <v>0</v>
      </c>
      <c r="R144" s="139">
        <f>R145</f>
        <v>0</v>
      </c>
      <c r="T144" s="140">
        <f>T145</f>
        <v>0</v>
      </c>
      <c r="AR144" s="134" t="s">
        <v>83</v>
      </c>
      <c r="AT144" s="141" t="s">
        <v>75</v>
      </c>
      <c r="AU144" s="141" t="s">
        <v>83</v>
      </c>
      <c r="AY144" s="134" t="s">
        <v>307</v>
      </c>
      <c r="BK144" s="142">
        <f>BK145</f>
        <v>0</v>
      </c>
    </row>
    <row r="145" spans="2:65" s="11" customFormat="1" ht="20.85" customHeight="1">
      <c r="B145" s="133"/>
      <c r="D145" s="134" t="s">
        <v>75</v>
      </c>
      <c r="E145" s="143" t="s">
        <v>4921</v>
      </c>
      <c r="F145" s="143" t="s">
        <v>4922</v>
      </c>
      <c r="I145" s="136"/>
      <c r="J145" s="144">
        <f>BK145</f>
        <v>0</v>
      </c>
      <c r="L145" s="133"/>
      <c r="M145" s="138"/>
      <c r="P145" s="139">
        <f>SUM(P146:P182)</f>
        <v>0</v>
      </c>
      <c r="R145" s="139">
        <f>SUM(R146:R182)</f>
        <v>0</v>
      </c>
      <c r="T145" s="140">
        <f>SUM(T146:T182)</f>
        <v>0</v>
      </c>
      <c r="AR145" s="134" t="s">
        <v>83</v>
      </c>
      <c r="AT145" s="141" t="s">
        <v>75</v>
      </c>
      <c r="AU145" s="141" t="s">
        <v>89</v>
      </c>
      <c r="AY145" s="134" t="s">
        <v>307</v>
      </c>
      <c r="BK145" s="142">
        <f>SUM(BK146:BK182)</f>
        <v>0</v>
      </c>
    </row>
    <row r="146" spans="2:65" s="1" customFormat="1" ht="24.2" customHeight="1">
      <c r="B146" s="145"/>
      <c r="C146" s="146" t="s">
        <v>83</v>
      </c>
      <c r="D146" s="146" t="s">
        <v>309</v>
      </c>
      <c r="E146" s="147" t="s">
        <v>4923</v>
      </c>
      <c r="F146" s="148" t="s">
        <v>4924</v>
      </c>
      <c r="G146" s="149" t="s">
        <v>693</v>
      </c>
      <c r="H146" s="150">
        <v>2</v>
      </c>
      <c r="I146" s="151"/>
      <c r="J146" s="152">
        <f>ROUND(I146*H146,2)</f>
        <v>0</v>
      </c>
      <c r="K146" s="153"/>
      <c r="L146" s="32"/>
      <c r="M146" s="154" t="s">
        <v>1</v>
      </c>
      <c r="N146" s="155" t="s">
        <v>42</v>
      </c>
      <c r="P146" s="156">
        <f>O146*H146</f>
        <v>0</v>
      </c>
      <c r="Q146" s="156">
        <v>0</v>
      </c>
      <c r="R146" s="156">
        <f>Q146*H146</f>
        <v>0</v>
      </c>
      <c r="S146" s="156">
        <v>0</v>
      </c>
      <c r="T146" s="157">
        <f>S146*H146</f>
        <v>0</v>
      </c>
      <c r="AR146" s="158" t="s">
        <v>1006</v>
      </c>
      <c r="AT146" s="158" t="s">
        <v>309</v>
      </c>
      <c r="AU146" s="158" t="s">
        <v>107</v>
      </c>
      <c r="AY146" s="17" t="s">
        <v>307</v>
      </c>
      <c r="BE146" s="159">
        <f>IF(N146="základná",J146,0)</f>
        <v>0</v>
      </c>
      <c r="BF146" s="159">
        <f>IF(N146="znížená",J146,0)</f>
        <v>0</v>
      </c>
      <c r="BG146" s="159">
        <f>IF(N146="zákl. prenesená",J146,0)</f>
        <v>0</v>
      </c>
      <c r="BH146" s="159">
        <f>IF(N146="zníž. prenesená",J146,0)</f>
        <v>0</v>
      </c>
      <c r="BI146" s="159">
        <f>IF(N146="nulová",J146,0)</f>
        <v>0</v>
      </c>
      <c r="BJ146" s="17" t="s">
        <v>89</v>
      </c>
      <c r="BK146" s="159">
        <f>ROUND(I146*H146,2)</f>
        <v>0</v>
      </c>
      <c r="BL146" s="17" t="s">
        <v>1006</v>
      </c>
      <c r="BM146" s="158" t="s">
        <v>89</v>
      </c>
    </row>
    <row r="147" spans="2:65" s="1" customFormat="1" ht="16.5" customHeight="1">
      <c r="B147" s="145"/>
      <c r="C147" s="146" t="s">
        <v>89</v>
      </c>
      <c r="D147" s="146" t="s">
        <v>309</v>
      </c>
      <c r="E147" s="147" t="s">
        <v>4925</v>
      </c>
      <c r="F147" s="148" t="s">
        <v>4926</v>
      </c>
      <c r="G147" s="149" t="s">
        <v>693</v>
      </c>
      <c r="H147" s="150">
        <v>2</v>
      </c>
      <c r="I147" s="151"/>
      <c r="J147" s="152">
        <f>ROUND(I147*H147,2)</f>
        <v>0</v>
      </c>
      <c r="K147" s="153"/>
      <c r="L147" s="32"/>
      <c r="M147" s="154" t="s">
        <v>1</v>
      </c>
      <c r="N147" s="155" t="s">
        <v>42</v>
      </c>
      <c r="P147" s="156">
        <f>O147*H147</f>
        <v>0</v>
      </c>
      <c r="Q147" s="156">
        <v>0</v>
      </c>
      <c r="R147" s="156">
        <f>Q147*H147</f>
        <v>0</v>
      </c>
      <c r="S147" s="156">
        <v>0</v>
      </c>
      <c r="T147" s="157">
        <f>S147*H147</f>
        <v>0</v>
      </c>
      <c r="AR147" s="158" t="s">
        <v>1006</v>
      </c>
      <c r="AT147" s="158" t="s">
        <v>309</v>
      </c>
      <c r="AU147" s="158" t="s">
        <v>107</v>
      </c>
      <c r="AY147" s="17" t="s">
        <v>307</v>
      </c>
      <c r="BE147" s="159">
        <f>IF(N147="základná",J147,0)</f>
        <v>0</v>
      </c>
      <c r="BF147" s="159">
        <f>IF(N147="znížená",J147,0)</f>
        <v>0</v>
      </c>
      <c r="BG147" s="159">
        <f>IF(N147="zákl. prenesená",J147,0)</f>
        <v>0</v>
      </c>
      <c r="BH147" s="159">
        <f>IF(N147="zníž. prenesená",J147,0)</f>
        <v>0</v>
      </c>
      <c r="BI147" s="159">
        <f>IF(N147="nulová",J147,0)</f>
        <v>0</v>
      </c>
      <c r="BJ147" s="17" t="s">
        <v>89</v>
      </c>
      <c r="BK147" s="159">
        <f>ROUND(I147*H147,2)</f>
        <v>0</v>
      </c>
      <c r="BL147" s="17" t="s">
        <v>1006</v>
      </c>
      <c r="BM147" s="158" t="s">
        <v>313</v>
      </c>
    </row>
    <row r="148" spans="2:65" s="1" customFormat="1" ht="16.5" customHeight="1">
      <c r="B148" s="145"/>
      <c r="C148" s="146" t="s">
        <v>107</v>
      </c>
      <c r="D148" s="146" t="s">
        <v>309</v>
      </c>
      <c r="E148" s="147" t="s">
        <v>4927</v>
      </c>
      <c r="F148" s="148" t="s">
        <v>4928</v>
      </c>
      <c r="G148" s="149" t="s">
        <v>693</v>
      </c>
      <c r="H148" s="150">
        <v>2</v>
      </c>
      <c r="I148" s="151"/>
      <c r="J148" s="152">
        <f>ROUND(I148*H148,2)</f>
        <v>0</v>
      </c>
      <c r="K148" s="153"/>
      <c r="L148" s="32"/>
      <c r="M148" s="154" t="s">
        <v>1</v>
      </c>
      <c r="N148" s="155" t="s">
        <v>42</v>
      </c>
      <c r="P148" s="156">
        <f>O148*H148</f>
        <v>0</v>
      </c>
      <c r="Q148" s="156">
        <v>0</v>
      </c>
      <c r="R148" s="156">
        <f>Q148*H148</f>
        <v>0</v>
      </c>
      <c r="S148" s="156">
        <v>0</v>
      </c>
      <c r="T148" s="157">
        <f>S148*H148</f>
        <v>0</v>
      </c>
      <c r="AR148" s="158" t="s">
        <v>1006</v>
      </c>
      <c r="AT148" s="158" t="s">
        <v>309</v>
      </c>
      <c r="AU148" s="158" t="s">
        <v>107</v>
      </c>
      <c r="AY148" s="17" t="s">
        <v>307</v>
      </c>
      <c r="BE148" s="159">
        <f>IF(N148="základná",J148,0)</f>
        <v>0</v>
      </c>
      <c r="BF148" s="159">
        <f>IF(N148="znížená",J148,0)</f>
        <v>0</v>
      </c>
      <c r="BG148" s="159">
        <f>IF(N148="zákl. prenesená",J148,0)</f>
        <v>0</v>
      </c>
      <c r="BH148" s="159">
        <f>IF(N148="zníž. prenesená",J148,0)</f>
        <v>0</v>
      </c>
      <c r="BI148" s="159">
        <f>IF(N148="nulová",J148,0)</f>
        <v>0</v>
      </c>
      <c r="BJ148" s="17" t="s">
        <v>89</v>
      </c>
      <c r="BK148" s="159">
        <f>ROUND(I148*H148,2)</f>
        <v>0</v>
      </c>
      <c r="BL148" s="17" t="s">
        <v>1006</v>
      </c>
      <c r="BM148" s="158" t="s">
        <v>439</v>
      </c>
    </row>
    <row r="149" spans="2:65" s="1" customFormat="1" ht="24.2" customHeight="1">
      <c r="B149" s="145"/>
      <c r="C149" s="146" t="s">
        <v>313</v>
      </c>
      <c r="D149" s="146" t="s">
        <v>309</v>
      </c>
      <c r="E149" s="147" t="s">
        <v>4929</v>
      </c>
      <c r="F149" s="148" t="s">
        <v>4930</v>
      </c>
      <c r="G149" s="149" t="s">
        <v>693</v>
      </c>
      <c r="H149" s="150">
        <v>6</v>
      </c>
      <c r="I149" s="151"/>
      <c r="J149" s="152">
        <f>ROUND(I149*H149,2)</f>
        <v>0</v>
      </c>
      <c r="K149" s="153"/>
      <c r="L149" s="32"/>
      <c r="M149" s="154" t="s">
        <v>1</v>
      </c>
      <c r="N149" s="155" t="s">
        <v>42</v>
      </c>
      <c r="P149" s="156">
        <f>O149*H149</f>
        <v>0</v>
      </c>
      <c r="Q149" s="156">
        <v>0</v>
      </c>
      <c r="R149" s="156">
        <f>Q149*H149</f>
        <v>0</v>
      </c>
      <c r="S149" s="156">
        <v>0</v>
      </c>
      <c r="T149" s="157">
        <f>S149*H149</f>
        <v>0</v>
      </c>
      <c r="AR149" s="158" t="s">
        <v>1006</v>
      </c>
      <c r="AT149" s="158" t="s">
        <v>309</v>
      </c>
      <c r="AU149" s="158" t="s">
        <v>107</v>
      </c>
      <c r="AY149" s="17" t="s">
        <v>307</v>
      </c>
      <c r="BE149" s="159">
        <f>IF(N149="základná",J149,0)</f>
        <v>0</v>
      </c>
      <c r="BF149" s="159">
        <f>IF(N149="znížená",J149,0)</f>
        <v>0</v>
      </c>
      <c r="BG149" s="159">
        <f>IF(N149="zákl. prenesená",J149,0)</f>
        <v>0</v>
      </c>
      <c r="BH149" s="159">
        <f>IF(N149="zníž. prenesená",J149,0)</f>
        <v>0</v>
      </c>
      <c r="BI149" s="159">
        <f>IF(N149="nulová",J149,0)</f>
        <v>0</v>
      </c>
      <c r="BJ149" s="17" t="s">
        <v>89</v>
      </c>
      <c r="BK149" s="159">
        <f>ROUND(I149*H149,2)</f>
        <v>0</v>
      </c>
      <c r="BL149" s="17" t="s">
        <v>1006</v>
      </c>
      <c r="BM149" s="158" t="s">
        <v>449</v>
      </c>
    </row>
    <row r="150" spans="2:65" s="1" customFormat="1" ht="39">
      <c r="B150" s="32"/>
      <c r="D150" s="161" t="s">
        <v>3247</v>
      </c>
      <c r="F150" s="205" t="s">
        <v>4931</v>
      </c>
      <c r="I150" s="206"/>
      <c r="L150" s="32"/>
      <c r="M150" s="207"/>
      <c r="T150" s="59"/>
      <c r="AT150" s="17" t="s">
        <v>3247</v>
      </c>
      <c r="AU150" s="17" t="s">
        <v>107</v>
      </c>
    </row>
    <row r="151" spans="2:65" s="1" customFormat="1" ht="16.5" customHeight="1">
      <c r="B151" s="145"/>
      <c r="C151" s="146" t="s">
        <v>433</v>
      </c>
      <c r="D151" s="146" t="s">
        <v>309</v>
      </c>
      <c r="E151" s="147" t="s">
        <v>4932</v>
      </c>
      <c r="F151" s="148" t="s">
        <v>4933</v>
      </c>
      <c r="G151" s="149" t="s">
        <v>3085</v>
      </c>
      <c r="H151" s="150">
        <v>4</v>
      </c>
      <c r="I151" s="151"/>
      <c r="J151" s="152">
        <f>ROUND(I151*H151,2)</f>
        <v>0</v>
      </c>
      <c r="K151" s="153"/>
      <c r="L151" s="32"/>
      <c r="M151" s="154" t="s">
        <v>1</v>
      </c>
      <c r="N151" s="155" t="s">
        <v>42</v>
      </c>
      <c r="P151" s="156">
        <f>O151*H151</f>
        <v>0</v>
      </c>
      <c r="Q151" s="156">
        <v>0</v>
      </c>
      <c r="R151" s="156">
        <f>Q151*H151</f>
        <v>0</v>
      </c>
      <c r="S151" s="156">
        <v>0</v>
      </c>
      <c r="T151" s="157">
        <f>S151*H151</f>
        <v>0</v>
      </c>
      <c r="AR151" s="158" t="s">
        <v>1006</v>
      </c>
      <c r="AT151" s="158" t="s">
        <v>309</v>
      </c>
      <c r="AU151" s="158" t="s">
        <v>107</v>
      </c>
      <c r="AY151" s="17" t="s">
        <v>307</v>
      </c>
      <c r="BE151" s="159">
        <f>IF(N151="základná",J151,0)</f>
        <v>0</v>
      </c>
      <c r="BF151" s="159">
        <f>IF(N151="znížená",J151,0)</f>
        <v>0</v>
      </c>
      <c r="BG151" s="159">
        <f>IF(N151="zákl. prenesená",J151,0)</f>
        <v>0</v>
      </c>
      <c r="BH151" s="159">
        <f>IF(N151="zníž. prenesená",J151,0)</f>
        <v>0</v>
      </c>
      <c r="BI151" s="159">
        <f>IF(N151="nulová",J151,0)</f>
        <v>0</v>
      </c>
      <c r="BJ151" s="17" t="s">
        <v>89</v>
      </c>
      <c r="BK151" s="159">
        <f>ROUND(I151*H151,2)</f>
        <v>0</v>
      </c>
      <c r="BL151" s="17" t="s">
        <v>1006</v>
      </c>
      <c r="BM151" s="158" t="s">
        <v>514</v>
      </c>
    </row>
    <row r="152" spans="2:65" s="1" customFormat="1" ht="24.2" customHeight="1">
      <c r="B152" s="145"/>
      <c r="C152" s="146" t="s">
        <v>439</v>
      </c>
      <c r="D152" s="146" t="s">
        <v>309</v>
      </c>
      <c r="E152" s="147" t="s">
        <v>4934</v>
      </c>
      <c r="F152" s="148" t="s">
        <v>4935</v>
      </c>
      <c r="G152" s="149" t="s">
        <v>693</v>
      </c>
      <c r="H152" s="150">
        <v>1</v>
      </c>
      <c r="I152" s="151"/>
      <c r="J152" s="152">
        <f>ROUND(I152*H152,2)</f>
        <v>0</v>
      </c>
      <c r="K152" s="153"/>
      <c r="L152" s="32"/>
      <c r="M152" s="154" t="s">
        <v>1</v>
      </c>
      <c r="N152" s="155" t="s">
        <v>42</v>
      </c>
      <c r="P152" s="156">
        <f>O152*H152</f>
        <v>0</v>
      </c>
      <c r="Q152" s="156">
        <v>0</v>
      </c>
      <c r="R152" s="156">
        <f>Q152*H152</f>
        <v>0</v>
      </c>
      <c r="S152" s="156">
        <v>0</v>
      </c>
      <c r="T152" s="157">
        <f>S152*H152</f>
        <v>0</v>
      </c>
      <c r="AR152" s="158" t="s">
        <v>1006</v>
      </c>
      <c r="AT152" s="158" t="s">
        <v>309</v>
      </c>
      <c r="AU152" s="158" t="s">
        <v>107</v>
      </c>
      <c r="AY152" s="17" t="s">
        <v>307</v>
      </c>
      <c r="BE152" s="159">
        <f>IF(N152="základná",J152,0)</f>
        <v>0</v>
      </c>
      <c r="BF152" s="159">
        <f>IF(N152="znížená",J152,0)</f>
        <v>0</v>
      </c>
      <c r="BG152" s="159">
        <f>IF(N152="zákl. prenesená",J152,0)</f>
        <v>0</v>
      </c>
      <c r="BH152" s="159">
        <f>IF(N152="zníž. prenesená",J152,0)</f>
        <v>0</v>
      </c>
      <c r="BI152" s="159">
        <f>IF(N152="nulová",J152,0)</f>
        <v>0</v>
      </c>
      <c r="BJ152" s="17" t="s">
        <v>89</v>
      </c>
      <c r="BK152" s="159">
        <f>ROUND(I152*H152,2)</f>
        <v>0</v>
      </c>
      <c r="BL152" s="17" t="s">
        <v>1006</v>
      </c>
      <c r="BM152" s="158" t="s">
        <v>526</v>
      </c>
    </row>
    <row r="153" spans="2:65" s="1" customFormat="1" ht="126.75">
      <c r="B153" s="32"/>
      <c r="D153" s="161" t="s">
        <v>3247</v>
      </c>
      <c r="F153" s="205" t="s">
        <v>4936</v>
      </c>
      <c r="I153" s="206"/>
      <c r="L153" s="32"/>
      <c r="M153" s="207"/>
      <c r="T153" s="59"/>
      <c r="AT153" s="17" t="s">
        <v>3247</v>
      </c>
      <c r="AU153" s="17" t="s">
        <v>107</v>
      </c>
    </row>
    <row r="154" spans="2:65" s="1" customFormat="1" ht="24.2" customHeight="1">
      <c r="B154" s="145"/>
      <c r="C154" s="146" t="s">
        <v>444</v>
      </c>
      <c r="D154" s="146" t="s">
        <v>309</v>
      </c>
      <c r="E154" s="147" t="s">
        <v>4937</v>
      </c>
      <c r="F154" s="148" t="s">
        <v>4938</v>
      </c>
      <c r="G154" s="149" t="s">
        <v>693</v>
      </c>
      <c r="H154" s="150">
        <v>1</v>
      </c>
      <c r="I154" s="151"/>
      <c r="J154" s="152">
        <f>ROUND(I154*H154,2)</f>
        <v>0</v>
      </c>
      <c r="K154" s="153"/>
      <c r="L154" s="32"/>
      <c r="M154" s="154" t="s">
        <v>1</v>
      </c>
      <c r="N154" s="155" t="s">
        <v>42</v>
      </c>
      <c r="P154" s="156">
        <f>O154*H154</f>
        <v>0</v>
      </c>
      <c r="Q154" s="156">
        <v>0</v>
      </c>
      <c r="R154" s="156">
        <f>Q154*H154</f>
        <v>0</v>
      </c>
      <c r="S154" s="156">
        <v>0</v>
      </c>
      <c r="T154" s="157">
        <f>S154*H154</f>
        <v>0</v>
      </c>
      <c r="AR154" s="158" t="s">
        <v>1006</v>
      </c>
      <c r="AT154" s="158" t="s">
        <v>309</v>
      </c>
      <c r="AU154" s="158" t="s">
        <v>107</v>
      </c>
      <c r="AY154" s="17" t="s">
        <v>307</v>
      </c>
      <c r="BE154" s="159">
        <f>IF(N154="základná",J154,0)</f>
        <v>0</v>
      </c>
      <c r="BF154" s="159">
        <f>IF(N154="znížená",J154,0)</f>
        <v>0</v>
      </c>
      <c r="BG154" s="159">
        <f>IF(N154="zákl. prenesená",J154,0)</f>
        <v>0</v>
      </c>
      <c r="BH154" s="159">
        <f>IF(N154="zníž. prenesená",J154,0)</f>
        <v>0</v>
      </c>
      <c r="BI154" s="159">
        <f>IF(N154="nulová",J154,0)</f>
        <v>0</v>
      </c>
      <c r="BJ154" s="17" t="s">
        <v>89</v>
      </c>
      <c r="BK154" s="159">
        <f>ROUND(I154*H154,2)</f>
        <v>0</v>
      </c>
      <c r="BL154" s="17" t="s">
        <v>1006</v>
      </c>
      <c r="BM154" s="158" t="s">
        <v>578</v>
      </c>
    </row>
    <row r="155" spans="2:65" s="1" customFormat="1" ht="19.5">
      <c r="B155" s="32"/>
      <c r="D155" s="161" t="s">
        <v>3247</v>
      </c>
      <c r="F155" s="205" t="s">
        <v>4939</v>
      </c>
      <c r="I155" s="206"/>
      <c r="L155" s="32"/>
      <c r="M155" s="207"/>
      <c r="T155" s="59"/>
      <c r="AT155" s="17" t="s">
        <v>3247</v>
      </c>
      <c r="AU155" s="17" t="s">
        <v>107</v>
      </c>
    </row>
    <row r="156" spans="2:65" s="1" customFormat="1" ht="16.5" customHeight="1">
      <c r="B156" s="145"/>
      <c r="C156" s="146" t="s">
        <v>449</v>
      </c>
      <c r="D156" s="146" t="s">
        <v>309</v>
      </c>
      <c r="E156" s="147" t="s">
        <v>4940</v>
      </c>
      <c r="F156" s="148" t="s">
        <v>4941</v>
      </c>
      <c r="G156" s="149" t="s">
        <v>693</v>
      </c>
      <c r="H156" s="150">
        <v>1</v>
      </c>
      <c r="I156" s="151"/>
      <c r="J156" s="152">
        <f>ROUND(I156*H156,2)</f>
        <v>0</v>
      </c>
      <c r="K156" s="153"/>
      <c r="L156" s="32"/>
      <c r="M156" s="154" t="s">
        <v>1</v>
      </c>
      <c r="N156" s="155" t="s">
        <v>42</v>
      </c>
      <c r="P156" s="156">
        <f>O156*H156</f>
        <v>0</v>
      </c>
      <c r="Q156" s="156">
        <v>0</v>
      </c>
      <c r="R156" s="156">
        <f>Q156*H156</f>
        <v>0</v>
      </c>
      <c r="S156" s="156">
        <v>0</v>
      </c>
      <c r="T156" s="157">
        <f>S156*H156</f>
        <v>0</v>
      </c>
      <c r="AR156" s="158" t="s">
        <v>1006</v>
      </c>
      <c r="AT156" s="158" t="s">
        <v>309</v>
      </c>
      <c r="AU156" s="158" t="s">
        <v>107</v>
      </c>
      <c r="AY156" s="17" t="s">
        <v>307</v>
      </c>
      <c r="BE156" s="159">
        <f>IF(N156="základná",J156,0)</f>
        <v>0</v>
      </c>
      <c r="BF156" s="159">
        <f>IF(N156="znížená",J156,0)</f>
        <v>0</v>
      </c>
      <c r="BG156" s="159">
        <f>IF(N156="zákl. prenesená",J156,0)</f>
        <v>0</v>
      </c>
      <c r="BH156" s="159">
        <f>IF(N156="zníž. prenesená",J156,0)</f>
        <v>0</v>
      </c>
      <c r="BI156" s="159">
        <f>IF(N156="nulová",J156,0)</f>
        <v>0</v>
      </c>
      <c r="BJ156" s="17" t="s">
        <v>89</v>
      </c>
      <c r="BK156" s="159">
        <f>ROUND(I156*H156,2)</f>
        <v>0</v>
      </c>
      <c r="BL156" s="17" t="s">
        <v>1006</v>
      </c>
      <c r="BM156" s="158" t="s">
        <v>587</v>
      </c>
    </row>
    <row r="157" spans="2:65" s="1" customFormat="1" ht="16.5" customHeight="1">
      <c r="B157" s="145"/>
      <c r="C157" s="146" t="s">
        <v>506</v>
      </c>
      <c r="D157" s="146" t="s">
        <v>309</v>
      </c>
      <c r="E157" s="147" t="s">
        <v>4942</v>
      </c>
      <c r="F157" s="148" t="s">
        <v>4943</v>
      </c>
      <c r="G157" s="149" t="s">
        <v>693</v>
      </c>
      <c r="H157" s="150">
        <v>1</v>
      </c>
      <c r="I157" s="151"/>
      <c r="J157" s="152">
        <f>ROUND(I157*H157,2)</f>
        <v>0</v>
      </c>
      <c r="K157" s="153"/>
      <c r="L157" s="32"/>
      <c r="M157" s="154" t="s">
        <v>1</v>
      </c>
      <c r="N157" s="155" t="s">
        <v>42</v>
      </c>
      <c r="P157" s="156">
        <f>O157*H157</f>
        <v>0</v>
      </c>
      <c r="Q157" s="156">
        <v>0</v>
      </c>
      <c r="R157" s="156">
        <f>Q157*H157</f>
        <v>0</v>
      </c>
      <c r="S157" s="156">
        <v>0</v>
      </c>
      <c r="T157" s="157">
        <f>S157*H157</f>
        <v>0</v>
      </c>
      <c r="AR157" s="158" t="s">
        <v>1006</v>
      </c>
      <c r="AT157" s="158" t="s">
        <v>309</v>
      </c>
      <c r="AU157" s="158" t="s">
        <v>107</v>
      </c>
      <c r="AY157" s="17" t="s">
        <v>307</v>
      </c>
      <c r="BE157" s="159">
        <f>IF(N157="základná",J157,0)</f>
        <v>0</v>
      </c>
      <c r="BF157" s="159">
        <f>IF(N157="znížená",J157,0)</f>
        <v>0</v>
      </c>
      <c r="BG157" s="159">
        <f>IF(N157="zákl. prenesená",J157,0)</f>
        <v>0</v>
      </c>
      <c r="BH157" s="159">
        <f>IF(N157="zníž. prenesená",J157,0)</f>
        <v>0</v>
      </c>
      <c r="BI157" s="159">
        <f>IF(N157="nulová",J157,0)</f>
        <v>0</v>
      </c>
      <c r="BJ157" s="17" t="s">
        <v>89</v>
      </c>
      <c r="BK157" s="159">
        <f>ROUND(I157*H157,2)</f>
        <v>0</v>
      </c>
      <c r="BL157" s="17" t="s">
        <v>1006</v>
      </c>
      <c r="BM157" s="158" t="s">
        <v>597</v>
      </c>
    </row>
    <row r="158" spans="2:65" s="1" customFormat="1" ht="29.25">
      <c r="B158" s="32"/>
      <c r="D158" s="161" t="s">
        <v>3247</v>
      </c>
      <c r="F158" s="205" t="s">
        <v>4944</v>
      </c>
      <c r="I158" s="206"/>
      <c r="L158" s="32"/>
      <c r="M158" s="207"/>
      <c r="T158" s="59"/>
      <c r="AT158" s="17" t="s">
        <v>3247</v>
      </c>
      <c r="AU158" s="17" t="s">
        <v>107</v>
      </c>
    </row>
    <row r="159" spans="2:65" s="1" customFormat="1" ht="16.5" customHeight="1">
      <c r="B159" s="145"/>
      <c r="C159" s="146" t="s">
        <v>514</v>
      </c>
      <c r="D159" s="146" t="s">
        <v>309</v>
      </c>
      <c r="E159" s="147" t="s">
        <v>4945</v>
      </c>
      <c r="F159" s="148" t="s">
        <v>4946</v>
      </c>
      <c r="G159" s="149" t="s">
        <v>693</v>
      </c>
      <c r="H159" s="150">
        <v>2</v>
      </c>
      <c r="I159" s="151"/>
      <c r="J159" s="152">
        <f>ROUND(I159*H159,2)</f>
        <v>0</v>
      </c>
      <c r="K159" s="153"/>
      <c r="L159" s="32"/>
      <c r="M159" s="154" t="s">
        <v>1</v>
      </c>
      <c r="N159" s="155" t="s">
        <v>42</v>
      </c>
      <c r="P159" s="156">
        <f>O159*H159</f>
        <v>0</v>
      </c>
      <c r="Q159" s="156">
        <v>0</v>
      </c>
      <c r="R159" s="156">
        <f>Q159*H159</f>
        <v>0</v>
      </c>
      <c r="S159" s="156">
        <v>0</v>
      </c>
      <c r="T159" s="157">
        <f>S159*H159</f>
        <v>0</v>
      </c>
      <c r="AR159" s="158" t="s">
        <v>1006</v>
      </c>
      <c r="AT159" s="158" t="s">
        <v>309</v>
      </c>
      <c r="AU159" s="158" t="s">
        <v>107</v>
      </c>
      <c r="AY159" s="17" t="s">
        <v>307</v>
      </c>
      <c r="BE159" s="159">
        <f>IF(N159="základná",J159,0)</f>
        <v>0</v>
      </c>
      <c r="BF159" s="159">
        <f>IF(N159="znížená",J159,0)</f>
        <v>0</v>
      </c>
      <c r="BG159" s="159">
        <f>IF(N159="zákl. prenesená",J159,0)</f>
        <v>0</v>
      </c>
      <c r="BH159" s="159">
        <f>IF(N159="zníž. prenesená",J159,0)</f>
        <v>0</v>
      </c>
      <c r="BI159" s="159">
        <f>IF(N159="nulová",J159,0)</f>
        <v>0</v>
      </c>
      <c r="BJ159" s="17" t="s">
        <v>89</v>
      </c>
      <c r="BK159" s="159">
        <f>ROUND(I159*H159,2)</f>
        <v>0</v>
      </c>
      <c r="BL159" s="17" t="s">
        <v>1006</v>
      </c>
      <c r="BM159" s="158" t="s">
        <v>637</v>
      </c>
    </row>
    <row r="160" spans="2:65" s="1" customFormat="1" ht="16.5" customHeight="1">
      <c r="B160" s="145"/>
      <c r="C160" s="146" t="s">
        <v>520</v>
      </c>
      <c r="D160" s="146" t="s">
        <v>309</v>
      </c>
      <c r="E160" s="147" t="s">
        <v>4947</v>
      </c>
      <c r="F160" s="148" t="s">
        <v>4948</v>
      </c>
      <c r="G160" s="149" t="s">
        <v>693</v>
      </c>
      <c r="H160" s="150">
        <v>1</v>
      </c>
      <c r="I160" s="151"/>
      <c r="J160" s="152">
        <f>ROUND(I160*H160,2)</f>
        <v>0</v>
      </c>
      <c r="K160" s="153"/>
      <c r="L160" s="32"/>
      <c r="M160" s="154" t="s">
        <v>1</v>
      </c>
      <c r="N160" s="155" t="s">
        <v>42</v>
      </c>
      <c r="P160" s="156">
        <f>O160*H160</f>
        <v>0</v>
      </c>
      <c r="Q160" s="156">
        <v>0</v>
      </c>
      <c r="R160" s="156">
        <f>Q160*H160</f>
        <v>0</v>
      </c>
      <c r="S160" s="156">
        <v>0</v>
      </c>
      <c r="T160" s="157">
        <f>S160*H160</f>
        <v>0</v>
      </c>
      <c r="AR160" s="158" t="s">
        <v>1006</v>
      </c>
      <c r="AT160" s="158" t="s">
        <v>309</v>
      </c>
      <c r="AU160" s="158" t="s">
        <v>107</v>
      </c>
      <c r="AY160" s="17" t="s">
        <v>307</v>
      </c>
      <c r="BE160" s="159">
        <f>IF(N160="základná",J160,0)</f>
        <v>0</v>
      </c>
      <c r="BF160" s="159">
        <f>IF(N160="znížená",J160,0)</f>
        <v>0</v>
      </c>
      <c r="BG160" s="159">
        <f>IF(N160="zákl. prenesená",J160,0)</f>
        <v>0</v>
      </c>
      <c r="BH160" s="159">
        <f>IF(N160="zníž. prenesená",J160,0)</f>
        <v>0</v>
      </c>
      <c r="BI160" s="159">
        <f>IF(N160="nulová",J160,0)</f>
        <v>0</v>
      </c>
      <c r="BJ160" s="17" t="s">
        <v>89</v>
      </c>
      <c r="BK160" s="159">
        <f>ROUND(I160*H160,2)</f>
        <v>0</v>
      </c>
      <c r="BL160" s="17" t="s">
        <v>1006</v>
      </c>
      <c r="BM160" s="158" t="s">
        <v>648</v>
      </c>
    </row>
    <row r="161" spans="2:65" s="1" customFormat="1" ht="19.5">
      <c r="B161" s="32"/>
      <c r="D161" s="161" t="s">
        <v>3247</v>
      </c>
      <c r="F161" s="205" t="s">
        <v>4949</v>
      </c>
      <c r="I161" s="206"/>
      <c r="L161" s="32"/>
      <c r="M161" s="207"/>
      <c r="T161" s="59"/>
      <c r="AT161" s="17" t="s">
        <v>3247</v>
      </c>
      <c r="AU161" s="17" t="s">
        <v>107</v>
      </c>
    </row>
    <row r="162" spans="2:65" s="1" customFormat="1" ht="16.5" customHeight="1">
      <c r="B162" s="145"/>
      <c r="C162" s="146" t="s">
        <v>526</v>
      </c>
      <c r="D162" s="146" t="s">
        <v>309</v>
      </c>
      <c r="E162" s="147" t="s">
        <v>4950</v>
      </c>
      <c r="F162" s="148" t="s">
        <v>4951</v>
      </c>
      <c r="G162" s="149" t="s">
        <v>693</v>
      </c>
      <c r="H162" s="150">
        <v>4</v>
      </c>
      <c r="I162" s="151"/>
      <c r="J162" s="152">
        <f>ROUND(I162*H162,2)</f>
        <v>0</v>
      </c>
      <c r="K162" s="153"/>
      <c r="L162" s="32"/>
      <c r="M162" s="154" t="s">
        <v>1</v>
      </c>
      <c r="N162" s="155" t="s">
        <v>42</v>
      </c>
      <c r="P162" s="156">
        <f>O162*H162</f>
        <v>0</v>
      </c>
      <c r="Q162" s="156">
        <v>0</v>
      </c>
      <c r="R162" s="156">
        <f>Q162*H162</f>
        <v>0</v>
      </c>
      <c r="S162" s="156">
        <v>0</v>
      </c>
      <c r="T162" s="157">
        <f>S162*H162</f>
        <v>0</v>
      </c>
      <c r="AR162" s="158" t="s">
        <v>1006</v>
      </c>
      <c r="AT162" s="158" t="s">
        <v>309</v>
      </c>
      <c r="AU162" s="158" t="s">
        <v>107</v>
      </c>
      <c r="AY162" s="17" t="s">
        <v>307</v>
      </c>
      <c r="BE162" s="159">
        <f>IF(N162="základná",J162,0)</f>
        <v>0</v>
      </c>
      <c r="BF162" s="159">
        <f>IF(N162="znížená",J162,0)</f>
        <v>0</v>
      </c>
      <c r="BG162" s="159">
        <f>IF(N162="zákl. prenesená",J162,0)</f>
        <v>0</v>
      </c>
      <c r="BH162" s="159">
        <f>IF(N162="zníž. prenesená",J162,0)</f>
        <v>0</v>
      </c>
      <c r="BI162" s="159">
        <f>IF(N162="nulová",J162,0)</f>
        <v>0</v>
      </c>
      <c r="BJ162" s="17" t="s">
        <v>89</v>
      </c>
      <c r="BK162" s="159">
        <f>ROUND(I162*H162,2)</f>
        <v>0</v>
      </c>
      <c r="BL162" s="17" t="s">
        <v>1006</v>
      </c>
      <c r="BM162" s="158" t="s">
        <v>659</v>
      </c>
    </row>
    <row r="163" spans="2:65" s="1" customFormat="1" ht="68.25">
      <c r="B163" s="32"/>
      <c r="D163" s="161" t="s">
        <v>3247</v>
      </c>
      <c r="F163" s="205" t="s">
        <v>4952</v>
      </c>
      <c r="I163" s="206"/>
      <c r="L163" s="32"/>
      <c r="M163" s="207"/>
      <c r="T163" s="59"/>
      <c r="AT163" s="17" t="s">
        <v>3247</v>
      </c>
      <c r="AU163" s="17" t="s">
        <v>107</v>
      </c>
    </row>
    <row r="164" spans="2:65" s="1" customFormat="1" ht="16.5" customHeight="1">
      <c r="B164" s="145"/>
      <c r="C164" s="146" t="s">
        <v>572</v>
      </c>
      <c r="D164" s="146" t="s">
        <v>309</v>
      </c>
      <c r="E164" s="147" t="s">
        <v>4953</v>
      </c>
      <c r="F164" s="148" t="s">
        <v>4954</v>
      </c>
      <c r="G164" s="149" t="s">
        <v>693</v>
      </c>
      <c r="H164" s="150">
        <v>1</v>
      </c>
      <c r="I164" s="151"/>
      <c r="J164" s="152">
        <f>ROUND(I164*H164,2)</f>
        <v>0</v>
      </c>
      <c r="K164" s="153"/>
      <c r="L164" s="32"/>
      <c r="M164" s="154" t="s">
        <v>1</v>
      </c>
      <c r="N164" s="155" t="s">
        <v>42</v>
      </c>
      <c r="P164" s="156">
        <f>O164*H164</f>
        <v>0</v>
      </c>
      <c r="Q164" s="156">
        <v>0</v>
      </c>
      <c r="R164" s="156">
        <f>Q164*H164</f>
        <v>0</v>
      </c>
      <c r="S164" s="156">
        <v>0</v>
      </c>
      <c r="T164" s="157">
        <f>S164*H164</f>
        <v>0</v>
      </c>
      <c r="AR164" s="158" t="s">
        <v>1006</v>
      </c>
      <c r="AT164" s="158" t="s">
        <v>309</v>
      </c>
      <c r="AU164" s="158" t="s">
        <v>107</v>
      </c>
      <c r="AY164" s="17" t="s">
        <v>307</v>
      </c>
      <c r="BE164" s="159">
        <f>IF(N164="základná",J164,0)</f>
        <v>0</v>
      </c>
      <c r="BF164" s="159">
        <f>IF(N164="znížená",J164,0)</f>
        <v>0</v>
      </c>
      <c r="BG164" s="159">
        <f>IF(N164="zákl. prenesená",J164,0)</f>
        <v>0</v>
      </c>
      <c r="BH164" s="159">
        <f>IF(N164="zníž. prenesená",J164,0)</f>
        <v>0</v>
      </c>
      <c r="BI164" s="159">
        <f>IF(N164="nulová",J164,0)</f>
        <v>0</v>
      </c>
      <c r="BJ164" s="17" t="s">
        <v>89</v>
      </c>
      <c r="BK164" s="159">
        <f>ROUND(I164*H164,2)</f>
        <v>0</v>
      </c>
      <c r="BL164" s="17" t="s">
        <v>1006</v>
      </c>
      <c r="BM164" s="158" t="s">
        <v>673</v>
      </c>
    </row>
    <row r="165" spans="2:65" s="1" customFormat="1" ht="39">
      <c r="B165" s="32"/>
      <c r="D165" s="161" t="s">
        <v>3247</v>
      </c>
      <c r="F165" s="205" t="s">
        <v>4955</v>
      </c>
      <c r="I165" s="206"/>
      <c r="L165" s="32"/>
      <c r="M165" s="207"/>
      <c r="T165" s="59"/>
      <c r="AT165" s="17" t="s">
        <v>3247</v>
      </c>
      <c r="AU165" s="17" t="s">
        <v>107</v>
      </c>
    </row>
    <row r="166" spans="2:65" s="1" customFormat="1" ht="16.5" customHeight="1">
      <c r="B166" s="145"/>
      <c r="C166" s="146" t="s">
        <v>578</v>
      </c>
      <c r="D166" s="146" t="s">
        <v>309</v>
      </c>
      <c r="E166" s="147" t="s">
        <v>4956</v>
      </c>
      <c r="F166" s="148" t="s">
        <v>4957</v>
      </c>
      <c r="G166" s="149" t="s">
        <v>693</v>
      </c>
      <c r="H166" s="150">
        <v>2</v>
      </c>
      <c r="I166" s="151"/>
      <c r="J166" s="152">
        <f>ROUND(I166*H166,2)</f>
        <v>0</v>
      </c>
      <c r="K166" s="153"/>
      <c r="L166" s="32"/>
      <c r="M166" s="154" t="s">
        <v>1</v>
      </c>
      <c r="N166" s="155" t="s">
        <v>42</v>
      </c>
      <c r="P166" s="156">
        <f>O166*H166</f>
        <v>0</v>
      </c>
      <c r="Q166" s="156">
        <v>0</v>
      </c>
      <c r="R166" s="156">
        <f>Q166*H166</f>
        <v>0</v>
      </c>
      <c r="S166" s="156">
        <v>0</v>
      </c>
      <c r="T166" s="157">
        <f>S166*H166</f>
        <v>0</v>
      </c>
      <c r="AR166" s="158" t="s">
        <v>1006</v>
      </c>
      <c r="AT166" s="158" t="s">
        <v>309</v>
      </c>
      <c r="AU166" s="158" t="s">
        <v>107</v>
      </c>
      <c r="AY166" s="17" t="s">
        <v>307</v>
      </c>
      <c r="BE166" s="159">
        <f>IF(N166="základná",J166,0)</f>
        <v>0</v>
      </c>
      <c r="BF166" s="159">
        <f>IF(N166="znížená",J166,0)</f>
        <v>0</v>
      </c>
      <c r="BG166" s="159">
        <f>IF(N166="zákl. prenesená",J166,0)</f>
        <v>0</v>
      </c>
      <c r="BH166" s="159">
        <f>IF(N166="zníž. prenesená",J166,0)</f>
        <v>0</v>
      </c>
      <c r="BI166" s="159">
        <f>IF(N166="nulová",J166,0)</f>
        <v>0</v>
      </c>
      <c r="BJ166" s="17" t="s">
        <v>89</v>
      </c>
      <c r="BK166" s="159">
        <f>ROUND(I166*H166,2)</f>
        <v>0</v>
      </c>
      <c r="BL166" s="17" t="s">
        <v>1006</v>
      </c>
      <c r="BM166" s="158" t="s">
        <v>685</v>
      </c>
    </row>
    <row r="167" spans="2:65" s="1" customFormat="1" ht="16.5" customHeight="1">
      <c r="B167" s="145"/>
      <c r="C167" s="146" t="s">
        <v>583</v>
      </c>
      <c r="D167" s="146" t="s">
        <v>309</v>
      </c>
      <c r="E167" s="147" t="s">
        <v>4958</v>
      </c>
      <c r="F167" s="148" t="s">
        <v>4959</v>
      </c>
      <c r="G167" s="149" t="s">
        <v>693</v>
      </c>
      <c r="H167" s="150">
        <v>15</v>
      </c>
      <c r="I167" s="151"/>
      <c r="J167" s="152">
        <f>ROUND(I167*H167,2)</f>
        <v>0</v>
      </c>
      <c r="K167" s="153"/>
      <c r="L167" s="32"/>
      <c r="M167" s="154" t="s">
        <v>1</v>
      </c>
      <c r="N167" s="155" t="s">
        <v>42</v>
      </c>
      <c r="P167" s="156">
        <f>O167*H167</f>
        <v>0</v>
      </c>
      <c r="Q167" s="156">
        <v>0</v>
      </c>
      <c r="R167" s="156">
        <f>Q167*H167</f>
        <v>0</v>
      </c>
      <c r="S167" s="156">
        <v>0</v>
      </c>
      <c r="T167" s="157">
        <f>S167*H167</f>
        <v>0</v>
      </c>
      <c r="AR167" s="158" t="s">
        <v>1006</v>
      </c>
      <c r="AT167" s="158" t="s">
        <v>309</v>
      </c>
      <c r="AU167" s="158" t="s">
        <v>107</v>
      </c>
      <c r="AY167" s="17" t="s">
        <v>307</v>
      </c>
      <c r="BE167" s="159">
        <f>IF(N167="základná",J167,0)</f>
        <v>0</v>
      </c>
      <c r="BF167" s="159">
        <f>IF(N167="znížená",J167,0)</f>
        <v>0</v>
      </c>
      <c r="BG167" s="159">
        <f>IF(N167="zákl. prenesená",J167,0)</f>
        <v>0</v>
      </c>
      <c r="BH167" s="159">
        <f>IF(N167="zníž. prenesená",J167,0)</f>
        <v>0</v>
      </c>
      <c r="BI167" s="159">
        <f>IF(N167="nulová",J167,0)</f>
        <v>0</v>
      </c>
      <c r="BJ167" s="17" t="s">
        <v>89</v>
      </c>
      <c r="BK167" s="159">
        <f>ROUND(I167*H167,2)</f>
        <v>0</v>
      </c>
      <c r="BL167" s="17" t="s">
        <v>1006</v>
      </c>
      <c r="BM167" s="158" t="s">
        <v>174</v>
      </c>
    </row>
    <row r="168" spans="2:65" s="1" customFormat="1" ht="39">
      <c r="B168" s="32"/>
      <c r="D168" s="161" t="s">
        <v>3247</v>
      </c>
      <c r="F168" s="205" t="s">
        <v>4960</v>
      </c>
      <c r="I168" s="206"/>
      <c r="L168" s="32"/>
      <c r="M168" s="207"/>
      <c r="T168" s="59"/>
      <c r="AT168" s="17" t="s">
        <v>3247</v>
      </c>
      <c r="AU168" s="17" t="s">
        <v>107</v>
      </c>
    </row>
    <row r="169" spans="2:65" s="1" customFormat="1" ht="24.2" customHeight="1">
      <c r="B169" s="145"/>
      <c r="C169" s="146" t="s">
        <v>587</v>
      </c>
      <c r="D169" s="146" t="s">
        <v>309</v>
      </c>
      <c r="E169" s="147" t="s">
        <v>4961</v>
      </c>
      <c r="F169" s="148" t="s">
        <v>4962</v>
      </c>
      <c r="G169" s="149" t="s">
        <v>1071</v>
      </c>
      <c r="H169" s="150">
        <v>20</v>
      </c>
      <c r="I169" s="151"/>
      <c r="J169" s="152">
        <f>ROUND(I169*H169,2)</f>
        <v>0</v>
      </c>
      <c r="K169" s="153"/>
      <c r="L169" s="32"/>
      <c r="M169" s="154" t="s">
        <v>1</v>
      </c>
      <c r="N169" s="155" t="s">
        <v>42</v>
      </c>
      <c r="P169" s="156">
        <f>O169*H169</f>
        <v>0</v>
      </c>
      <c r="Q169" s="156">
        <v>0</v>
      </c>
      <c r="R169" s="156">
        <f>Q169*H169</f>
        <v>0</v>
      </c>
      <c r="S169" s="156">
        <v>0</v>
      </c>
      <c r="T169" s="157">
        <f>S169*H169</f>
        <v>0</v>
      </c>
      <c r="AR169" s="158" t="s">
        <v>1006</v>
      </c>
      <c r="AT169" s="158" t="s">
        <v>309</v>
      </c>
      <c r="AU169" s="158" t="s">
        <v>107</v>
      </c>
      <c r="AY169" s="17" t="s">
        <v>307</v>
      </c>
      <c r="BE169" s="159">
        <f>IF(N169="základná",J169,0)</f>
        <v>0</v>
      </c>
      <c r="BF169" s="159">
        <f>IF(N169="znížená",J169,0)</f>
        <v>0</v>
      </c>
      <c r="BG169" s="159">
        <f>IF(N169="zákl. prenesená",J169,0)</f>
        <v>0</v>
      </c>
      <c r="BH169" s="159">
        <f>IF(N169="zníž. prenesená",J169,0)</f>
        <v>0</v>
      </c>
      <c r="BI169" s="159">
        <f>IF(N169="nulová",J169,0)</f>
        <v>0</v>
      </c>
      <c r="BJ169" s="17" t="s">
        <v>89</v>
      </c>
      <c r="BK169" s="159">
        <f>ROUND(I169*H169,2)</f>
        <v>0</v>
      </c>
      <c r="BL169" s="17" t="s">
        <v>1006</v>
      </c>
      <c r="BM169" s="158" t="s">
        <v>732</v>
      </c>
    </row>
    <row r="170" spans="2:65" s="1" customFormat="1" ht="273">
      <c r="B170" s="32"/>
      <c r="D170" s="161" t="s">
        <v>3247</v>
      </c>
      <c r="F170" s="205" t="s">
        <v>4963</v>
      </c>
      <c r="I170" s="206"/>
      <c r="L170" s="32"/>
      <c r="M170" s="207"/>
      <c r="T170" s="59"/>
      <c r="AT170" s="17" t="s">
        <v>3247</v>
      </c>
      <c r="AU170" s="17" t="s">
        <v>107</v>
      </c>
    </row>
    <row r="171" spans="2:65" s="1" customFormat="1" ht="16.5" customHeight="1">
      <c r="B171" s="145"/>
      <c r="C171" s="146" t="s">
        <v>592</v>
      </c>
      <c r="D171" s="146" t="s">
        <v>309</v>
      </c>
      <c r="E171" s="147" t="s">
        <v>4964</v>
      </c>
      <c r="F171" s="148" t="s">
        <v>4965</v>
      </c>
      <c r="G171" s="149" t="s">
        <v>693</v>
      </c>
      <c r="H171" s="150">
        <v>66</v>
      </c>
      <c r="I171" s="151"/>
      <c r="J171" s="152">
        <f>ROUND(I171*H171,2)</f>
        <v>0</v>
      </c>
      <c r="K171" s="153"/>
      <c r="L171" s="32"/>
      <c r="M171" s="154" t="s">
        <v>1</v>
      </c>
      <c r="N171" s="155" t="s">
        <v>42</v>
      </c>
      <c r="P171" s="156">
        <f>O171*H171</f>
        <v>0</v>
      </c>
      <c r="Q171" s="156">
        <v>0</v>
      </c>
      <c r="R171" s="156">
        <f>Q171*H171</f>
        <v>0</v>
      </c>
      <c r="S171" s="156">
        <v>0</v>
      </c>
      <c r="T171" s="157">
        <f>S171*H171</f>
        <v>0</v>
      </c>
      <c r="AR171" s="158" t="s">
        <v>1006</v>
      </c>
      <c r="AT171" s="158" t="s">
        <v>309</v>
      </c>
      <c r="AU171" s="158" t="s">
        <v>107</v>
      </c>
      <c r="AY171" s="17" t="s">
        <v>307</v>
      </c>
      <c r="BE171" s="159">
        <f>IF(N171="základná",J171,0)</f>
        <v>0</v>
      </c>
      <c r="BF171" s="159">
        <f>IF(N171="znížená",J171,0)</f>
        <v>0</v>
      </c>
      <c r="BG171" s="159">
        <f>IF(N171="zákl. prenesená",J171,0)</f>
        <v>0</v>
      </c>
      <c r="BH171" s="159">
        <f>IF(N171="zníž. prenesená",J171,0)</f>
        <v>0</v>
      </c>
      <c r="BI171" s="159">
        <f>IF(N171="nulová",J171,0)</f>
        <v>0</v>
      </c>
      <c r="BJ171" s="17" t="s">
        <v>89</v>
      </c>
      <c r="BK171" s="159">
        <f>ROUND(I171*H171,2)</f>
        <v>0</v>
      </c>
      <c r="BL171" s="17" t="s">
        <v>1006</v>
      </c>
      <c r="BM171" s="158" t="s">
        <v>776</v>
      </c>
    </row>
    <row r="172" spans="2:65" s="1" customFormat="1" ht="16.5" customHeight="1">
      <c r="B172" s="145"/>
      <c r="C172" s="146" t="s">
        <v>597</v>
      </c>
      <c r="D172" s="146" t="s">
        <v>309</v>
      </c>
      <c r="E172" s="147" t="s">
        <v>4966</v>
      </c>
      <c r="F172" s="148" t="s">
        <v>4967</v>
      </c>
      <c r="G172" s="149" t="s">
        <v>693</v>
      </c>
      <c r="H172" s="150">
        <v>8</v>
      </c>
      <c r="I172" s="151"/>
      <c r="J172" s="152">
        <f>ROUND(I172*H172,2)</f>
        <v>0</v>
      </c>
      <c r="K172" s="153"/>
      <c r="L172" s="32"/>
      <c r="M172" s="154" t="s">
        <v>1</v>
      </c>
      <c r="N172" s="155" t="s">
        <v>42</v>
      </c>
      <c r="P172" s="156">
        <f>O172*H172</f>
        <v>0</v>
      </c>
      <c r="Q172" s="156">
        <v>0</v>
      </c>
      <c r="R172" s="156">
        <f>Q172*H172</f>
        <v>0</v>
      </c>
      <c r="S172" s="156">
        <v>0</v>
      </c>
      <c r="T172" s="157">
        <f>S172*H172</f>
        <v>0</v>
      </c>
      <c r="AR172" s="158" t="s">
        <v>1006</v>
      </c>
      <c r="AT172" s="158" t="s">
        <v>309</v>
      </c>
      <c r="AU172" s="158" t="s">
        <v>107</v>
      </c>
      <c r="AY172" s="17" t="s">
        <v>307</v>
      </c>
      <c r="BE172" s="159">
        <f>IF(N172="základná",J172,0)</f>
        <v>0</v>
      </c>
      <c r="BF172" s="159">
        <f>IF(N172="znížená",J172,0)</f>
        <v>0</v>
      </c>
      <c r="BG172" s="159">
        <f>IF(N172="zákl. prenesená",J172,0)</f>
        <v>0</v>
      </c>
      <c r="BH172" s="159">
        <f>IF(N172="zníž. prenesená",J172,0)</f>
        <v>0</v>
      </c>
      <c r="BI172" s="159">
        <f>IF(N172="nulová",J172,0)</f>
        <v>0</v>
      </c>
      <c r="BJ172" s="17" t="s">
        <v>89</v>
      </c>
      <c r="BK172" s="159">
        <f>ROUND(I172*H172,2)</f>
        <v>0</v>
      </c>
      <c r="BL172" s="17" t="s">
        <v>1006</v>
      </c>
      <c r="BM172" s="158" t="s">
        <v>791</v>
      </c>
    </row>
    <row r="173" spans="2:65" s="1" customFormat="1" ht="16.5" customHeight="1">
      <c r="B173" s="145"/>
      <c r="C173" s="146" t="s">
        <v>601</v>
      </c>
      <c r="D173" s="146" t="s">
        <v>309</v>
      </c>
      <c r="E173" s="147" t="s">
        <v>4968</v>
      </c>
      <c r="F173" s="148" t="s">
        <v>4969</v>
      </c>
      <c r="G173" s="149" t="s">
        <v>693</v>
      </c>
      <c r="H173" s="150">
        <v>10</v>
      </c>
      <c r="I173" s="151"/>
      <c r="J173" s="152">
        <f>ROUND(I173*H173,2)</f>
        <v>0</v>
      </c>
      <c r="K173" s="153"/>
      <c r="L173" s="32"/>
      <c r="M173" s="154" t="s">
        <v>1</v>
      </c>
      <c r="N173" s="155" t="s">
        <v>42</v>
      </c>
      <c r="P173" s="156">
        <f>O173*H173</f>
        <v>0</v>
      </c>
      <c r="Q173" s="156">
        <v>0</v>
      </c>
      <c r="R173" s="156">
        <f>Q173*H173</f>
        <v>0</v>
      </c>
      <c r="S173" s="156">
        <v>0</v>
      </c>
      <c r="T173" s="157">
        <f>S173*H173</f>
        <v>0</v>
      </c>
      <c r="AR173" s="158" t="s">
        <v>1006</v>
      </c>
      <c r="AT173" s="158" t="s">
        <v>309</v>
      </c>
      <c r="AU173" s="158" t="s">
        <v>107</v>
      </c>
      <c r="AY173" s="17" t="s">
        <v>307</v>
      </c>
      <c r="BE173" s="159">
        <f>IF(N173="základná",J173,0)</f>
        <v>0</v>
      </c>
      <c r="BF173" s="159">
        <f>IF(N173="znížená",J173,0)</f>
        <v>0</v>
      </c>
      <c r="BG173" s="159">
        <f>IF(N173="zákl. prenesená",J173,0)</f>
        <v>0</v>
      </c>
      <c r="BH173" s="159">
        <f>IF(N173="zníž. prenesená",J173,0)</f>
        <v>0</v>
      </c>
      <c r="BI173" s="159">
        <f>IF(N173="nulová",J173,0)</f>
        <v>0</v>
      </c>
      <c r="BJ173" s="17" t="s">
        <v>89</v>
      </c>
      <c r="BK173" s="159">
        <f>ROUND(I173*H173,2)</f>
        <v>0</v>
      </c>
      <c r="BL173" s="17" t="s">
        <v>1006</v>
      </c>
      <c r="BM173" s="158" t="s">
        <v>803</v>
      </c>
    </row>
    <row r="174" spans="2:65" s="1" customFormat="1" ht="19.5">
      <c r="B174" s="32"/>
      <c r="D174" s="161" t="s">
        <v>3247</v>
      </c>
      <c r="F174" s="205" t="s">
        <v>4970</v>
      </c>
      <c r="I174" s="206"/>
      <c r="L174" s="32"/>
      <c r="M174" s="207"/>
      <c r="T174" s="59"/>
      <c r="AT174" s="17" t="s">
        <v>3247</v>
      </c>
      <c r="AU174" s="17" t="s">
        <v>107</v>
      </c>
    </row>
    <row r="175" spans="2:65" s="1" customFormat="1" ht="16.5" customHeight="1">
      <c r="B175" s="145"/>
      <c r="C175" s="146" t="s">
        <v>637</v>
      </c>
      <c r="D175" s="146" t="s">
        <v>309</v>
      </c>
      <c r="E175" s="147" t="s">
        <v>4971</v>
      </c>
      <c r="F175" s="148" t="s">
        <v>4972</v>
      </c>
      <c r="G175" s="149" t="s">
        <v>693</v>
      </c>
      <c r="H175" s="150">
        <v>40</v>
      </c>
      <c r="I175" s="151"/>
      <c r="J175" s="152">
        <f>ROUND(I175*H175,2)</f>
        <v>0</v>
      </c>
      <c r="K175" s="153"/>
      <c r="L175" s="32"/>
      <c r="M175" s="154" t="s">
        <v>1</v>
      </c>
      <c r="N175" s="155" t="s">
        <v>42</v>
      </c>
      <c r="P175" s="156">
        <f>O175*H175</f>
        <v>0</v>
      </c>
      <c r="Q175" s="156">
        <v>0</v>
      </c>
      <c r="R175" s="156">
        <f>Q175*H175</f>
        <v>0</v>
      </c>
      <c r="S175" s="156">
        <v>0</v>
      </c>
      <c r="T175" s="157">
        <f>S175*H175</f>
        <v>0</v>
      </c>
      <c r="AR175" s="158" t="s">
        <v>1006</v>
      </c>
      <c r="AT175" s="158" t="s">
        <v>309</v>
      </c>
      <c r="AU175" s="158" t="s">
        <v>107</v>
      </c>
      <c r="AY175" s="17" t="s">
        <v>307</v>
      </c>
      <c r="BE175" s="159">
        <f>IF(N175="základná",J175,0)</f>
        <v>0</v>
      </c>
      <c r="BF175" s="159">
        <f>IF(N175="znížená",J175,0)</f>
        <v>0</v>
      </c>
      <c r="BG175" s="159">
        <f>IF(N175="zákl. prenesená",J175,0)</f>
        <v>0</v>
      </c>
      <c r="BH175" s="159">
        <f>IF(N175="zníž. prenesená",J175,0)</f>
        <v>0</v>
      </c>
      <c r="BI175" s="159">
        <f>IF(N175="nulová",J175,0)</f>
        <v>0</v>
      </c>
      <c r="BJ175" s="17" t="s">
        <v>89</v>
      </c>
      <c r="BK175" s="159">
        <f>ROUND(I175*H175,2)</f>
        <v>0</v>
      </c>
      <c r="BL175" s="17" t="s">
        <v>1006</v>
      </c>
      <c r="BM175" s="158" t="s">
        <v>814</v>
      </c>
    </row>
    <row r="176" spans="2:65" s="1" customFormat="1" ht="19.5">
      <c r="B176" s="32"/>
      <c r="D176" s="161" t="s">
        <v>3247</v>
      </c>
      <c r="F176" s="205" t="s">
        <v>4973</v>
      </c>
      <c r="I176" s="206"/>
      <c r="L176" s="32"/>
      <c r="M176" s="207"/>
      <c r="T176" s="59"/>
      <c r="AT176" s="17" t="s">
        <v>3247</v>
      </c>
      <c r="AU176" s="17" t="s">
        <v>107</v>
      </c>
    </row>
    <row r="177" spans="2:65" s="1" customFormat="1" ht="16.5" customHeight="1">
      <c r="B177" s="145"/>
      <c r="C177" s="146" t="s">
        <v>644</v>
      </c>
      <c r="D177" s="146" t="s">
        <v>309</v>
      </c>
      <c r="E177" s="147" t="s">
        <v>4974</v>
      </c>
      <c r="F177" s="148" t="s">
        <v>4975</v>
      </c>
      <c r="G177" s="149" t="s">
        <v>693</v>
      </c>
      <c r="H177" s="150">
        <v>34</v>
      </c>
      <c r="I177" s="151"/>
      <c r="J177" s="152">
        <f>ROUND(I177*H177,2)</f>
        <v>0</v>
      </c>
      <c r="K177" s="153"/>
      <c r="L177" s="32"/>
      <c r="M177" s="154" t="s">
        <v>1</v>
      </c>
      <c r="N177" s="155" t="s">
        <v>42</v>
      </c>
      <c r="P177" s="156">
        <f>O177*H177</f>
        <v>0</v>
      </c>
      <c r="Q177" s="156">
        <v>0</v>
      </c>
      <c r="R177" s="156">
        <f>Q177*H177</f>
        <v>0</v>
      </c>
      <c r="S177" s="156">
        <v>0</v>
      </c>
      <c r="T177" s="157">
        <f>S177*H177</f>
        <v>0</v>
      </c>
      <c r="AR177" s="158" t="s">
        <v>1006</v>
      </c>
      <c r="AT177" s="158" t="s">
        <v>309</v>
      </c>
      <c r="AU177" s="158" t="s">
        <v>107</v>
      </c>
      <c r="AY177" s="17" t="s">
        <v>307</v>
      </c>
      <c r="BE177" s="159">
        <f>IF(N177="základná",J177,0)</f>
        <v>0</v>
      </c>
      <c r="BF177" s="159">
        <f>IF(N177="znížená",J177,0)</f>
        <v>0</v>
      </c>
      <c r="BG177" s="159">
        <f>IF(N177="zákl. prenesená",J177,0)</f>
        <v>0</v>
      </c>
      <c r="BH177" s="159">
        <f>IF(N177="zníž. prenesená",J177,0)</f>
        <v>0</v>
      </c>
      <c r="BI177" s="159">
        <f>IF(N177="nulová",J177,0)</f>
        <v>0</v>
      </c>
      <c r="BJ177" s="17" t="s">
        <v>89</v>
      </c>
      <c r="BK177" s="159">
        <f>ROUND(I177*H177,2)</f>
        <v>0</v>
      </c>
      <c r="BL177" s="17" t="s">
        <v>1006</v>
      </c>
      <c r="BM177" s="158" t="s">
        <v>827</v>
      </c>
    </row>
    <row r="178" spans="2:65" s="1" customFormat="1" ht="16.5" customHeight="1">
      <c r="B178" s="145"/>
      <c r="C178" s="146" t="s">
        <v>648</v>
      </c>
      <c r="D178" s="146" t="s">
        <v>309</v>
      </c>
      <c r="E178" s="147" t="s">
        <v>4976</v>
      </c>
      <c r="F178" s="148" t="s">
        <v>4977</v>
      </c>
      <c r="G178" s="149" t="s">
        <v>693</v>
      </c>
      <c r="H178" s="150">
        <v>6</v>
      </c>
      <c r="I178" s="151"/>
      <c r="J178" s="152">
        <f>ROUND(I178*H178,2)</f>
        <v>0</v>
      </c>
      <c r="K178" s="153"/>
      <c r="L178" s="32"/>
      <c r="M178" s="154" t="s">
        <v>1</v>
      </c>
      <c r="N178" s="155" t="s">
        <v>42</v>
      </c>
      <c r="P178" s="156">
        <f>O178*H178</f>
        <v>0</v>
      </c>
      <c r="Q178" s="156">
        <v>0</v>
      </c>
      <c r="R178" s="156">
        <f>Q178*H178</f>
        <v>0</v>
      </c>
      <c r="S178" s="156">
        <v>0</v>
      </c>
      <c r="T178" s="157">
        <f>S178*H178</f>
        <v>0</v>
      </c>
      <c r="AR178" s="158" t="s">
        <v>1006</v>
      </c>
      <c r="AT178" s="158" t="s">
        <v>309</v>
      </c>
      <c r="AU178" s="158" t="s">
        <v>107</v>
      </c>
      <c r="AY178" s="17" t="s">
        <v>307</v>
      </c>
      <c r="BE178" s="159">
        <f>IF(N178="základná",J178,0)</f>
        <v>0</v>
      </c>
      <c r="BF178" s="159">
        <f>IF(N178="znížená",J178,0)</f>
        <v>0</v>
      </c>
      <c r="BG178" s="159">
        <f>IF(N178="zákl. prenesená",J178,0)</f>
        <v>0</v>
      </c>
      <c r="BH178" s="159">
        <f>IF(N178="zníž. prenesená",J178,0)</f>
        <v>0</v>
      </c>
      <c r="BI178" s="159">
        <f>IF(N178="nulová",J178,0)</f>
        <v>0</v>
      </c>
      <c r="BJ178" s="17" t="s">
        <v>89</v>
      </c>
      <c r="BK178" s="159">
        <f>ROUND(I178*H178,2)</f>
        <v>0</v>
      </c>
      <c r="BL178" s="17" t="s">
        <v>1006</v>
      </c>
      <c r="BM178" s="158" t="s">
        <v>839</v>
      </c>
    </row>
    <row r="179" spans="2:65" s="1" customFormat="1" ht="16.5" customHeight="1">
      <c r="B179" s="145"/>
      <c r="C179" s="146" t="s">
        <v>7</v>
      </c>
      <c r="D179" s="146" t="s">
        <v>309</v>
      </c>
      <c r="E179" s="147" t="s">
        <v>4978</v>
      </c>
      <c r="F179" s="148" t="s">
        <v>4979</v>
      </c>
      <c r="G179" s="149" t="s">
        <v>1071</v>
      </c>
      <c r="H179" s="150">
        <v>5940</v>
      </c>
      <c r="I179" s="151"/>
      <c r="J179" s="152">
        <f>ROUND(I179*H179,2)</f>
        <v>0</v>
      </c>
      <c r="K179" s="153"/>
      <c r="L179" s="32"/>
      <c r="M179" s="154" t="s">
        <v>1</v>
      </c>
      <c r="N179" s="155" t="s">
        <v>42</v>
      </c>
      <c r="P179" s="156">
        <f>O179*H179</f>
        <v>0</v>
      </c>
      <c r="Q179" s="156">
        <v>0</v>
      </c>
      <c r="R179" s="156">
        <f>Q179*H179</f>
        <v>0</v>
      </c>
      <c r="S179" s="156">
        <v>0</v>
      </c>
      <c r="T179" s="157">
        <f>S179*H179</f>
        <v>0</v>
      </c>
      <c r="AR179" s="158" t="s">
        <v>1006</v>
      </c>
      <c r="AT179" s="158" t="s">
        <v>309</v>
      </c>
      <c r="AU179" s="158" t="s">
        <v>107</v>
      </c>
      <c r="AY179" s="17" t="s">
        <v>307</v>
      </c>
      <c r="BE179" s="159">
        <f>IF(N179="základná",J179,0)</f>
        <v>0</v>
      </c>
      <c r="BF179" s="159">
        <f>IF(N179="znížená",J179,0)</f>
        <v>0</v>
      </c>
      <c r="BG179" s="159">
        <f>IF(N179="zákl. prenesená",J179,0)</f>
        <v>0</v>
      </c>
      <c r="BH179" s="159">
        <f>IF(N179="zníž. prenesená",J179,0)</f>
        <v>0</v>
      </c>
      <c r="BI179" s="159">
        <f>IF(N179="nulová",J179,0)</f>
        <v>0</v>
      </c>
      <c r="BJ179" s="17" t="s">
        <v>89</v>
      </c>
      <c r="BK179" s="159">
        <f>ROUND(I179*H179,2)</f>
        <v>0</v>
      </c>
      <c r="BL179" s="17" t="s">
        <v>1006</v>
      </c>
      <c r="BM179" s="158" t="s">
        <v>849</v>
      </c>
    </row>
    <row r="180" spans="2:65" s="1" customFormat="1" ht="16.5" customHeight="1">
      <c r="B180" s="145"/>
      <c r="C180" s="146" t="s">
        <v>659</v>
      </c>
      <c r="D180" s="146" t="s">
        <v>309</v>
      </c>
      <c r="E180" s="147" t="s">
        <v>4980</v>
      </c>
      <c r="F180" s="148" t="s">
        <v>4981</v>
      </c>
      <c r="G180" s="149" t="s">
        <v>693</v>
      </c>
      <c r="H180" s="150">
        <v>264</v>
      </c>
      <c r="I180" s="151"/>
      <c r="J180" s="152">
        <f>ROUND(I180*H180,2)</f>
        <v>0</v>
      </c>
      <c r="K180" s="153"/>
      <c r="L180" s="32"/>
      <c r="M180" s="154" t="s">
        <v>1</v>
      </c>
      <c r="N180" s="155" t="s">
        <v>42</v>
      </c>
      <c r="P180" s="156">
        <f>O180*H180</f>
        <v>0</v>
      </c>
      <c r="Q180" s="156">
        <v>0</v>
      </c>
      <c r="R180" s="156">
        <f>Q180*H180</f>
        <v>0</v>
      </c>
      <c r="S180" s="156">
        <v>0</v>
      </c>
      <c r="T180" s="157">
        <f>S180*H180</f>
        <v>0</v>
      </c>
      <c r="AR180" s="158" t="s">
        <v>1006</v>
      </c>
      <c r="AT180" s="158" t="s">
        <v>309</v>
      </c>
      <c r="AU180" s="158" t="s">
        <v>107</v>
      </c>
      <c r="AY180" s="17" t="s">
        <v>307</v>
      </c>
      <c r="BE180" s="159">
        <f>IF(N180="základná",J180,0)</f>
        <v>0</v>
      </c>
      <c r="BF180" s="159">
        <f>IF(N180="znížená",J180,0)</f>
        <v>0</v>
      </c>
      <c r="BG180" s="159">
        <f>IF(N180="zákl. prenesená",J180,0)</f>
        <v>0</v>
      </c>
      <c r="BH180" s="159">
        <f>IF(N180="zníž. prenesená",J180,0)</f>
        <v>0</v>
      </c>
      <c r="BI180" s="159">
        <f>IF(N180="nulová",J180,0)</f>
        <v>0</v>
      </c>
      <c r="BJ180" s="17" t="s">
        <v>89</v>
      </c>
      <c r="BK180" s="159">
        <f>ROUND(I180*H180,2)</f>
        <v>0</v>
      </c>
      <c r="BL180" s="17" t="s">
        <v>1006</v>
      </c>
      <c r="BM180" s="158" t="s">
        <v>859</v>
      </c>
    </row>
    <row r="181" spans="2:65" s="1" customFormat="1" ht="24.2" customHeight="1">
      <c r="B181" s="145"/>
      <c r="C181" s="146" t="s">
        <v>666</v>
      </c>
      <c r="D181" s="146" t="s">
        <v>309</v>
      </c>
      <c r="E181" s="147" t="s">
        <v>4982</v>
      </c>
      <c r="F181" s="148" t="s">
        <v>4983</v>
      </c>
      <c r="G181" s="149" t="s">
        <v>693</v>
      </c>
      <c r="H181" s="150">
        <v>132</v>
      </c>
      <c r="I181" s="151"/>
      <c r="J181" s="152">
        <f>ROUND(I181*H181,2)</f>
        <v>0</v>
      </c>
      <c r="K181" s="153"/>
      <c r="L181" s="32"/>
      <c r="M181" s="154" t="s">
        <v>1</v>
      </c>
      <c r="N181" s="155" t="s">
        <v>42</v>
      </c>
      <c r="P181" s="156">
        <f>O181*H181</f>
        <v>0</v>
      </c>
      <c r="Q181" s="156">
        <v>0</v>
      </c>
      <c r="R181" s="156">
        <f>Q181*H181</f>
        <v>0</v>
      </c>
      <c r="S181" s="156">
        <v>0</v>
      </c>
      <c r="T181" s="157">
        <f>S181*H181</f>
        <v>0</v>
      </c>
      <c r="AR181" s="158" t="s">
        <v>1006</v>
      </c>
      <c r="AT181" s="158" t="s">
        <v>309</v>
      </c>
      <c r="AU181" s="158" t="s">
        <v>107</v>
      </c>
      <c r="AY181" s="17" t="s">
        <v>307</v>
      </c>
      <c r="BE181" s="159">
        <f>IF(N181="základná",J181,0)</f>
        <v>0</v>
      </c>
      <c r="BF181" s="159">
        <f>IF(N181="znížená",J181,0)</f>
        <v>0</v>
      </c>
      <c r="BG181" s="159">
        <f>IF(N181="zákl. prenesená",J181,0)</f>
        <v>0</v>
      </c>
      <c r="BH181" s="159">
        <f>IF(N181="zníž. prenesená",J181,0)</f>
        <v>0</v>
      </c>
      <c r="BI181" s="159">
        <f>IF(N181="nulová",J181,0)</f>
        <v>0</v>
      </c>
      <c r="BJ181" s="17" t="s">
        <v>89</v>
      </c>
      <c r="BK181" s="159">
        <f>ROUND(I181*H181,2)</f>
        <v>0</v>
      </c>
      <c r="BL181" s="17" t="s">
        <v>1006</v>
      </c>
      <c r="BM181" s="158" t="s">
        <v>869</v>
      </c>
    </row>
    <row r="182" spans="2:65" s="1" customFormat="1" ht="282.75">
      <c r="B182" s="32"/>
      <c r="D182" s="161" t="s">
        <v>3247</v>
      </c>
      <c r="F182" s="205" t="s">
        <v>4984</v>
      </c>
      <c r="I182" s="206"/>
      <c r="L182" s="32"/>
      <c r="M182" s="207"/>
      <c r="T182" s="59"/>
      <c r="AT182" s="17" t="s">
        <v>3247</v>
      </c>
      <c r="AU182" s="17" t="s">
        <v>107</v>
      </c>
    </row>
    <row r="183" spans="2:65" s="11" customFormat="1" ht="22.9" customHeight="1">
      <c r="B183" s="133"/>
      <c r="D183" s="134" t="s">
        <v>75</v>
      </c>
      <c r="E183" s="143" t="s">
        <v>4985</v>
      </c>
      <c r="F183" s="143" t="s">
        <v>4986</v>
      </c>
      <c r="I183" s="136"/>
      <c r="J183" s="144">
        <f>BK183</f>
        <v>0</v>
      </c>
      <c r="L183" s="133"/>
      <c r="M183" s="138"/>
      <c r="P183" s="139">
        <f>P184+P197+P213+P216</f>
        <v>0</v>
      </c>
      <c r="R183" s="139">
        <f>R184+R197+R213+R216</f>
        <v>0</v>
      </c>
      <c r="T183" s="140">
        <f>T184+T197+T213+T216</f>
        <v>0</v>
      </c>
      <c r="AR183" s="134" t="s">
        <v>83</v>
      </c>
      <c r="AT183" s="141" t="s">
        <v>75</v>
      </c>
      <c r="AU183" s="141" t="s">
        <v>83</v>
      </c>
      <c r="AY183" s="134" t="s">
        <v>307</v>
      </c>
      <c r="BK183" s="142">
        <f>BK184+BK197+BK213+BK216</f>
        <v>0</v>
      </c>
    </row>
    <row r="184" spans="2:65" s="11" customFormat="1" ht="20.85" customHeight="1">
      <c r="B184" s="133"/>
      <c r="D184" s="134" t="s">
        <v>75</v>
      </c>
      <c r="E184" s="143" t="s">
        <v>4987</v>
      </c>
      <c r="F184" s="143" t="s">
        <v>4988</v>
      </c>
      <c r="I184" s="136"/>
      <c r="J184" s="144">
        <f>BK184</f>
        <v>0</v>
      </c>
      <c r="L184" s="133"/>
      <c r="M184" s="138"/>
      <c r="P184" s="139">
        <f>SUM(P185:P196)</f>
        <v>0</v>
      </c>
      <c r="R184" s="139">
        <f>SUM(R185:R196)</f>
        <v>0</v>
      </c>
      <c r="T184" s="140">
        <f>SUM(T185:T196)</f>
        <v>0</v>
      </c>
      <c r="AR184" s="134" t="s">
        <v>107</v>
      </c>
      <c r="AT184" s="141" t="s">
        <v>75</v>
      </c>
      <c r="AU184" s="141" t="s">
        <v>89</v>
      </c>
      <c r="AY184" s="134" t="s">
        <v>307</v>
      </c>
      <c r="BK184" s="142">
        <f>SUM(BK185:BK196)</f>
        <v>0</v>
      </c>
    </row>
    <row r="185" spans="2:65" s="1" customFormat="1" ht="16.5" customHeight="1">
      <c r="B185" s="145"/>
      <c r="C185" s="146" t="s">
        <v>673</v>
      </c>
      <c r="D185" s="146" t="s">
        <v>309</v>
      </c>
      <c r="E185" s="147" t="s">
        <v>4989</v>
      </c>
      <c r="F185" s="148" t="s">
        <v>4990</v>
      </c>
      <c r="G185" s="149" t="s">
        <v>693</v>
      </c>
      <c r="H185" s="150">
        <v>2</v>
      </c>
      <c r="I185" s="151"/>
      <c r="J185" s="152">
        <f>ROUND(I185*H185,2)</f>
        <v>0</v>
      </c>
      <c r="K185" s="153"/>
      <c r="L185" s="32"/>
      <c r="M185" s="154" t="s">
        <v>1</v>
      </c>
      <c r="N185" s="155" t="s">
        <v>42</v>
      </c>
      <c r="P185" s="156">
        <f>O185*H185</f>
        <v>0</v>
      </c>
      <c r="Q185" s="156">
        <v>0</v>
      </c>
      <c r="R185" s="156">
        <f>Q185*H185</f>
        <v>0</v>
      </c>
      <c r="S185" s="156">
        <v>0</v>
      </c>
      <c r="T185" s="157">
        <f>S185*H185</f>
        <v>0</v>
      </c>
      <c r="AR185" s="158" t="s">
        <v>1006</v>
      </c>
      <c r="AT185" s="158" t="s">
        <v>309</v>
      </c>
      <c r="AU185" s="158" t="s">
        <v>107</v>
      </c>
      <c r="AY185" s="17" t="s">
        <v>307</v>
      </c>
      <c r="BE185" s="159">
        <f>IF(N185="základná",J185,0)</f>
        <v>0</v>
      </c>
      <c r="BF185" s="159">
        <f>IF(N185="znížená",J185,0)</f>
        <v>0</v>
      </c>
      <c r="BG185" s="159">
        <f>IF(N185="zákl. prenesená",J185,0)</f>
        <v>0</v>
      </c>
      <c r="BH185" s="159">
        <f>IF(N185="zníž. prenesená",J185,0)</f>
        <v>0</v>
      </c>
      <c r="BI185" s="159">
        <f>IF(N185="nulová",J185,0)</f>
        <v>0</v>
      </c>
      <c r="BJ185" s="17" t="s">
        <v>89</v>
      </c>
      <c r="BK185" s="159">
        <f>ROUND(I185*H185,2)</f>
        <v>0</v>
      </c>
      <c r="BL185" s="17" t="s">
        <v>1006</v>
      </c>
      <c r="BM185" s="158" t="s">
        <v>880</v>
      </c>
    </row>
    <row r="186" spans="2:65" s="1" customFormat="1" ht="16.5" customHeight="1">
      <c r="B186" s="145"/>
      <c r="C186" s="146" t="s">
        <v>681</v>
      </c>
      <c r="D186" s="146" t="s">
        <v>309</v>
      </c>
      <c r="E186" s="147" t="s">
        <v>4991</v>
      </c>
      <c r="F186" s="148" t="s">
        <v>4992</v>
      </c>
      <c r="G186" s="149" t="s">
        <v>693</v>
      </c>
      <c r="H186" s="150">
        <v>12</v>
      </c>
      <c r="I186" s="151"/>
      <c r="J186" s="152">
        <f>ROUND(I186*H186,2)</f>
        <v>0</v>
      </c>
      <c r="K186" s="153"/>
      <c r="L186" s="32"/>
      <c r="M186" s="154" t="s">
        <v>1</v>
      </c>
      <c r="N186" s="155" t="s">
        <v>42</v>
      </c>
      <c r="P186" s="156">
        <f>O186*H186</f>
        <v>0</v>
      </c>
      <c r="Q186" s="156">
        <v>0</v>
      </c>
      <c r="R186" s="156">
        <f>Q186*H186</f>
        <v>0</v>
      </c>
      <c r="S186" s="156">
        <v>0</v>
      </c>
      <c r="T186" s="157">
        <f>S186*H186</f>
        <v>0</v>
      </c>
      <c r="AR186" s="158" t="s">
        <v>1006</v>
      </c>
      <c r="AT186" s="158" t="s">
        <v>309</v>
      </c>
      <c r="AU186" s="158" t="s">
        <v>107</v>
      </c>
      <c r="AY186" s="17" t="s">
        <v>307</v>
      </c>
      <c r="BE186" s="159">
        <f>IF(N186="základná",J186,0)</f>
        <v>0</v>
      </c>
      <c r="BF186" s="159">
        <f>IF(N186="znížená",J186,0)</f>
        <v>0</v>
      </c>
      <c r="BG186" s="159">
        <f>IF(N186="zákl. prenesená",J186,0)</f>
        <v>0</v>
      </c>
      <c r="BH186" s="159">
        <f>IF(N186="zníž. prenesená",J186,0)</f>
        <v>0</v>
      </c>
      <c r="BI186" s="159">
        <f>IF(N186="nulová",J186,0)</f>
        <v>0</v>
      </c>
      <c r="BJ186" s="17" t="s">
        <v>89</v>
      </c>
      <c r="BK186" s="159">
        <f>ROUND(I186*H186,2)</f>
        <v>0</v>
      </c>
      <c r="BL186" s="17" t="s">
        <v>1006</v>
      </c>
      <c r="BM186" s="158" t="s">
        <v>926</v>
      </c>
    </row>
    <row r="187" spans="2:65" s="1" customFormat="1" ht="24.2" customHeight="1">
      <c r="B187" s="145"/>
      <c r="C187" s="146" t="s">
        <v>685</v>
      </c>
      <c r="D187" s="146" t="s">
        <v>309</v>
      </c>
      <c r="E187" s="147" t="s">
        <v>4993</v>
      </c>
      <c r="F187" s="148" t="s">
        <v>4994</v>
      </c>
      <c r="G187" s="149" t="s">
        <v>693</v>
      </c>
      <c r="H187" s="150">
        <v>2</v>
      </c>
      <c r="I187" s="151"/>
      <c r="J187" s="152">
        <f>ROUND(I187*H187,2)</f>
        <v>0</v>
      </c>
      <c r="K187" s="153"/>
      <c r="L187" s="32"/>
      <c r="M187" s="154" t="s">
        <v>1</v>
      </c>
      <c r="N187" s="155" t="s">
        <v>42</v>
      </c>
      <c r="P187" s="156">
        <f>O187*H187</f>
        <v>0</v>
      </c>
      <c r="Q187" s="156">
        <v>0</v>
      </c>
      <c r="R187" s="156">
        <f>Q187*H187</f>
        <v>0</v>
      </c>
      <c r="S187" s="156">
        <v>0</v>
      </c>
      <c r="T187" s="157">
        <f>S187*H187</f>
        <v>0</v>
      </c>
      <c r="AR187" s="158" t="s">
        <v>1006</v>
      </c>
      <c r="AT187" s="158" t="s">
        <v>309</v>
      </c>
      <c r="AU187" s="158" t="s">
        <v>107</v>
      </c>
      <c r="AY187" s="17" t="s">
        <v>307</v>
      </c>
      <c r="BE187" s="159">
        <f>IF(N187="základná",J187,0)</f>
        <v>0</v>
      </c>
      <c r="BF187" s="159">
        <f>IF(N187="znížená",J187,0)</f>
        <v>0</v>
      </c>
      <c r="BG187" s="159">
        <f>IF(N187="zákl. prenesená",J187,0)</f>
        <v>0</v>
      </c>
      <c r="BH187" s="159">
        <f>IF(N187="zníž. prenesená",J187,0)</f>
        <v>0</v>
      </c>
      <c r="BI187" s="159">
        <f>IF(N187="nulová",J187,0)</f>
        <v>0</v>
      </c>
      <c r="BJ187" s="17" t="s">
        <v>89</v>
      </c>
      <c r="BK187" s="159">
        <f>ROUND(I187*H187,2)</f>
        <v>0</v>
      </c>
      <c r="BL187" s="17" t="s">
        <v>1006</v>
      </c>
      <c r="BM187" s="158" t="s">
        <v>939</v>
      </c>
    </row>
    <row r="188" spans="2:65" s="1" customFormat="1" ht="16.5" customHeight="1">
      <c r="B188" s="145"/>
      <c r="C188" s="146" t="s">
        <v>690</v>
      </c>
      <c r="D188" s="146" t="s">
        <v>309</v>
      </c>
      <c r="E188" s="147" t="s">
        <v>4995</v>
      </c>
      <c r="F188" s="148" t="s">
        <v>4996</v>
      </c>
      <c r="G188" s="149" t="s">
        <v>693</v>
      </c>
      <c r="H188" s="150">
        <v>24</v>
      </c>
      <c r="I188" s="151"/>
      <c r="J188" s="152">
        <f>ROUND(I188*H188,2)</f>
        <v>0</v>
      </c>
      <c r="K188" s="153"/>
      <c r="L188" s="32"/>
      <c r="M188" s="154" t="s">
        <v>1</v>
      </c>
      <c r="N188" s="155" t="s">
        <v>42</v>
      </c>
      <c r="P188" s="156">
        <f>O188*H188</f>
        <v>0</v>
      </c>
      <c r="Q188" s="156">
        <v>0</v>
      </c>
      <c r="R188" s="156">
        <f>Q188*H188</f>
        <v>0</v>
      </c>
      <c r="S188" s="156">
        <v>0</v>
      </c>
      <c r="T188" s="157">
        <f>S188*H188</f>
        <v>0</v>
      </c>
      <c r="AR188" s="158" t="s">
        <v>1006</v>
      </c>
      <c r="AT188" s="158" t="s">
        <v>309</v>
      </c>
      <c r="AU188" s="158" t="s">
        <v>107</v>
      </c>
      <c r="AY188" s="17" t="s">
        <v>307</v>
      </c>
      <c r="BE188" s="159">
        <f>IF(N188="základná",J188,0)</f>
        <v>0</v>
      </c>
      <c r="BF188" s="159">
        <f>IF(N188="znížená",J188,0)</f>
        <v>0</v>
      </c>
      <c r="BG188" s="159">
        <f>IF(N188="zákl. prenesená",J188,0)</f>
        <v>0</v>
      </c>
      <c r="BH188" s="159">
        <f>IF(N188="zníž. prenesená",J188,0)</f>
        <v>0</v>
      </c>
      <c r="BI188" s="159">
        <f>IF(N188="nulová",J188,0)</f>
        <v>0</v>
      </c>
      <c r="BJ188" s="17" t="s">
        <v>89</v>
      </c>
      <c r="BK188" s="159">
        <f>ROUND(I188*H188,2)</f>
        <v>0</v>
      </c>
      <c r="BL188" s="17" t="s">
        <v>1006</v>
      </c>
      <c r="BM188" s="158" t="s">
        <v>959</v>
      </c>
    </row>
    <row r="189" spans="2:65" s="1" customFormat="1" ht="16.5" customHeight="1">
      <c r="B189" s="145"/>
      <c r="C189" s="146" t="s">
        <v>174</v>
      </c>
      <c r="D189" s="146" t="s">
        <v>309</v>
      </c>
      <c r="E189" s="147" t="s">
        <v>4997</v>
      </c>
      <c r="F189" s="148" t="s">
        <v>4998</v>
      </c>
      <c r="G189" s="149" t="s">
        <v>693</v>
      </c>
      <c r="H189" s="150">
        <v>24</v>
      </c>
      <c r="I189" s="151"/>
      <c r="J189" s="152">
        <f>ROUND(I189*H189,2)</f>
        <v>0</v>
      </c>
      <c r="K189" s="153"/>
      <c r="L189" s="32"/>
      <c r="M189" s="154" t="s">
        <v>1</v>
      </c>
      <c r="N189" s="155" t="s">
        <v>42</v>
      </c>
      <c r="P189" s="156">
        <f>O189*H189</f>
        <v>0</v>
      </c>
      <c r="Q189" s="156">
        <v>0</v>
      </c>
      <c r="R189" s="156">
        <f>Q189*H189</f>
        <v>0</v>
      </c>
      <c r="S189" s="156">
        <v>0</v>
      </c>
      <c r="T189" s="157">
        <f>S189*H189</f>
        <v>0</v>
      </c>
      <c r="AR189" s="158" t="s">
        <v>1006</v>
      </c>
      <c r="AT189" s="158" t="s">
        <v>309</v>
      </c>
      <c r="AU189" s="158" t="s">
        <v>107</v>
      </c>
      <c r="AY189" s="17" t="s">
        <v>307</v>
      </c>
      <c r="BE189" s="159">
        <f>IF(N189="základná",J189,0)</f>
        <v>0</v>
      </c>
      <c r="BF189" s="159">
        <f>IF(N189="znížená",J189,0)</f>
        <v>0</v>
      </c>
      <c r="BG189" s="159">
        <f>IF(N189="zákl. prenesená",J189,0)</f>
        <v>0</v>
      </c>
      <c r="BH189" s="159">
        <f>IF(N189="zníž. prenesená",J189,0)</f>
        <v>0</v>
      </c>
      <c r="BI189" s="159">
        <f>IF(N189="nulová",J189,0)</f>
        <v>0</v>
      </c>
      <c r="BJ189" s="17" t="s">
        <v>89</v>
      </c>
      <c r="BK189" s="159">
        <f>ROUND(I189*H189,2)</f>
        <v>0</v>
      </c>
      <c r="BL189" s="17" t="s">
        <v>1006</v>
      </c>
      <c r="BM189" s="158" t="s">
        <v>976</v>
      </c>
    </row>
    <row r="190" spans="2:65" s="1" customFormat="1" ht="39">
      <c r="B190" s="32"/>
      <c r="D190" s="161" t="s">
        <v>3247</v>
      </c>
      <c r="F190" s="205" t="s">
        <v>4999</v>
      </c>
      <c r="I190" s="206"/>
      <c r="L190" s="32"/>
      <c r="M190" s="207"/>
      <c r="T190" s="59"/>
      <c r="AT190" s="17" t="s">
        <v>3247</v>
      </c>
      <c r="AU190" s="17" t="s">
        <v>107</v>
      </c>
    </row>
    <row r="191" spans="2:65" s="1" customFormat="1" ht="16.5" customHeight="1">
      <c r="B191" s="145"/>
      <c r="C191" s="146" t="s">
        <v>704</v>
      </c>
      <c r="D191" s="146" t="s">
        <v>309</v>
      </c>
      <c r="E191" s="147" t="s">
        <v>5000</v>
      </c>
      <c r="F191" s="148" t="s">
        <v>5001</v>
      </c>
      <c r="G191" s="149" t="s">
        <v>1071</v>
      </c>
      <c r="H191" s="150">
        <v>200</v>
      </c>
      <c r="I191" s="151"/>
      <c r="J191" s="152">
        <f>ROUND(I191*H191,2)</f>
        <v>0</v>
      </c>
      <c r="K191" s="153"/>
      <c r="L191" s="32"/>
      <c r="M191" s="154" t="s">
        <v>1</v>
      </c>
      <c r="N191" s="155" t="s">
        <v>42</v>
      </c>
      <c r="P191" s="156">
        <f>O191*H191</f>
        <v>0</v>
      </c>
      <c r="Q191" s="156">
        <v>0</v>
      </c>
      <c r="R191" s="156">
        <f>Q191*H191</f>
        <v>0</v>
      </c>
      <c r="S191" s="156">
        <v>0</v>
      </c>
      <c r="T191" s="157">
        <f>S191*H191</f>
        <v>0</v>
      </c>
      <c r="AR191" s="158" t="s">
        <v>1006</v>
      </c>
      <c r="AT191" s="158" t="s">
        <v>309</v>
      </c>
      <c r="AU191" s="158" t="s">
        <v>107</v>
      </c>
      <c r="AY191" s="17" t="s">
        <v>307</v>
      </c>
      <c r="BE191" s="159">
        <f>IF(N191="základná",J191,0)</f>
        <v>0</v>
      </c>
      <c r="BF191" s="159">
        <f>IF(N191="znížená",J191,0)</f>
        <v>0</v>
      </c>
      <c r="BG191" s="159">
        <f>IF(N191="zákl. prenesená",J191,0)</f>
        <v>0</v>
      </c>
      <c r="BH191" s="159">
        <f>IF(N191="zníž. prenesená",J191,0)</f>
        <v>0</v>
      </c>
      <c r="BI191" s="159">
        <f>IF(N191="nulová",J191,0)</f>
        <v>0</v>
      </c>
      <c r="BJ191" s="17" t="s">
        <v>89</v>
      </c>
      <c r="BK191" s="159">
        <f>ROUND(I191*H191,2)</f>
        <v>0</v>
      </c>
      <c r="BL191" s="17" t="s">
        <v>1006</v>
      </c>
      <c r="BM191" s="158" t="s">
        <v>991</v>
      </c>
    </row>
    <row r="192" spans="2:65" s="1" customFormat="1" ht="19.5">
      <c r="B192" s="32"/>
      <c r="D192" s="161" t="s">
        <v>3247</v>
      </c>
      <c r="F192" s="205" t="s">
        <v>5002</v>
      </c>
      <c r="I192" s="206"/>
      <c r="L192" s="32"/>
      <c r="M192" s="207"/>
      <c r="T192" s="59"/>
      <c r="AT192" s="17" t="s">
        <v>3247</v>
      </c>
      <c r="AU192" s="17" t="s">
        <v>107</v>
      </c>
    </row>
    <row r="193" spans="2:65" s="1" customFormat="1" ht="21.75" customHeight="1">
      <c r="B193" s="145"/>
      <c r="C193" s="146" t="s">
        <v>732</v>
      </c>
      <c r="D193" s="146" t="s">
        <v>309</v>
      </c>
      <c r="E193" s="147" t="s">
        <v>5003</v>
      </c>
      <c r="F193" s="148" t="s">
        <v>5004</v>
      </c>
      <c r="G193" s="149" t="s">
        <v>1071</v>
      </c>
      <c r="H193" s="150">
        <v>200</v>
      </c>
      <c r="I193" s="151"/>
      <c r="J193" s="152">
        <f>ROUND(I193*H193,2)</f>
        <v>0</v>
      </c>
      <c r="K193" s="153"/>
      <c r="L193" s="32"/>
      <c r="M193" s="154" t="s">
        <v>1</v>
      </c>
      <c r="N193" s="155" t="s">
        <v>42</v>
      </c>
      <c r="P193" s="156">
        <f>O193*H193</f>
        <v>0</v>
      </c>
      <c r="Q193" s="156">
        <v>0</v>
      </c>
      <c r="R193" s="156">
        <f>Q193*H193</f>
        <v>0</v>
      </c>
      <c r="S193" s="156">
        <v>0</v>
      </c>
      <c r="T193" s="157">
        <f>S193*H193</f>
        <v>0</v>
      </c>
      <c r="AR193" s="158" t="s">
        <v>1006</v>
      </c>
      <c r="AT193" s="158" t="s">
        <v>309</v>
      </c>
      <c r="AU193" s="158" t="s">
        <v>107</v>
      </c>
      <c r="AY193" s="17" t="s">
        <v>307</v>
      </c>
      <c r="BE193" s="159">
        <f>IF(N193="základná",J193,0)</f>
        <v>0</v>
      </c>
      <c r="BF193" s="159">
        <f>IF(N193="znížená",J193,0)</f>
        <v>0</v>
      </c>
      <c r="BG193" s="159">
        <f>IF(N193="zákl. prenesená",J193,0)</f>
        <v>0</v>
      </c>
      <c r="BH193" s="159">
        <f>IF(N193="zníž. prenesená",J193,0)</f>
        <v>0</v>
      </c>
      <c r="BI193" s="159">
        <f>IF(N193="nulová",J193,0)</f>
        <v>0</v>
      </c>
      <c r="BJ193" s="17" t="s">
        <v>89</v>
      </c>
      <c r="BK193" s="159">
        <f>ROUND(I193*H193,2)</f>
        <v>0</v>
      </c>
      <c r="BL193" s="17" t="s">
        <v>1006</v>
      </c>
      <c r="BM193" s="158" t="s">
        <v>1006</v>
      </c>
    </row>
    <row r="194" spans="2:65" s="1" customFormat="1" ht="39">
      <c r="B194" s="32"/>
      <c r="D194" s="161" t="s">
        <v>3247</v>
      </c>
      <c r="F194" s="205" t="s">
        <v>5005</v>
      </c>
      <c r="I194" s="206"/>
      <c r="L194" s="32"/>
      <c r="M194" s="207"/>
      <c r="T194" s="59"/>
      <c r="AT194" s="17" t="s">
        <v>3247</v>
      </c>
      <c r="AU194" s="17" t="s">
        <v>107</v>
      </c>
    </row>
    <row r="195" spans="2:65" s="1" customFormat="1" ht="21.75" customHeight="1">
      <c r="B195" s="145"/>
      <c r="C195" s="146" t="s">
        <v>747</v>
      </c>
      <c r="D195" s="146" t="s">
        <v>309</v>
      </c>
      <c r="E195" s="147" t="s">
        <v>5006</v>
      </c>
      <c r="F195" s="148" t="s">
        <v>5007</v>
      </c>
      <c r="G195" s="149" t="s">
        <v>693</v>
      </c>
      <c r="H195" s="150">
        <v>12</v>
      </c>
      <c r="I195" s="151"/>
      <c r="J195" s="152">
        <f>ROUND(I195*H195,2)</f>
        <v>0</v>
      </c>
      <c r="K195" s="153"/>
      <c r="L195" s="32"/>
      <c r="M195" s="154" t="s">
        <v>1</v>
      </c>
      <c r="N195" s="155" t="s">
        <v>42</v>
      </c>
      <c r="P195" s="156">
        <f>O195*H195</f>
        <v>0</v>
      </c>
      <c r="Q195" s="156">
        <v>0</v>
      </c>
      <c r="R195" s="156">
        <f>Q195*H195</f>
        <v>0</v>
      </c>
      <c r="S195" s="156">
        <v>0</v>
      </c>
      <c r="T195" s="157">
        <f>S195*H195</f>
        <v>0</v>
      </c>
      <c r="AR195" s="158" t="s">
        <v>1006</v>
      </c>
      <c r="AT195" s="158" t="s">
        <v>309</v>
      </c>
      <c r="AU195" s="158" t="s">
        <v>107</v>
      </c>
      <c r="AY195" s="17" t="s">
        <v>307</v>
      </c>
      <c r="BE195" s="159">
        <f>IF(N195="základná",J195,0)</f>
        <v>0</v>
      </c>
      <c r="BF195" s="159">
        <f>IF(N195="znížená",J195,0)</f>
        <v>0</v>
      </c>
      <c r="BG195" s="159">
        <f>IF(N195="zákl. prenesená",J195,0)</f>
        <v>0</v>
      </c>
      <c r="BH195" s="159">
        <f>IF(N195="zníž. prenesená",J195,0)</f>
        <v>0</v>
      </c>
      <c r="BI195" s="159">
        <f>IF(N195="nulová",J195,0)</f>
        <v>0</v>
      </c>
      <c r="BJ195" s="17" t="s">
        <v>89</v>
      </c>
      <c r="BK195" s="159">
        <f>ROUND(I195*H195,2)</f>
        <v>0</v>
      </c>
      <c r="BL195" s="17" t="s">
        <v>1006</v>
      </c>
      <c r="BM195" s="158" t="s">
        <v>1026</v>
      </c>
    </row>
    <row r="196" spans="2:65" s="1" customFormat="1" ht="29.25">
      <c r="B196" s="32"/>
      <c r="D196" s="161" t="s">
        <v>3247</v>
      </c>
      <c r="F196" s="205" t="s">
        <v>5008</v>
      </c>
      <c r="I196" s="206"/>
      <c r="L196" s="32"/>
      <c r="M196" s="207"/>
      <c r="T196" s="59"/>
      <c r="AT196" s="17" t="s">
        <v>3247</v>
      </c>
      <c r="AU196" s="17" t="s">
        <v>107</v>
      </c>
    </row>
    <row r="197" spans="2:65" s="11" customFormat="1" ht="20.85" customHeight="1">
      <c r="B197" s="133"/>
      <c r="D197" s="134" t="s">
        <v>75</v>
      </c>
      <c r="E197" s="143" t="s">
        <v>5009</v>
      </c>
      <c r="F197" s="143" t="s">
        <v>5010</v>
      </c>
      <c r="I197" s="136"/>
      <c r="J197" s="144">
        <f>BK197</f>
        <v>0</v>
      </c>
      <c r="L197" s="133"/>
      <c r="M197" s="138"/>
      <c r="P197" s="139">
        <f>SUM(P198:P212)</f>
        <v>0</v>
      </c>
      <c r="R197" s="139">
        <f>SUM(R198:R212)</f>
        <v>0</v>
      </c>
      <c r="T197" s="140">
        <f>SUM(T198:T212)</f>
        <v>0</v>
      </c>
      <c r="AR197" s="134" t="s">
        <v>107</v>
      </c>
      <c r="AT197" s="141" t="s">
        <v>75</v>
      </c>
      <c r="AU197" s="141" t="s">
        <v>89</v>
      </c>
      <c r="AY197" s="134" t="s">
        <v>307</v>
      </c>
      <c r="BK197" s="142">
        <f>SUM(BK198:BK212)</f>
        <v>0</v>
      </c>
    </row>
    <row r="198" spans="2:65" s="1" customFormat="1" ht="16.5" customHeight="1">
      <c r="B198" s="145"/>
      <c r="C198" s="146" t="s">
        <v>776</v>
      </c>
      <c r="D198" s="146" t="s">
        <v>309</v>
      </c>
      <c r="E198" s="147" t="s">
        <v>5011</v>
      </c>
      <c r="F198" s="148" t="s">
        <v>5012</v>
      </c>
      <c r="G198" s="149" t="s">
        <v>1071</v>
      </c>
      <c r="H198" s="150">
        <v>40</v>
      </c>
      <c r="I198" s="151"/>
      <c r="J198" s="152">
        <f>ROUND(I198*H198,2)</f>
        <v>0</v>
      </c>
      <c r="K198" s="153"/>
      <c r="L198" s="32"/>
      <c r="M198" s="154" t="s">
        <v>1</v>
      </c>
      <c r="N198" s="155" t="s">
        <v>42</v>
      </c>
      <c r="P198" s="156">
        <f>O198*H198</f>
        <v>0</v>
      </c>
      <c r="Q198" s="156">
        <v>0</v>
      </c>
      <c r="R198" s="156">
        <f>Q198*H198</f>
        <v>0</v>
      </c>
      <c r="S198" s="156">
        <v>0</v>
      </c>
      <c r="T198" s="157">
        <f>S198*H198</f>
        <v>0</v>
      </c>
      <c r="AR198" s="158" t="s">
        <v>1006</v>
      </c>
      <c r="AT198" s="158" t="s">
        <v>309</v>
      </c>
      <c r="AU198" s="158" t="s">
        <v>107</v>
      </c>
      <c r="AY198" s="17" t="s">
        <v>307</v>
      </c>
      <c r="BE198" s="159">
        <f>IF(N198="základná",J198,0)</f>
        <v>0</v>
      </c>
      <c r="BF198" s="159">
        <f>IF(N198="znížená",J198,0)</f>
        <v>0</v>
      </c>
      <c r="BG198" s="159">
        <f>IF(N198="zákl. prenesená",J198,0)</f>
        <v>0</v>
      </c>
      <c r="BH198" s="159">
        <f>IF(N198="zníž. prenesená",J198,0)</f>
        <v>0</v>
      </c>
      <c r="BI198" s="159">
        <f>IF(N198="nulová",J198,0)</f>
        <v>0</v>
      </c>
      <c r="BJ198" s="17" t="s">
        <v>89</v>
      </c>
      <c r="BK198" s="159">
        <f>ROUND(I198*H198,2)</f>
        <v>0</v>
      </c>
      <c r="BL198" s="17" t="s">
        <v>1006</v>
      </c>
      <c r="BM198" s="158" t="s">
        <v>1045</v>
      </c>
    </row>
    <row r="199" spans="2:65" s="1" customFormat="1" ht="16.5" customHeight="1">
      <c r="B199" s="145"/>
      <c r="C199" s="146" t="s">
        <v>785</v>
      </c>
      <c r="D199" s="146" t="s">
        <v>309</v>
      </c>
      <c r="E199" s="147" t="s">
        <v>5013</v>
      </c>
      <c r="F199" s="148" t="s">
        <v>5014</v>
      </c>
      <c r="G199" s="149" t="s">
        <v>1071</v>
      </c>
      <c r="H199" s="150">
        <v>160</v>
      </c>
      <c r="I199" s="151"/>
      <c r="J199" s="152">
        <f>ROUND(I199*H199,2)</f>
        <v>0</v>
      </c>
      <c r="K199" s="153"/>
      <c r="L199" s="32"/>
      <c r="M199" s="154" t="s">
        <v>1</v>
      </c>
      <c r="N199" s="155" t="s">
        <v>42</v>
      </c>
      <c r="P199" s="156">
        <f>O199*H199</f>
        <v>0</v>
      </c>
      <c r="Q199" s="156">
        <v>0</v>
      </c>
      <c r="R199" s="156">
        <f>Q199*H199</f>
        <v>0</v>
      </c>
      <c r="S199" s="156">
        <v>0</v>
      </c>
      <c r="T199" s="157">
        <f>S199*H199</f>
        <v>0</v>
      </c>
      <c r="AR199" s="158" t="s">
        <v>1006</v>
      </c>
      <c r="AT199" s="158" t="s">
        <v>309</v>
      </c>
      <c r="AU199" s="158" t="s">
        <v>107</v>
      </c>
      <c r="AY199" s="17" t="s">
        <v>307</v>
      </c>
      <c r="BE199" s="159">
        <f>IF(N199="základná",J199,0)</f>
        <v>0</v>
      </c>
      <c r="BF199" s="159">
        <f>IF(N199="znížená",J199,0)</f>
        <v>0</v>
      </c>
      <c r="BG199" s="159">
        <f>IF(N199="zákl. prenesená",J199,0)</f>
        <v>0</v>
      </c>
      <c r="BH199" s="159">
        <f>IF(N199="zníž. prenesená",J199,0)</f>
        <v>0</v>
      </c>
      <c r="BI199" s="159">
        <f>IF(N199="nulová",J199,0)</f>
        <v>0</v>
      </c>
      <c r="BJ199" s="17" t="s">
        <v>89</v>
      </c>
      <c r="BK199" s="159">
        <f>ROUND(I199*H199,2)</f>
        <v>0</v>
      </c>
      <c r="BL199" s="17" t="s">
        <v>1006</v>
      </c>
      <c r="BM199" s="158" t="s">
        <v>1058</v>
      </c>
    </row>
    <row r="200" spans="2:65" s="1" customFormat="1" ht="16.5" customHeight="1">
      <c r="B200" s="145"/>
      <c r="C200" s="146" t="s">
        <v>791</v>
      </c>
      <c r="D200" s="146" t="s">
        <v>309</v>
      </c>
      <c r="E200" s="147" t="s">
        <v>5015</v>
      </c>
      <c r="F200" s="148" t="s">
        <v>5016</v>
      </c>
      <c r="G200" s="149" t="s">
        <v>1071</v>
      </c>
      <c r="H200" s="150">
        <v>120</v>
      </c>
      <c r="I200" s="151"/>
      <c r="J200" s="152">
        <f>ROUND(I200*H200,2)</f>
        <v>0</v>
      </c>
      <c r="K200" s="153"/>
      <c r="L200" s="32"/>
      <c r="M200" s="154" t="s">
        <v>1</v>
      </c>
      <c r="N200" s="155" t="s">
        <v>42</v>
      </c>
      <c r="P200" s="156">
        <f>O200*H200</f>
        <v>0</v>
      </c>
      <c r="Q200" s="156">
        <v>0</v>
      </c>
      <c r="R200" s="156">
        <f>Q200*H200</f>
        <v>0</v>
      </c>
      <c r="S200" s="156">
        <v>0</v>
      </c>
      <c r="T200" s="157">
        <f>S200*H200</f>
        <v>0</v>
      </c>
      <c r="AR200" s="158" t="s">
        <v>1006</v>
      </c>
      <c r="AT200" s="158" t="s">
        <v>309</v>
      </c>
      <c r="AU200" s="158" t="s">
        <v>107</v>
      </c>
      <c r="AY200" s="17" t="s">
        <v>307</v>
      </c>
      <c r="BE200" s="159">
        <f>IF(N200="základná",J200,0)</f>
        <v>0</v>
      </c>
      <c r="BF200" s="159">
        <f>IF(N200="znížená",J200,0)</f>
        <v>0</v>
      </c>
      <c r="BG200" s="159">
        <f>IF(N200="zákl. prenesená",J200,0)</f>
        <v>0</v>
      </c>
      <c r="BH200" s="159">
        <f>IF(N200="zníž. prenesená",J200,0)</f>
        <v>0</v>
      </c>
      <c r="BI200" s="159">
        <f>IF(N200="nulová",J200,0)</f>
        <v>0</v>
      </c>
      <c r="BJ200" s="17" t="s">
        <v>89</v>
      </c>
      <c r="BK200" s="159">
        <f>ROUND(I200*H200,2)</f>
        <v>0</v>
      </c>
      <c r="BL200" s="17" t="s">
        <v>1006</v>
      </c>
      <c r="BM200" s="158" t="s">
        <v>1068</v>
      </c>
    </row>
    <row r="201" spans="2:65" s="1" customFormat="1" ht="21.75" customHeight="1">
      <c r="B201" s="145"/>
      <c r="C201" s="146" t="s">
        <v>798</v>
      </c>
      <c r="D201" s="146" t="s">
        <v>309</v>
      </c>
      <c r="E201" s="147" t="s">
        <v>5017</v>
      </c>
      <c r="F201" s="148" t="s">
        <v>5018</v>
      </c>
      <c r="G201" s="149" t="s">
        <v>1071</v>
      </c>
      <c r="H201" s="150">
        <v>120</v>
      </c>
      <c r="I201" s="151"/>
      <c r="J201" s="152">
        <f>ROUND(I201*H201,2)</f>
        <v>0</v>
      </c>
      <c r="K201" s="153"/>
      <c r="L201" s="32"/>
      <c r="M201" s="154" t="s">
        <v>1</v>
      </c>
      <c r="N201" s="155" t="s">
        <v>42</v>
      </c>
      <c r="P201" s="156">
        <f>O201*H201</f>
        <v>0</v>
      </c>
      <c r="Q201" s="156">
        <v>0</v>
      </c>
      <c r="R201" s="156">
        <f>Q201*H201</f>
        <v>0</v>
      </c>
      <c r="S201" s="156">
        <v>0</v>
      </c>
      <c r="T201" s="157">
        <f>S201*H201</f>
        <v>0</v>
      </c>
      <c r="AR201" s="158" t="s">
        <v>1006</v>
      </c>
      <c r="AT201" s="158" t="s">
        <v>309</v>
      </c>
      <c r="AU201" s="158" t="s">
        <v>107</v>
      </c>
      <c r="AY201" s="17" t="s">
        <v>307</v>
      </c>
      <c r="BE201" s="159">
        <f>IF(N201="základná",J201,0)</f>
        <v>0</v>
      </c>
      <c r="BF201" s="159">
        <f>IF(N201="znížená",J201,0)</f>
        <v>0</v>
      </c>
      <c r="BG201" s="159">
        <f>IF(N201="zákl. prenesená",J201,0)</f>
        <v>0</v>
      </c>
      <c r="BH201" s="159">
        <f>IF(N201="zníž. prenesená",J201,0)</f>
        <v>0</v>
      </c>
      <c r="BI201" s="159">
        <f>IF(N201="nulová",J201,0)</f>
        <v>0</v>
      </c>
      <c r="BJ201" s="17" t="s">
        <v>89</v>
      </c>
      <c r="BK201" s="159">
        <f>ROUND(I201*H201,2)</f>
        <v>0</v>
      </c>
      <c r="BL201" s="17" t="s">
        <v>1006</v>
      </c>
      <c r="BM201" s="158" t="s">
        <v>1079</v>
      </c>
    </row>
    <row r="202" spans="2:65" s="1" customFormat="1" ht="24.2" customHeight="1">
      <c r="B202" s="145"/>
      <c r="C202" s="146" t="s">
        <v>803</v>
      </c>
      <c r="D202" s="146" t="s">
        <v>309</v>
      </c>
      <c r="E202" s="147" t="s">
        <v>5019</v>
      </c>
      <c r="F202" s="148" t="s">
        <v>5020</v>
      </c>
      <c r="G202" s="149" t="s">
        <v>1071</v>
      </c>
      <c r="H202" s="150">
        <v>200</v>
      </c>
      <c r="I202" s="151"/>
      <c r="J202" s="152">
        <f>ROUND(I202*H202,2)</f>
        <v>0</v>
      </c>
      <c r="K202" s="153"/>
      <c r="L202" s="32"/>
      <c r="M202" s="154" t="s">
        <v>1</v>
      </c>
      <c r="N202" s="155" t="s">
        <v>42</v>
      </c>
      <c r="P202" s="156">
        <f>O202*H202</f>
        <v>0</v>
      </c>
      <c r="Q202" s="156">
        <v>0</v>
      </c>
      <c r="R202" s="156">
        <f>Q202*H202</f>
        <v>0</v>
      </c>
      <c r="S202" s="156">
        <v>0</v>
      </c>
      <c r="T202" s="157">
        <f>S202*H202</f>
        <v>0</v>
      </c>
      <c r="AR202" s="158" t="s">
        <v>1006</v>
      </c>
      <c r="AT202" s="158" t="s">
        <v>309</v>
      </c>
      <c r="AU202" s="158" t="s">
        <v>107</v>
      </c>
      <c r="AY202" s="17" t="s">
        <v>307</v>
      </c>
      <c r="BE202" s="159">
        <f>IF(N202="základná",J202,0)</f>
        <v>0</v>
      </c>
      <c r="BF202" s="159">
        <f>IF(N202="znížená",J202,0)</f>
        <v>0</v>
      </c>
      <c r="BG202" s="159">
        <f>IF(N202="zákl. prenesená",J202,0)</f>
        <v>0</v>
      </c>
      <c r="BH202" s="159">
        <f>IF(N202="zníž. prenesená",J202,0)</f>
        <v>0</v>
      </c>
      <c r="BI202" s="159">
        <f>IF(N202="nulová",J202,0)</f>
        <v>0</v>
      </c>
      <c r="BJ202" s="17" t="s">
        <v>89</v>
      </c>
      <c r="BK202" s="159">
        <f>ROUND(I202*H202,2)</f>
        <v>0</v>
      </c>
      <c r="BL202" s="17" t="s">
        <v>1006</v>
      </c>
      <c r="BM202" s="158" t="s">
        <v>1090</v>
      </c>
    </row>
    <row r="203" spans="2:65" s="1" customFormat="1" ht="19.5">
      <c r="B203" s="32"/>
      <c r="D203" s="161" t="s">
        <v>3247</v>
      </c>
      <c r="F203" s="205" t="s">
        <v>5021</v>
      </c>
      <c r="I203" s="206"/>
      <c r="L203" s="32"/>
      <c r="M203" s="207"/>
      <c r="T203" s="59"/>
      <c r="AT203" s="17" t="s">
        <v>3247</v>
      </c>
      <c r="AU203" s="17" t="s">
        <v>107</v>
      </c>
    </row>
    <row r="204" spans="2:65" s="1" customFormat="1" ht="16.5" customHeight="1">
      <c r="B204" s="145"/>
      <c r="C204" s="146" t="s">
        <v>809</v>
      </c>
      <c r="D204" s="146" t="s">
        <v>309</v>
      </c>
      <c r="E204" s="147" t="s">
        <v>5022</v>
      </c>
      <c r="F204" s="148" t="s">
        <v>5023</v>
      </c>
      <c r="G204" s="149" t="s">
        <v>693</v>
      </c>
      <c r="H204" s="150">
        <v>4</v>
      </c>
      <c r="I204" s="151"/>
      <c r="J204" s="152">
        <f t="shared" ref="J204:J211" si="0">ROUND(I204*H204,2)</f>
        <v>0</v>
      </c>
      <c r="K204" s="153"/>
      <c r="L204" s="32"/>
      <c r="M204" s="154" t="s">
        <v>1</v>
      </c>
      <c r="N204" s="155" t="s">
        <v>42</v>
      </c>
      <c r="P204" s="156">
        <f t="shared" ref="P204:P211" si="1">O204*H204</f>
        <v>0</v>
      </c>
      <c r="Q204" s="156">
        <v>0</v>
      </c>
      <c r="R204" s="156">
        <f t="shared" ref="R204:R211" si="2">Q204*H204</f>
        <v>0</v>
      </c>
      <c r="S204" s="156">
        <v>0</v>
      </c>
      <c r="T204" s="157">
        <f t="shared" ref="T204:T211" si="3">S204*H204</f>
        <v>0</v>
      </c>
      <c r="AR204" s="158" t="s">
        <v>1006</v>
      </c>
      <c r="AT204" s="158" t="s">
        <v>309</v>
      </c>
      <c r="AU204" s="158" t="s">
        <v>107</v>
      </c>
      <c r="AY204" s="17" t="s">
        <v>307</v>
      </c>
      <c r="BE204" s="159">
        <f t="shared" ref="BE204:BE211" si="4">IF(N204="základná",J204,0)</f>
        <v>0</v>
      </c>
      <c r="BF204" s="159">
        <f t="shared" ref="BF204:BF211" si="5">IF(N204="znížená",J204,0)</f>
        <v>0</v>
      </c>
      <c r="BG204" s="159">
        <f t="shared" ref="BG204:BG211" si="6">IF(N204="zákl. prenesená",J204,0)</f>
        <v>0</v>
      </c>
      <c r="BH204" s="159">
        <f t="shared" ref="BH204:BH211" si="7">IF(N204="zníž. prenesená",J204,0)</f>
        <v>0</v>
      </c>
      <c r="BI204" s="159">
        <f t="shared" ref="BI204:BI211" si="8">IF(N204="nulová",J204,0)</f>
        <v>0</v>
      </c>
      <c r="BJ204" s="17" t="s">
        <v>89</v>
      </c>
      <c r="BK204" s="159">
        <f t="shared" ref="BK204:BK211" si="9">ROUND(I204*H204,2)</f>
        <v>0</v>
      </c>
      <c r="BL204" s="17" t="s">
        <v>1006</v>
      </c>
      <c r="BM204" s="158" t="s">
        <v>1115</v>
      </c>
    </row>
    <row r="205" spans="2:65" s="1" customFormat="1" ht="16.5" customHeight="1">
      <c r="B205" s="145"/>
      <c r="C205" s="146" t="s">
        <v>814</v>
      </c>
      <c r="D205" s="146" t="s">
        <v>309</v>
      </c>
      <c r="E205" s="147" t="s">
        <v>5024</v>
      </c>
      <c r="F205" s="148" t="s">
        <v>5025</v>
      </c>
      <c r="G205" s="149" t="s">
        <v>693</v>
      </c>
      <c r="H205" s="150">
        <v>6</v>
      </c>
      <c r="I205" s="151"/>
      <c r="J205" s="152">
        <f t="shared" si="0"/>
        <v>0</v>
      </c>
      <c r="K205" s="153"/>
      <c r="L205" s="32"/>
      <c r="M205" s="154" t="s">
        <v>1</v>
      </c>
      <c r="N205" s="155" t="s">
        <v>42</v>
      </c>
      <c r="P205" s="156">
        <f t="shared" si="1"/>
        <v>0</v>
      </c>
      <c r="Q205" s="156">
        <v>0</v>
      </c>
      <c r="R205" s="156">
        <f t="shared" si="2"/>
        <v>0</v>
      </c>
      <c r="S205" s="156">
        <v>0</v>
      </c>
      <c r="T205" s="157">
        <f t="shared" si="3"/>
        <v>0</v>
      </c>
      <c r="AR205" s="158" t="s">
        <v>1006</v>
      </c>
      <c r="AT205" s="158" t="s">
        <v>309</v>
      </c>
      <c r="AU205" s="158" t="s">
        <v>107</v>
      </c>
      <c r="AY205" s="17" t="s">
        <v>307</v>
      </c>
      <c r="BE205" s="159">
        <f t="shared" si="4"/>
        <v>0</v>
      </c>
      <c r="BF205" s="159">
        <f t="shared" si="5"/>
        <v>0</v>
      </c>
      <c r="BG205" s="159">
        <f t="shared" si="6"/>
        <v>0</v>
      </c>
      <c r="BH205" s="159">
        <f t="shared" si="7"/>
        <v>0</v>
      </c>
      <c r="BI205" s="159">
        <f t="shared" si="8"/>
        <v>0</v>
      </c>
      <c r="BJ205" s="17" t="s">
        <v>89</v>
      </c>
      <c r="BK205" s="159">
        <f t="shared" si="9"/>
        <v>0</v>
      </c>
      <c r="BL205" s="17" t="s">
        <v>1006</v>
      </c>
      <c r="BM205" s="158" t="s">
        <v>1125</v>
      </c>
    </row>
    <row r="206" spans="2:65" s="1" customFormat="1" ht="16.5" customHeight="1">
      <c r="B206" s="145"/>
      <c r="C206" s="146" t="s">
        <v>820</v>
      </c>
      <c r="D206" s="146" t="s">
        <v>309</v>
      </c>
      <c r="E206" s="147" t="s">
        <v>5026</v>
      </c>
      <c r="F206" s="148" t="s">
        <v>5027</v>
      </c>
      <c r="G206" s="149" t="s">
        <v>693</v>
      </c>
      <c r="H206" s="150">
        <v>1</v>
      </c>
      <c r="I206" s="151"/>
      <c r="J206" s="152">
        <f t="shared" si="0"/>
        <v>0</v>
      </c>
      <c r="K206" s="153"/>
      <c r="L206" s="32"/>
      <c r="M206" s="154" t="s">
        <v>1</v>
      </c>
      <c r="N206" s="155" t="s">
        <v>42</v>
      </c>
      <c r="P206" s="156">
        <f t="shared" si="1"/>
        <v>0</v>
      </c>
      <c r="Q206" s="156">
        <v>0</v>
      </c>
      <c r="R206" s="156">
        <f t="shared" si="2"/>
        <v>0</v>
      </c>
      <c r="S206" s="156">
        <v>0</v>
      </c>
      <c r="T206" s="157">
        <f t="shared" si="3"/>
        <v>0</v>
      </c>
      <c r="AR206" s="158" t="s">
        <v>1006</v>
      </c>
      <c r="AT206" s="158" t="s">
        <v>309</v>
      </c>
      <c r="AU206" s="158" t="s">
        <v>107</v>
      </c>
      <c r="AY206" s="17" t="s">
        <v>307</v>
      </c>
      <c r="BE206" s="159">
        <f t="shared" si="4"/>
        <v>0</v>
      </c>
      <c r="BF206" s="159">
        <f t="shared" si="5"/>
        <v>0</v>
      </c>
      <c r="BG206" s="159">
        <f t="shared" si="6"/>
        <v>0</v>
      </c>
      <c r="BH206" s="159">
        <f t="shared" si="7"/>
        <v>0</v>
      </c>
      <c r="BI206" s="159">
        <f t="shared" si="8"/>
        <v>0</v>
      </c>
      <c r="BJ206" s="17" t="s">
        <v>89</v>
      </c>
      <c r="BK206" s="159">
        <f t="shared" si="9"/>
        <v>0</v>
      </c>
      <c r="BL206" s="17" t="s">
        <v>1006</v>
      </c>
      <c r="BM206" s="158" t="s">
        <v>1136</v>
      </c>
    </row>
    <row r="207" spans="2:65" s="1" customFormat="1" ht="16.5" customHeight="1">
      <c r="B207" s="145"/>
      <c r="C207" s="146" t="s">
        <v>827</v>
      </c>
      <c r="D207" s="146" t="s">
        <v>309</v>
      </c>
      <c r="E207" s="147" t="s">
        <v>5028</v>
      </c>
      <c r="F207" s="148" t="s">
        <v>5029</v>
      </c>
      <c r="G207" s="149" t="s">
        <v>1071</v>
      </c>
      <c r="H207" s="150">
        <v>120</v>
      </c>
      <c r="I207" s="151"/>
      <c r="J207" s="152">
        <f t="shared" si="0"/>
        <v>0</v>
      </c>
      <c r="K207" s="153"/>
      <c r="L207" s="32"/>
      <c r="M207" s="154" t="s">
        <v>1</v>
      </c>
      <c r="N207" s="155" t="s">
        <v>42</v>
      </c>
      <c r="P207" s="156">
        <f t="shared" si="1"/>
        <v>0</v>
      </c>
      <c r="Q207" s="156">
        <v>0</v>
      </c>
      <c r="R207" s="156">
        <f t="shared" si="2"/>
        <v>0</v>
      </c>
      <c r="S207" s="156">
        <v>0</v>
      </c>
      <c r="T207" s="157">
        <f t="shared" si="3"/>
        <v>0</v>
      </c>
      <c r="AR207" s="158" t="s">
        <v>1006</v>
      </c>
      <c r="AT207" s="158" t="s">
        <v>309</v>
      </c>
      <c r="AU207" s="158" t="s">
        <v>107</v>
      </c>
      <c r="AY207" s="17" t="s">
        <v>307</v>
      </c>
      <c r="BE207" s="159">
        <f t="shared" si="4"/>
        <v>0</v>
      </c>
      <c r="BF207" s="159">
        <f t="shared" si="5"/>
        <v>0</v>
      </c>
      <c r="BG207" s="159">
        <f t="shared" si="6"/>
        <v>0</v>
      </c>
      <c r="BH207" s="159">
        <f t="shared" si="7"/>
        <v>0</v>
      </c>
      <c r="BI207" s="159">
        <f t="shared" si="8"/>
        <v>0</v>
      </c>
      <c r="BJ207" s="17" t="s">
        <v>89</v>
      </c>
      <c r="BK207" s="159">
        <f t="shared" si="9"/>
        <v>0</v>
      </c>
      <c r="BL207" s="17" t="s">
        <v>1006</v>
      </c>
      <c r="BM207" s="158" t="s">
        <v>1169</v>
      </c>
    </row>
    <row r="208" spans="2:65" s="1" customFormat="1" ht="16.5" customHeight="1">
      <c r="B208" s="145"/>
      <c r="C208" s="146" t="s">
        <v>834</v>
      </c>
      <c r="D208" s="146" t="s">
        <v>309</v>
      </c>
      <c r="E208" s="147" t="s">
        <v>5030</v>
      </c>
      <c r="F208" s="148" t="s">
        <v>5031</v>
      </c>
      <c r="G208" s="149" t="s">
        <v>693</v>
      </c>
      <c r="H208" s="150">
        <v>8</v>
      </c>
      <c r="I208" s="151"/>
      <c r="J208" s="152">
        <f t="shared" si="0"/>
        <v>0</v>
      </c>
      <c r="K208" s="153"/>
      <c r="L208" s="32"/>
      <c r="M208" s="154" t="s">
        <v>1</v>
      </c>
      <c r="N208" s="155" t="s">
        <v>42</v>
      </c>
      <c r="P208" s="156">
        <f t="shared" si="1"/>
        <v>0</v>
      </c>
      <c r="Q208" s="156">
        <v>0</v>
      </c>
      <c r="R208" s="156">
        <f t="shared" si="2"/>
        <v>0</v>
      </c>
      <c r="S208" s="156">
        <v>0</v>
      </c>
      <c r="T208" s="157">
        <f t="shared" si="3"/>
        <v>0</v>
      </c>
      <c r="AR208" s="158" t="s">
        <v>1006</v>
      </c>
      <c r="AT208" s="158" t="s">
        <v>309</v>
      </c>
      <c r="AU208" s="158" t="s">
        <v>107</v>
      </c>
      <c r="AY208" s="17" t="s">
        <v>307</v>
      </c>
      <c r="BE208" s="159">
        <f t="shared" si="4"/>
        <v>0</v>
      </c>
      <c r="BF208" s="159">
        <f t="shared" si="5"/>
        <v>0</v>
      </c>
      <c r="BG208" s="159">
        <f t="shared" si="6"/>
        <v>0</v>
      </c>
      <c r="BH208" s="159">
        <f t="shared" si="7"/>
        <v>0</v>
      </c>
      <c r="BI208" s="159">
        <f t="shared" si="8"/>
        <v>0</v>
      </c>
      <c r="BJ208" s="17" t="s">
        <v>89</v>
      </c>
      <c r="BK208" s="159">
        <f t="shared" si="9"/>
        <v>0</v>
      </c>
      <c r="BL208" s="17" t="s">
        <v>1006</v>
      </c>
      <c r="BM208" s="158" t="s">
        <v>1179</v>
      </c>
    </row>
    <row r="209" spans="2:65" s="1" customFormat="1" ht="21.75" customHeight="1">
      <c r="B209" s="145"/>
      <c r="C209" s="146" t="s">
        <v>839</v>
      </c>
      <c r="D209" s="146" t="s">
        <v>309</v>
      </c>
      <c r="E209" s="147" t="s">
        <v>5032</v>
      </c>
      <c r="F209" s="148" t="s">
        <v>5033</v>
      </c>
      <c r="G209" s="149" t="s">
        <v>1071</v>
      </c>
      <c r="H209" s="150">
        <v>20</v>
      </c>
      <c r="I209" s="151"/>
      <c r="J209" s="152">
        <f t="shared" si="0"/>
        <v>0</v>
      </c>
      <c r="K209" s="153"/>
      <c r="L209" s="32"/>
      <c r="M209" s="154" t="s">
        <v>1</v>
      </c>
      <c r="N209" s="155" t="s">
        <v>42</v>
      </c>
      <c r="P209" s="156">
        <f t="shared" si="1"/>
        <v>0</v>
      </c>
      <c r="Q209" s="156">
        <v>0</v>
      </c>
      <c r="R209" s="156">
        <f t="shared" si="2"/>
        <v>0</v>
      </c>
      <c r="S209" s="156">
        <v>0</v>
      </c>
      <c r="T209" s="157">
        <f t="shared" si="3"/>
        <v>0</v>
      </c>
      <c r="AR209" s="158" t="s">
        <v>1006</v>
      </c>
      <c r="AT209" s="158" t="s">
        <v>309</v>
      </c>
      <c r="AU209" s="158" t="s">
        <v>107</v>
      </c>
      <c r="AY209" s="17" t="s">
        <v>307</v>
      </c>
      <c r="BE209" s="159">
        <f t="shared" si="4"/>
        <v>0</v>
      </c>
      <c r="BF209" s="159">
        <f t="shared" si="5"/>
        <v>0</v>
      </c>
      <c r="BG209" s="159">
        <f t="shared" si="6"/>
        <v>0</v>
      </c>
      <c r="BH209" s="159">
        <f t="shared" si="7"/>
        <v>0</v>
      </c>
      <c r="BI209" s="159">
        <f t="shared" si="8"/>
        <v>0</v>
      </c>
      <c r="BJ209" s="17" t="s">
        <v>89</v>
      </c>
      <c r="BK209" s="159">
        <f t="shared" si="9"/>
        <v>0</v>
      </c>
      <c r="BL209" s="17" t="s">
        <v>1006</v>
      </c>
      <c r="BM209" s="158" t="s">
        <v>1301</v>
      </c>
    </row>
    <row r="210" spans="2:65" s="1" customFormat="1" ht="24.2" customHeight="1">
      <c r="B210" s="145"/>
      <c r="C210" s="146" t="s">
        <v>844</v>
      </c>
      <c r="D210" s="146" t="s">
        <v>309</v>
      </c>
      <c r="E210" s="147" t="s">
        <v>5034</v>
      </c>
      <c r="F210" s="148" t="s">
        <v>5035</v>
      </c>
      <c r="G210" s="149" t="s">
        <v>1071</v>
      </c>
      <c r="H210" s="150">
        <v>100</v>
      </c>
      <c r="I210" s="151"/>
      <c r="J210" s="152">
        <f t="shared" si="0"/>
        <v>0</v>
      </c>
      <c r="K210" s="153"/>
      <c r="L210" s="32"/>
      <c r="M210" s="154" t="s">
        <v>1</v>
      </c>
      <c r="N210" s="155" t="s">
        <v>42</v>
      </c>
      <c r="P210" s="156">
        <f t="shared" si="1"/>
        <v>0</v>
      </c>
      <c r="Q210" s="156">
        <v>0</v>
      </c>
      <c r="R210" s="156">
        <f t="shared" si="2"/>
        <v>0</v>
      </c>
      <c r="S210" s="156">
        <v>0</v>
      </c>
      <c r="T210" s="157">
        <f t="shared" si="3"/>
        <v>0</v>
      </c>
      <c r="AR210" s="158" t="s">
        <v>1006</v>
      </c>
      <c r="AT210" s="158" t="s">
        <v>309</v>
      </c>
      <c r="AU210" s="158" t="s">
        <v>107</v>
      </c>
      <c r="AY210" s="17" t="s">
        <v>307</v>
      </c>
      <c r="BE210" s="159">
        <f t="shared" si="4"/>
        <v>0</v>
      </c>
      <c r="BF210" s="159">
        <f t="shared" si="5"/>
        <v>0</v>
      </c>
      <c r="BG210" s="159">
        <f t="shared" si="6"/>
        <v>0</v>
      </c>
      <c r="BH210" s="159">
        <f t="shared" si="7"/>
        <v>0</v>
      </c>
      <c r="BI210" s="159">
        <f t="shared" si="8"/>
        <v>0</v>
      </c>
      <c r="BJ210" s="17" t="s">
        <v>89</v>
      </c>
      <c r="BK210" s="159">
        <f t="shared" si="9"/>
        <v>0</v>
      </c>
      <c r="BL210" s="17" t="s">
        <v>1006</v>
      </c>
      <c r="BM210" s="158" t="s">
        <v>1332</v>
      </c>
    </row>
    <row r="211" spans="2:65" s="1" customFormat="1" ht="16.5" customHeight="1">
      <c r="B211" s="145"/>
      <c r="C211" s="146" t="s">
        <v>849</v>
      </c>
      <c r="D211" s="146" t="s">
        <v>309</v>
      </c>
      <c r="E211" s="147" t="s">
        <v>5036</v>
      </c>
      <c r="F211" s="148" t="s">
        <v>5037</v>
      </c>
      <c r="G211" s="149" t="s">
        <v>1071</v>
      </c>
      <c r="H211" s="150">
        <v>120</v>
      </c>
      <c r="I211" s="151"/>
      <c r="J211" s="152">
        <f t="shared" si="0"/>
        <v>0</v>
      </c>
      <c r="K211" s="153"/>
      <c r="L211" s="32"/>
      <c r="M211" s="154" t="s">
        <v>1</v>
      </c>
      <c r="N211" s="155" t="s">
        <v>42</v>
      </c>
      <c r="P211" s="156">
        <f t="shared" si="1"/>
        <v>0</v>
      </c>
      <c r="Q211" s="156">
        <v>0</v>
      </c>
      <c r="R211" s="156">
        <f t="shared" si="2"/>
        <v>0</v>
      </c>
      <c r="S211" s="156">
        <v>0</v>
      </c>
      <c r="T211" s="157">
        <f t="shared" si="3"/>
        <v>0</v>
      </c>
      <c r="AR211" s="158" t="s">
        <v>1006</v>
      </c>
      <c r="AT211" s="158" t="s">
        <v>309</v>
      </c>
      <c r="AU211" s="158" t="s">
        <v>107</v>
      </c>
      <c r="AY211" s="17" t="s">
        <v>307</v>
      </c>
      <c r="BE211" s="159">
        <f t="shared" si="4"/>
        <v>0</v>
      </c>
      <c r="BF211" s="159">
        <f t="shared" si="5"/>
        <v>0</v>
      </c>
      <c r="BG211" s="159">
        <f t="shared" si="6"/>
        <v>0</v>
      </c>
      <c r="BH211" s="159">
        <f t="shared" si="7"/>
        <v>0</v>
      </c>
      <c r="BI211" s="159">
        <f t="shared" si="8"/>
        <v>0</v>
      </c>
      <c r="BJ211" s="17" t="s">
        <v>89</v>
      </c>
      <c r="BK211" s="159">
        <f t="shared" si="9"/>
        <v>0</v>
      </c>
      <c r="BL211" s="17" t="s">
        <v>1006</v>
      </c>
      <c r="BM211" s="158" t="s">
        <v>1344</v>
      </c>
    </row>
    <row r="212" spans="2:65" s="1" customFormat="1" ht="360.75">
      <c r="B212" s="32"/>
      <c r="D212" s="161" t="s">
        <v>3247</v>
      </c>
      <c r="F212" s="205" t="s">
        <v>5038</v>
      </c>
      <c r="I212" s="206"/>
      <c r="L212" s="32"/>
      <c r="M212" s="207"/>
      <c r="T212" s="59"/>
      <c r="AT212" s="17" t="s">
        <v>3247</v>
      </c>
      <c r="AU212" s="17" t="s">
        <v>107</v>
      </c>
    </row>
    <row r="213" spans="2:65" s="11" customFormat="1" ht="20.85" customHeight="1">
      <c r="B213" s="133"/>
      <c r="D213" s="134" t="s">
        <v>75</v>
      </c>
      <c r="E213" s="143" t="s">
        <v>5039</v>
      </c>
      <c r="F213" s="143" t="s">
        <v>5040</v>
      </c>
      <c r="I213" s="136"/>
      <c r="J213" s="144">
        <f>BK213</f>
        <v>0</v>
      </c>
      <c r="L213" s="133"/>
      <c r="M213" s="138"/>
      <c r="P213" s="139">
        <f>SUM(P214:P215)</f>
        <v>0</v>
      </c>
      <c r="R213" s="139">
        <f>SUM(R214:R215)</f>
        <v>0</v>
      </c>
      <c r="T213" s="140">
        <f>SUM(T214:T215)</f>
        <v>0</v>
      </c>
      <c r="AR213" s="134" t="s">
        <v>107</v>
      </c>
      <c r="AT213" s="141" t="s">
        <v>75</v>
      </c>
      <c r="AU213" s="141" t="s">
        <v>89</v>
      </c>
      <c r="AY213" s="134" t="s">
        <v>307</v>
      </c>
      <c r="BK213" s="142">
        <f>SUM(BK214:BK215)</f>
        <v>0</v>
      </c>
    </row>
    <row r="214" spans="2:65" s="1" customFormat="1" ht="16.5" customHeight="1">
      <c r="B214" s="145"/>
      <c r="C214" s="146" t="s">
        <v>854</v>
      </c>
      <c r="D214" s="146" t="s">
        <v>309</v>
      </c>
      <c r="E214" s="147" t="s">
        <v>5041</v>
      </c>
      <c r="F214" s="148" t="s">
        <v>5042</v>
      </c>
      <c r="G214" s="149" t="s">
        <v>693</v>
      </c>
      <c r="H214" s="150">
        <v>4</v>
      </c>
      <c r="I214" s="151"/>
      <c r="J214" s="152">
        <f>ROUND(I214*H214,2)</f>
        <v>0</v>
      </c>
      <c r="K214" s="153"/>
      <c r="L214" s="32"/>
      <c r="M214" s="154" t="s">
        <v>1</v>
      </c>
      <c r="N214" s="155" t="s">
        <v>42</v>
      </c>
      <c r="P214" s="156">
        <f>O214*H214</f>
        <v>0</v>
      </c>
      <c r="Q214" s="156">
        <v>0</v>
      </c>
      <c r="R214" s="156">
        <f>Q214*H214</f>
        <v>0</v>
      </c>
      <c r="S214" s="156">
        <v>0</v>
      </c>
      <c r="T214" s="157">
        <f>S214*H214</f>
        <v>0</v>
      </c>
      <c r="AR214" s="158" t="s">
        <v>1006</v>
      </c>
      <c r="AT214" s="158" t="s">
        <v>309</v>
      </c>
      <c r="AU214" s="158" t="s">
        <v>107</v>
      </c>
      <c r="AY214" s="17" t="s">
        <v>307</v>
      </c>
      <c r="BE214" s="159">
        <f>IF(N214="základná",J214,0)</f>
        <v>0</v>
      </c>
      <c r="BF214" s="159">
        <f>IF(N214="znížená",J214,0)</f>
        <v>0</v>
      </c>
      <c r="BG214" s="159">
        <f>IF(N214="zákl. prenesená",J214,0)</f>
        <v>0</v>
      </c>
      <c r="BH214" s="159">
        <f>IF(N214="zníž. prenesená",J214,0)</f>
        <v>0</v>
      </c>
      <c r="BI214" s="159">
        <f>IF(N214="nulová",J214,0)</f>
        <v>0</v>
      </c>
      <c r="BJ214" s="17" t="s">
        <v>89</v>
      </c>
      <c r="BK214" s="159">
        <f>ROUND(I214*H214,2)</f>
        <v>0</v>
      </c>
      <c r="BL214" s="17" t="s">
        <v>1006</v>
      </c>
      <c r="BM214" s="158" t="s">
        <v>1353</v>
      </c>
    </row>
    <row r="215" spans="2:65" s="1" customFormat="1" ht="19.5">
      <c r="B215" s="32"/>
      <c r="D215" s="161" t="s">
        <v>3247</v>
      </c>
      <c r="F215" s="205" t="s">
        <v>5043</v>
      </c>
      <c r="I215" s="206"/>
      <c r="L215" s="32"/>
      <c r="M215" s="207"/>
      <c r="T215" s="59"/>
      <c r="AT215" s="17" t="s">
        <v>3247</v>
      </c>
      <c r="AU215" s="17" t="s">
        <v>107</v>
      </c>
    </row>
    <row r="216" spans="2:65" s="11" customFormat="1" ht="20.85" customHeight="1">
      <c r="B216" s="133"/>
      <c r="D216" s="134" t="s">
        <v>75</v>
      </c>
      <c r="E216" s="143" t="s">
        <v>5044</v>
      </c>
      <c r="F216" s="143" t="s">
        <v>5045</v>
      </c>
      <c r="I216" s="136"/>
      <c r="J216" s="144">
        <f>BK216</f>
        <v>0</v>
      </c>
      <c r="L216" s="133"/>
      <c r="M216" s="138"/>
      <c r="P216" s="139">
        <f>SUM(P217:P220)</f>
        <v>0</v>
      </c>
      <c r="R216" s="139">
        <f>SUM(R217:R220)</f>
        <v>0</v>
      </c>
      <c r="T216" s="140">
        <f>SUM(T217:T220)</f>
        <v>0</v>
      </c>
      <c r="AR216" s="134" t="s">
        <v>107</v>
      </c>
      <c r="AT216" s="141" t="s">
        <v>75</v>
      </c>
      <c r="AU216" s="141" t="s">
        <v>89</v>
      </c>
      <c r="AY216" s="134" t="s">
        <v>307</v>
      </c>
      <c r="BK216" s="142">
        <f>SUM(BK217:BK220)</f>
        <v>0</v>
      </c>
    </row>
    <row r="217" spans="2:65" s="1" customFormat="1" ht="21.75" customHeight="1">
      <c r="B217" s="145"/>
      <c r="C217" s="146" t="s">
        <v>859</v>
      </c>
      <c r="D217" s="146" t="s">
        <v>309</v>
      </c>
      <c r="E217" s="147" t="s">
        <v>5046</v>
      </c>
      <c r="F217" s="148" t="s">
        <v>5047</v>
      </c>
      <c r="G217" s="149" t="s">
        <v>693</v>
      </c>
      <c r="H217" s="150">
        <v>4</v>
      </c>
      <c r="I217" s="151"/>
      <c r="J217" s="152">
        <f>ROUND(I217*H217,2)</f>
        <v>0</v>
      </c>
      <c r="K217" s="153"/>
      <c r="L217" s="32"/>
      <c r="M217" s="154" t="s">
        <v>1</v>
      </c>
      <c r="N217" s="155" t="s">
        <v>42</v>
      </c>
      <c r="P217" s="156">
        <f>O217*H217</f>
        <v>0</v>
      </c>
      <c r="Q217" s="156">
        <v>0</v>
      </c>
      <c r="R217" s="156">
        <f>Q217*H217</f>
        <v>0</v>
      </c>
      <c r="S217" s="156">
        <v>0</v>
      </c>
      <c r="T217" s="157">
        <f>S217*H217</f>
        <v>0</v>
      </c>
      <c r="AR217" s="158" t="s">
        <v>1006</v>
      </c>
      <c r="AT217" s="158" t="s">
        <v>309</v>
      </c>
      <c r="AU217" s="158" t="s">
        <v>107</v>
      </c>
      <c r="AY217" s="17" t="s">
        <v>307</v>
      </c>
      <c r="BE217" s="159">
        <f>IF(N217="základná",J217,0)</f>
        <v>0</v>
      </c>
      <c r="BF217" s="159">
        <f>IF(N217="znížená",J217,0)</f>
        <v>0</v>
      </c>
      <c r="BG217" s="159">
        <f>IF(N217="zákl. prenesená",J217,0)</f>
        <v>0</v>
      </c>
      <c r="BH217" s="159">
        <f>IF(N217="zníž. prenesená",J217,0)</f>
        <v>0</v>
      </c>
      <c r="BI217" s="159">
        <f>IF(N217="nulová",J217,0)</f>
        <v>0</v>
      </c>
      <c r="BJ217" s="17" t="s">
        <v>89</v>
      </c>
      <c r="BK217" s="159">
        <f>ROUND(I217*H217,2)</f>
        <v>0</v>
      </c>
      <c r="BL217" s="17" t="s">
        <v>1006</v>
      </c>
      <c r="BM217" s="158" t="s">
        <v>1363</v>
      </c>
    </row>
    <row r="218" spans="2:65" s="1" customFormat="1" ht="21.75" customHeight="1">
      <c r="B218" s="145"/>
      <c r="C218" s="146" t="s">
        <v>864</v>
      </c>
      <c r="D218" s="146" t="s">
        <v>309</v>
      </c>
      <c r="E218" s="147" t="s">
        <v>5048</v>
      </c>
      <c r="F218" s="148" t="s">
        <v>5049</v>
      </c>
      <c r="G218" s="149" t="s">
        <v>693</v>
      </c>
      <c r="H218" s="150">
        <v>30</v>
      </c>
      <c r="I218" s="151"/>
      <c r="J218" s="152">
        <f>ROUND(I218*H218,2)</f>
        <v>0</v>
      </c>
      <c r="K218" s="153"/>
      <c r="L218" s="32"/>
      <c r="M218" s="154" t="s">
        <v>1</v>
      </c>
      <c r="N218" s="155" t="s">
        <v>42</v>
      </c>
      <c r="P218" s="156">
        <f>O218*H218</f>
        <v>0</v>
      </c>
      <c r="Q218" s="156">
        <v>0</v>
      </c>
      <c r="R218" s="156">
        <f>Q218*H218</f>
        <v>0</v>
      </c>
      <c r="S218" s="156">
        <v>0</v>
      </c>
      <c r="T218" s="157">
        <f>S218*H218</f>
        <v>0</v>
      </c>
      <c r="AR218" s="158" t="s">
        <v>1006</v>
      </c>
      <c r="AT218" s="158" t="s">
        <v>309</v>
      </c>
      <c r="AU218" s="158" t="s">
        <v>107</v>
      </c>
      <c r="AY218" s="17" t="s">
        <v>307</v>
      </c>
      <c r="BE218" s="159">
        <f>IF(N218="základná",J218,0)</f>
        <v>0</v>
      </c>
      <c r="BF218" s="159">
        <f>IF(N218="znížená",J218,0)</f>
        <v>0</v>
      </c>
      <c r="BG218" s="159">
        <f>IF(N218="zákl. prenesená",J218,0)</f>
        <v>0</v>
      </c>
      <c r="BH218" s="159">
        <f>IF(N218="zníž. prenesená",J218,0)</f>
        <v>0</v>
      </c>
      <c r="BI218" s="159">
        <f>IF(N218="nulová",J218,0)</f>
        <v>0</v>
      </c>
      <c r="BJ218" s="17" t="s">
        <v>89</v>
      </c>
      <c r="BK218" s="159">
        <f>ROUND(I218*H218,2)</f>
        <v>0</v>
      </c>
      <c r="BL218" s="17" t="s">
        <v>1006</v>
      </c>
      <c r="BM218" s="158" t="s">
        <v>1381</v>
      </c>
    </row>
    <row r="219" spans="2:65" s="1" customFormat="1" ht="21.75" customHeight="1">
      <c r="B219" s="145"/>
      <c r="C219" s="146" t="s">
        <v>869</v>
      </c>
      <c r="D219" s="146" t="s">
        <v>309</v>
      </c>
      <c r="E219" s="147" t="s">
        <v>5050</v>
      </c>
      <c r="F219" s="148" t="s">
        <v>5051</v>
      </c>
      <c r="G219" s="149" t="s">
        <v>693</v>
      </c>
      <c r="H219" s="150">
        <v>50</v>
      </c>
      <c r="I219" s="151"/>
      <c r="J219" s="152">
        <f>ROUND(I219*H219,2)</f>
        <v>0</v>
      </c>
      <c r="K219" s="153"/>
      <c r="L219" s="32"/>
      <c r="M219" s="154" t="s">
        <v>1</v>
      </c>
      <c r="N219" s="155" t="s">
        <v>42</v>
      </c>
      <c r="P219" s="156">
        <f>O219*H219</f>
        <v>0</v>
      </c>
      <c r="Q219" s="156">
        <v>0</v>
      </c>
      <c r="R219" s="156">
        <f>Q219*H219</f>
        <v>0</v>
      </c>
      <c r="S219" s="156">
        <v>0</v>
      </c>
      <c r="T219" s="157">
        <f>S219*H219</f>
        <v>0</v>
      </c>
      <c r="AR219" s="158" t="s">
        <v>1006</v>
      </c>
      <c r="AT219" s="158" t="s">
        <v>309</v>
      </c>
      <c r="AU219" s="158" t="s">
        <v>107</v>
      </c>
      <c r="AY219" s="17" t="s">
        <v>307</v>
      </c>
      <c r="BE219" s="159">
        <f>IF(N219="základná",J219,0)</f>
        <v>0</v>
      </c>
      <c r="BF219" s="159">
        <f>IF(N219="znížená",J219,0)</f>
        <v>0</v>
      </c>
      <c r="BG219" s="159">
        <f>IF(N219="zákl. prenesená",J219,0)</f>
        <v>0</v>
      </c>
      <c r="BH219" s="159">
        <f>IF(N219="zníž. prenesená",J219,0)</f>
        <v>0</v>
      </c>
      <c r="BI219" s="159">
        <f>IF(N219="nulová",J219,0)</f>
        <v>0</v>
      </c>
      <c r="BJ219" s="17" t="s">
        <v>89</v>
      </c>
      <c r="BK219" s="159">
        <f>ROUND(I219*H219,2)</f>
        <v>0</v>
      </c>
      <c r="BL219" s="17" t="s">
        <v>1006</v>
      </c>
      <c r="BM219" s="158" t="s">
        <v>1410</v>
      </c>
    </row>
    <row r="220" spans="2:65" s="1" customFormat="1" ht="175.5">
      <c r="B220" s="32"/>
      <c r="D220" s="161" t="s">
        <v>3247</v>
      </c>
      <c r="F220" s="205" t="s">
        <v>5052</v>
      </c>
      <c r="I220" s="206"/>
      <c r="L220" s="32"/>
      <c r="M220" s="207"/>
      <c r="T220" s="59"/>
      <c r="AT220" s="17" t="s">
        <v>3247</v>
      </c>
      <c r="AU220" s="17" t="s">
        <v>107</v>
      </c>
    </row>
    <row r="221" spans="2:65" s="11" customFormat="1" ht="22.9" customHeight="1">
      <c r="B221" s="133"/>
      <c r="D221" s="134" t="s">
        <v>75</v>
      </c>
      <c r="E221" s="143" t="s">
        <v>5053</v>
      </c>
      <c r="F221" s="143" t="s">
        <v>5054</v>
      </c>
      <c r="I221" s="136"/>
      <c r="J221" s="144">
        <f>BK221</f>
        <v>0</v>
      </c>
      <c r="L221" s="133"/>
      <c r="M221" s="138"/>
      <c r="P221" s="139">
        <f>P222+P254</f>
        <v>0</v>
      </c>
      <c r="R221" s="139">
        <f>R222+R254</f>
        <v>0</v>
      </c>
      <c r="T221" s="140">
        <f>T222+T254</f>
        <v>0</v>
      </c>
      <c r="AR221" s="134" t="s">
        <v>83</v>
      </c>
      <c r="AT221" s="141" t="s">
        <v>75</v>
      </c>
      <c r="AU221" s="141" t="s">
        <v>83</v>
      </c>
      <c r="AY221" s="134" t="s">
        <v>307</v>
      </c>
      <c r="BK221" s="142">
        <f>BK222+BK254</f>
        <v>0</v>
      </c>
    </row>
    <row r="222" spans="2:65" s="11" customFormat="1" ht="20.85" customHeight="1">
      <c r="B222" s="133"/>
      <c r="D222" s="134" t="s">
        <v>75</v>
      </c>
      <c r="E222" s="143" t="s">
        <v>5055</v>
      </c>
      <c r="F222" s="143" t="s">
        <v>5056</v>
      </c>
      <c r="I222" s="136"/>
      <c r="J222" s="144">
        <f>BK222</f>
        <v>0</v>
      </c>
      <c r="L222" s="133"/>
      <c r="M222" s="138"/>
      <c r="P222" s="139">
        <f>SUM(P223:P253)</f>
        <v>0</v>
      </c>
      <c r="R222" s="139">
        <f>SUM(R223:R253)</f>
        <v>0</v>
      </c>
      <c r="T222" s="140">
        <f>SUM(T223:T253)</f>
        <v>0</v>
      </c>
      <c r="AR222" s="134" t="s">
        <v>83</v>
      </c>
      <c r="AT222" s="141" t="s">
        <v>75</v>
      </c>
      <c r="AU222" s="141" t="s">
        <v>89</v>
      </c>
      <c r="AY222" s="134" t="s">
        <v>307</v>
      </c>
      <c r="BK222" s="142">
        <f>SUM(BK223:BK253)</f>
        <v>0</v>
      </c>
    </row>
    <row r="223" spans="2:65" s="1" customFormat="1" ht="16.5" customHeight="1">
      <c r="B223" s="145"/>
      <c r="C223" s="146" t="s">
        <v>874</v>
      </c>
      <c r="D223" s="146" t="s">
        <v>309</v>
      </c>
      <c r="E223" s="147" t="s">
        <v>5057</v>
      </c>
      <c r="F223" s="148" t="s">
        <v>5058</v>
      </c>
      <c r="G223" s="149" t="s">
        <v>693</v>
      </c>
      <c r="H223" s="150">
        <v>1</v>
      </c>
      <c r="I223" s="151"/>
      <c r="J223" s="152">
        <f t="shared" ref="J223:J242" si="10">ROUND(I223*H223,2)</f>
        <v>0</v>
      </c>
      <c r="K223" s="153"/>
      <c r="L223" s="32"/>
      <c r="M223" s="154" t="s">
        <v>1</v>
      </c>
      <c r="N223" s="155" t="s">
        <v>42</v>
      </c>
      <c r="P223" s="156">
        <f t="shared" ref="P223:P242" si="11">O223*H223</f>
        <v>0</v>
      </c>
      <c r="Q223" s="156">
        <v>0</v>
      </c>
      <c r="R223" s="156">
        <f t="shared" ref="R223:R242" si="12">Q223*H223</f>
        <v>0</v>
      </c>
      <c r="S223" s="156">
        <v>0</v>
      </c>
      <c r="T223" s="157">
        <f t="shared" ref="T223:T242" si="13">S223*H223</f>
        <v>0</v>
      </c>
      <c r="AR223" s="158" t="s">
        <v>1006</v>
      </c>
      <c r="AT223" s="158" t="s">
        <v>309</v>
      </c>
      <c r="AU223" s="158" t="s">
        <v>107</v>
      </c>
      <c r="AY223" s="17" t="s">
        <v>307</v>
      </c>
      <c r="BE223" s="159">
        <f t="shared" ref="BE223:BE242" si="14">IF(N223="základná",J223,0)</f>
        <v>0</v>
      </c>
      <c r="BF223" s="159">
        <f t="shared" ref="BF223:BF242" si="15">IF(N223="znížená",J223,0)</f>
        <v>0</v>
      </c>
      <c r="BG223" s="159">
        <f t="shared" ref="BG223:BG242" si="16">IF(N223="zákl. prenesená",J223,0)</f>
        <v>0</v>
      </c>
      <c r="BH223" s="159">
        <f t="shared" ref="BH223:BH242" si="17">IF(N223="zníž. prenesená",J223,0)</f>
        <v>0</v>
      </c>
      <c r="BI223" s="159">
        <f t="shared" ref="BI223:BI242" si="18">IF(N223="nulová",J223,0)</f>
        <v>0</v>
      </c>
      <c r="BJ223" s="17" t="s">
        <v>89</v>
      </c>
      <c r="BK223" s="159">
        <f t="shared" ref="BK223:BK242" si="19">ROUND(I223*H223,2)</f>
        <v>0</v>
      </c>
      <c r="BL223" s="17" t="s">
        <v>1006</v>
      </c>
      <c r="BM223" s="158" t="s">
        <v>1440</v>
      </c>
    </row>
    <row r="224" spans="2:65" s="1" customFormat="1" ht="16.5" customHeight="1">
      <c r="B224" s="145"/>
      <c r="C224" s="146" t="s">
        <v>880</v>
      </c>
      <c r="D224" s="146" t="s">
        <v>309</v>
      </c>
      <c r="E224" s="147" t="s">
        <v>5059</v>
      </c>
      <c r="F224" s="148" t="s">
        <v>5060</v>
      </c>
      <c r="G224" s="149" t="s">
        <v>693</v>
      </c>
      <c r="H224" s="150">
        <v>1</v>
      </c>
      <c r="I224" s="151"/>
      <c r="J224" s="152">
        <f t="shared" si="10"/>
        <v>0</v>
      </c>
      <c r="K224" s="153"/>
      <c r="L224" s="32"/>
      <c r="M224" s="154" t="s">
        <v>1</v>
      </c>
      <c r="N224" s="155" t="s">
        <v>42</v>
      </c>
      <c r="P224" s="156">
        <f t="shared" si="11"/>
        <v>0</v>
      </c>
      <c r="Q224" s="156">
        <v>0</v>
      </c>
      <c r="R224" s="156">
        <f t="shared" si="12"/>
        <v>0</v>
      </c>
      <c r="S224" s="156">
        <v>0</v>
      </c>
      <c r="T224" s="157">
        <f t="shared" si="13"/>
        <v>0</v>
      </c>
      <c r="AR224" s="158" t="s">
        <v>1006</v>
      </c>
      <c r="AT224" s="158" t="s">
        <v>309</v>
      </c>
      <c r="AU224" s="158" t="s">
        <v>107</v>
      </c>
      <c r="AY224" s="17" t="s">
        <v>307</v>
      </c>
      <c r="BE224" s="159">
        <f t="shared" si="14"/>
        <v>0</v>
      </c>
      <c r="BF224" s="159">
        <f t="shared" si="15"/>
        <v>0</v>
      </c>
      <c r="BG224" s="159">
        <f t="shared" si="16"/>
        <v>0</v>
      </c>
      <c r="BH224" s="159">
        <f t="shared" si="17"/>
        <v>0</v>
      </c>
      <c r="BI224" s="159">
        <f t="shared" si="18"/>
        <v>0</v>
      </c>
      <c r="BJ224" s="17" t="s">
        <v>89</v>
      </c>
      <c r="BK224" s="159">
        <f t="shared" si="19"/>
        <v>0</v>
      </c>
      <c r="BL224" s="17" t="s">
        <v>1006</v>
      </c>
      <c r="BM224" s="158" t="s">
        <v>1461</v>
      </c>
    </row>
    <row r="225" spans="2:65" s="1" customFormat="1" ht="16.5" customHeight="1">
      <c r="B225" s="145"/>
      <c r="C225" s="146" t="s">
        <v>885</v>
      </c>
      <c r="D225" s="146" t="s">
        <v>309</v>
      </c>
      <c r="E225" s="147" t="s">
        <v>5061</v>
      </c>
      <c r="F225" s="148" t="s">
        <v>5062</v>
      </c>
      <c r="G225" s="149" t="s">
        <v>693</v>
      </c>
      <c r="H225" s="150">
        <v>5</v>
      </c>
      <c r="I225" s="151"/>
      <c r="J225" s="152">
        <f t="shared" si="10"/>
        <v>0</v>
      </c>
      <c r="K225" s="153"/>
      <c r="L225" s="32"/>
      <c r="M225" s="154" t="s">
        <v>1</v>
      </c>
      <c r="N225" s="155" t="s">
        <v>42</v>
      </c>
      <c r="P225" s="156">
        <f t="shared" si="11"/>
        <v>0</v>
      </c>
      <c r="Q225" s="156">
        <v>0</v>
      </c>
      <c r="R225" s="156">
        <f t="shared" si="12"/>
        <v>0</v>
      </c>
      <c r="S225" s="156">
        <v>0</v>
      </c>
      <c r="T225" s="157">
        <f t="shared" si="13"/>
        <v>0</v>
      </c>
      <c r="AR225" s="158" t="s">
        <v>1006</v>
      </c>
      <c r="AT225" s="158" t="s">
        <v>309</v>
      </c>
      <c r="AU225" s="158" t="s">
        <v>107</v>
      </c>
      <c r="AY225" s="17" t="s">
        <v>307</v>
      </c>
      <c r="BE225" s="159">
        <f t="shared" si="14"/>
        <v>0</v>
      </c>
      <c r="BF225" s="159">
        <f t="shared" si="15"/>
        <v>0</v>
      </c>
      <c r="BG225" s="159">
        <f t="shared" si="16"/>
        <v>0</v>
      </c>
      <c r="BH225" s="159">
        <f t="shared" si="17"/>
        <v>0</v>
      </c>
      <c r="BI225" s="159">
        <f t="shared" si="18"/>
        <v>0</v>
      </c>
      <c r="BJ225" s="17" t="s">
        <v>89</v>
      </c>
      <c r="BK225" s="159">
        <f t="shared" si="19"/>
        <v>0</v>
      </c>
      <c r="BL225" s="17" t="s">
        <v>1006</v>
      </c>
      <c r="BM225" s="158" t="s">
        <v>1476</v>
      </c>
    </row>
    <row r="226" spans="2:65" s="1" customFormat="1" ht="16.5" customHeight="1">
      <c r="B226" s="145"/>
      <c r="C226" s="146" t="s">
        <v>926</v>
      </c>
      <c r="D226" s="146" t="s">
        <v>309</v>
      </c>
      <c r="E226" s="147" t="s">
        <v>5063</v>
      </c>
      <c r="F226" s="148" t="s">
        <v>5064</v>
      </c>
      <c r="G226" s="149" t="s">
        <v>693</v>
      </c>
      <c r="H226" s="150">
        <v>4</v>
      </c>
      <c r="I226" s="151"/>
      <c r="J226" s="152">
        <f t="shared" si="10"/>
        <v>0</v>
      </c>
      <c r="K226" s="153"/>
      <c r="L226" s="32"/>
      <c r="M226" s="154" t="s">
        <v>1</v>
      </c>
      <c r="N226" s="155" t="s">
        <v>42</v>
      </c>
      <c r="P226" s="156">
        <f t="shared" si="11"/>
        <v>0</v>
      </c>
      <c r="Q226" s="156">
        <v>0</v>
      </c>
      <c r="R226" s="156">
        <f t="shared" si="12"/>
        <v>0</v>
      </c>
      <c r="S226" s="156">
        <v>0</v>
      </c>
      <c r="T226" s="157">
        <f t="shared" si="13"/>
        <v>0</v>
      </c>
      <c r="AR226" s="158" t="s">
        <v>1006</v>
      </c>
      <c r="AT226" s="158" t="s">
        <v>309</v>
      </c>
      <c r="AU226" s="158" t="s">
        <v>107</v>
      </c>
      <c r="AY226" s="17" t="s">
        <v>307</v>
      </c>
      <c r="BE226" s="159">
        <f t="shared" si="14"/>
        <v>0</v>
      </c>
      <c r="BF226" s="159">
        <f t="shared" si="15"/>
        <v>0</v>
      </c>
      <c r="BG226" s="159">
        <f t="shared" si="16"/>
        <v>0</v>
      </c>
      <c r="BH226" s="159">
        <f t="shared" si="17"/>
        <v>0</v>
      </c>
      <c r="BI226" s="159">
        <f t="shared" si="18"/>
        <v>0</v>
      </c>
      <c r="BJ226" s="17" t="s">
        <v>89</v>
      </c>
      <c r="BK226" s="159">
        <f t="shared" si="19"/>
        <v>0</v>
      </c>
      <c r="BL226" s="17" t="s">
        <v>1006</v>
      </c>
      <c r="BM226" s="158" t="s">
        <v>1487</v>
      </c>
    </row>
    <row r="227" spans="2:65" s="1" customFormat="1" ht="16.5" customHeight="1">
      <c r="B227" s="145"/>
      <c r="C227" s="146" t="s">
        <v>931</v>
      </c>
      <c r="D227" s="146" t="s">
        <v>309</v>
      </c>
      <c r="E227" s="147" t="s">
        <v>5065</v>
      </c>
      <c r="F227" s="148" t="s">
        <v>5066</v>
      </c>
      <c r="G227" s="149" t="s">
        <v>693</v>
      </c>
      <c r="H227" s="150">
        <v>30</v>
      </c>
      <c r="I227" s="151"/>
      <c r="J227" s="152">
        <f t="shared" si="10"/>
        <v>0</v>
      </c>
      <c r="K227" s="153"/>
      <c r="L227" s="32"/>
      <c r="M227" s="154" t="s">
        <v>1</v>
      </c>
      <c r="N227" s="155" t="s">
        <v>42</v>
      </c>
      <c r="P227" s="156">
        <f t="shared" si="11"/>
        <v>0</v>
      </c>
      <c r="Q227" s="156">
        <v>0</v>
      </c>
      <c r="R227" s="156">
        <f t="shared" si="12"/>
        <v>0</v>
      </c>
      <c r="S227" s="156">
        <v>0</v>
      </c>
      <c r="T227" s="157">
        <f t="shared" si="13"/>
        <v>0</v>
      </c>
      <c r="AR227" s="158" t="s">
        <v>1006</v>
      </c>
      <c r="AT227" s="158" t="s">
        <v>309</v>
      </c>
      <c r="AU227" s="158" t="s">
        <v>107</v>
      </c>
      <c r="AY227" s="17" t="s">
        <v>307</v>
      </c>
      <c r="BE227" s="159">
        <f t="shared" si="14"/>
        <v>0</v>
      </c>
      <c r="BF227" s="159">
        <f t="shared" si="15"/>
        <v>0</v>
      </c>
      <c r="BG227" s="159">
        <f t="shared" si="16"/>
        <v>0</v>
      </c>
      <c r="BH227" s="159">
        <f t="shared" si="17"/>
        <v>0</v>
      </c>
      <c r="BI227" s="159">
        <f t="shared" si="18"/>
        <v>0</v>
      </c>
      <c r="BJ227" s="17" t="s">
        <v>89</v>
      </c>
      <c r="BK227" s="159">
        <f t="shared" si="19"/>
        <v>0</v>
      </c>
      <c r="BL227" s="17" t="s">
        <v>1006</v>
      </c>
      <c r="BM227" s="158" t="s">
        <v>1496</v>
      </c>
    </row>
    <row r="228" spans="2:65" s="1" customFormat="1" ht="16.5" customHeight="1">
      <c r="B228" s="145"/>
      <c r="C228" s="146" t="s">
        <v>939</v>
      </c>
      <c r="D228" s="146" t="s">
        <v>309</v>
      </c>
      <c r="E228" s="147" t="s">
        <v>5067</v>
      </c>
      <c r="F228" s="148" t="s">
        <v>5068</v>
      </c>
      <c r="G228" s="149" t="s">
        <v>693</v>
      </c>
      <c r="H228" s="150">
        <v>30</v>
      </c>
      <c r="I228" s="151"/>
      <c r="J228" s="152">
        <f t="shared" si="10"/>
        <v>0</v>
      </c>
      <c r="K228" s="153"/>
      <c r="L228" s="32"/>
      <c r="M228" s="154" t="s">
        <v>1</v>
      </c>
      <c r="N228" s="155" t="s">
        <v>42</v>
      </c>
      <c r="P228" s="156">
        <f t="shared" si="11"/>
        <v>0</v>
      </c>
      <c r="Q228" s="156">
        <v>0</v>
      </c>
      <c r="R228" s="156">
        <f t="shared" si="12"/>
        <v>0</v>
      </c>
      <c r="S228" s="156">
        <v>0</v>
      </c>
      <c r="T228" s="157">
        <f t="shared" si="13"/>
        <v>0</v>
      </c>
      <c r="AR228" s="158" t="s">
        <v>1006</v>
      </c>
      <c r="AT228" s="158" t="s">
        <v>309</v>
      </c>
      <c r="AU228" s="158" t="s">
        <v>107</v>
      </c>
      <c r="AY228" s="17" t="s">
        <v>307</v>
      </c>
      <c r="BE228" s="159">
        <f t="shared" si="14"/>
        <v>0</v>
      </c>
      <c r="BF228" s="159">
        <f t="shared" si="15"/>
        <v>0</v>
      </c>
      <c r="BG228" s="159">
        <f t="shared" si="16"/>
        <v>0</v>
      </c>
      <c r="BH228" s="159">
        <f t="shared" si="17"/>
        <v>0</v>
      </c>
      <c r="BI228" s="159">
        <f t="shared" si="18"/>
        <v>0</v>
      </c>
      <c r="BJ228" s="17" t="s">
        <v>89</v>
      </c>
      <c r="BK228" s="159">
        <f t="shared" si="19"/>
        <v>0</v>
      </c>
      <c r="BL228" s="17" t="s">
        <v>1006</v>
      </c>
      <c r="BM228" s="158" t="s">
        <v>1505</v>
      </c>
    </row>
    <row r="229" spans="2:65" s="1" customFormat="1" ht="16.5" customHeight="1">
      <c r="B229" s="145"/>
      <c r="C229" s="146" t="s">
        <v>954</v>
      </c>
      <c r="D229" s="146" t="s">
        <v>309</v>
      </c>
      <c r="E229" s="147" t="s">
        <v>5069</v>
      </c>
      <c r="F229" s="148" t="s">
        <v>5070</v>
      </c>
      <c r="G229" s="149" t="s">
        <v>693</v>
      </c>
      <c r="H229" s="150">
        <v>10</v>
      </c>
      <c r="I229" s="151"/>
      <c r="J229" s="152">
        <f t="shared" si="10"/>
        <v>0</v>
      </c>
      <c r="K229" s="153"/>
      <c r="L229" s="32"/>
      <c r="M229" s="154" t="s">
        <v>1</v>
      </c>
      <c r="N229" s="155" t="s">
        <v>42</v>
      </c>
      <c r="P229" s="156">
        <f t="shared" si="11"/>
        <v>0</v>
      </c>
      <c r="Q229" s="156">
        <v>0</v>
      </c>
      <c r="R229" s="156">
        <f t="shared" si="12"/>
        <v>0</v>
      </c>
      <c r="S229" s="156">
        <v>0</v>
      </c>
      <c r="T229" s="157">
        <f t="shared" si="13"/>
        <v>0</v>
      </c>
      <c r="AR229" s="158" t="s">
        <v>1006</v>
      </c>
      <c r="AT229" s="158" t="s">
        <v>309</v>
      </c>
      <c r="AU229" s="158" t="s">
        <v>107</v>
      </c>
      <c r="AY229" s="17" t="s">
        <v>307</v>
      </c>
      <c r="BE229" s="159">
        <f t="shared" si="14"/>
        <v>0</v>
      </c>
      <c r="BF229" s="159">
        <f t="shared" si="15"/>
        <v>0</v>
      </c>
      <c r="BG229" s="159">
        <f t="shared" si="16"/>
        <v>0</v>
      </c>
      <c r="BH229" s="159">
        <f t="shared" si="17"/>
        <v>0</v>
      </c>
      <c r="BI229" s="159">
        <f t="shared" si="18"/>
        <v>0</v>
      </c>
      <c r="BJ229" s="17" t="s">
        <v>89</v>
      </c>
      <c r="BK229" s="159">
        <f t="shared" si="19"/>
        <v>0</v>
      </c>
      <c r="BL229" s="17" t="s">
        <v>1006</v>
      </c>
      <c r="BM229" s="158" t="s">
        <v>1515</v>
      </c>
    </row>
    <row r="230" spans="2:65" s="1" customFormat="1" ht="16.5" customHeight="1">
      <c r="B230" s="145"/>
      <c r="C230" s="146" t="s">
        <v>959</v>
      </c>
      <c r="D230" s="146" t="s">
        <v>309</v>
      </c>
      <c r="E230" s="147" t="s">
        <v>5071</v>
      </c>
      <c r="F230" s="148" t="s">
        <v>5072</v>
      </c>
      <c r="G230" s="149" t="s">
        <v>693</v>
      </c>
      <c r="H230" s="150">
        <v>8</v>
      </c>
      <c r="I230" s="151"/>
      <c r="J230" s="152">
        <f t="shared" si="10"/>
        <v>0</v>
      </c>
      <c r="K230" s="153"/>
      <c r="L230" s="32"/>
      <c r="M230" s="154" t="s">
        <v>1</v>
      </c>
      <c r="N230" s="155" t="s">
        <v>42</v>
      </c>
      <c r="P230" s="156">
        <f t="shared" si="11"/>
        <v>0</v>
      </c>
      <c r="Q230" s="156">
        <v>0</v>
      </c>
      <c r="R230" s="156">
        <f t="shared" si="12"/>
        <v>0</v>
      </c>
      <c r="S230" s="156">
        <v>0</v>
      </c>
      <c r="T230" s="157">
        <f t="shared" si="13"/>
        <v>0</v>
      </c>
      <c r="AR230" s="158" t="s">
        <v>1006</v>
      </c>
      <c r="AT230" s="158" t="s">
        <v>309</v>
      </c>
      <c r="AU230" s="158" t="s">
        <v>107</v>
      </c>
      <c r="AY230" s="17" t="s">
        <v>307</v>
      </c>
      <c r="BE230" s="159">
        <f t="shared" si="14"/>
        <v>0</v>
      </c>
      <c r="BF230" s="159">
        <f t="shared" si="15"/>
        <v>0</v>
      </c>
      <c r="BG230" s="159">
        <f t="shared" si="16"/>
        <v>0</v>
      </c>
      <c r="BH230" s="159">
        <f t="shared" si="17"/>
        <v>0</v>
      </c>
      <c r="BI230" s="159">
        <f t="shared" si="18"/>
        <v>0</v>
      </c>
      <c r="BJ230" s="17" t="s">
        <v>89</v>
      </c>
      <c r="BK230" s="159">
        <f t="shared" si="19"/>
        <v>0</v>
      </c>
      <c r="BL230" s="17" t="s">
        <v>1006</v>
      </c>
      <c r="BM230" s="158" t="s">
        <v>1524</v>
      </c>
    </row>
    <row r="231" spans="2:65" s="1" customFormat="1" ht="16.5" customHeight="1">
      <c r="B231" s="145"/>
      <c r="C231" s="146" t="s">
        <v>965</v>
      </c>
      <c r="D231" s="146" t="s">
        <v>309</v>
      </c>
      <c r="E231" s="147" t="s">
        <v>5073</v>
      </c>
      <c r="F231" s="148" t="s">
        <v>5074</v>
      </c>
      <c r="G231" s="149" t="s">
        <v>693</v>
      </c>
      <c r="H231" s="150">
        <v>12</v>
      </c>
      <c r="I231" s="151"/>
      <c r="J231" s="152">
        <f t="shared" si="10"/>
        <v>0</v>
      </c>
      <c r="K231" s="153"/>
      <c r="L231" s="32"/>
      <c r="M231" s="154" t="s">
        <v>1</v>
      </c>
      <c r="N231" s="155" t="s">
        <v>42</v>
      </c>
      <c r="P231" s="156">
        <f t="shared" si="11"/>
        <v>0</v>
      </c>
      <c r="Q231" s="156">
        <v>0</v>
      </c>
      <c r="R231" s="156">
        <f t="shared" si="12"/>
        <v>0</v>
      </c>
      <c r="S231" s="156">
        <v>0</v>
      </c>
      <c r="T231" s="157">
        <f t="shared" si="13"/>
        <v>0</v>
      </c>
      <c r="AR231" s="158" t="s">
        <v>1006</v>
      </c>
      <c r="AT231" s="158" t="s">
        <v>309</v>
      </c>
      <c r="AU231" s="158" t="s">
        <v>107</v>
      </c>
      <c r="AY231" s="17" t="s">
        <v>307</v>
      </c>
      <c r="BE231" s="159">
        <f t="shared" si="14"/>
        <v>0</v>
      </c>
      <c r="BF231" s="159">
        <f t="shared" si="15"/>
        <v>0</v>
      </c>
      <c r="BG231" s="159">
        <f t="shared" si="16"/>
        <v>0</v>
      </c>
      <c r="BH231" s="159">
        <f t="shared" si="17"/>
        <v>0</v>
      </c>
      <c r="BI231" s="159">
        <f t="shared" si="18"/>
        <v>0</v>
      </c>
      <c r="BJ231" s="17" t="s">
        <v>89</v>
      </c>
      <c r="BK231" s="159">
        <f t="shared" si="19"/>
        <v>0</v>
      </c>
      <c r="BL231" s="17" t="s">
        <v>1006</v>
      </c>
      <c r="BM231" s="158" t="s">
        <v>1532</v>
      </c>
    </row>
    <row r="232" spans="2:65" s="1" customFormat="1" ht="16.5" customHeight="1">
      <c r="B232" s="145"/>
      <c r="C232" s="146" t="s">
        <v>976</v>
      </c>
      <c r="D232" s="146" t="s">
        <v>309</v>
      </c>
      <c r="E232" s="147" t="s">
        <v>5075</v>
      </c>
      <c r="F232" s="148" t="s">
        <v>5076</v>
      </c>
      <c r="G232" s="149" t="s">
        <v>693</v>
      </c>
      <c r="H232" s="150">
        <v>12</v>
      </c>
      <c r="I232" s="151"/>
      <c r="J232" s="152">
        <f t="shared" si="10"/>
        <v>0</v>
      </c>
      <c r="K232" s="153"/>
      <c r="L232" s="32"/>
      <c r="M232" s="154" t="s">
        <v>1</v>
      </c>
      <c r="N232" s="155" t="s">
        <v>42</v>
      </c>
      <c r="P232" s="156">
        <f t="shared" si="11"/>
        <v>0</v>
      </c>
      <c r="Q232" s="156">
        <v>0</v>
      </c>
      <c r="R232" s="156">
        <f t="shared" si="12"/>
        <v>0</v>
      </c>
      <c r="S232" s="156">
        <v>0</v>
      </c>
      <c r="T232" s="157">
        <f t="shared" si="13"/>
        <v>0</v>
      </c>
      <c r="AR232" s="158" t="s">
        <v>1006</v>
      </c>
      <c r="AT232" s="158" t="s">
        <v>309</v>
      </c>
      <c r="AU232" s="158" t="s">
        <v>107</v>
      </c>
      <c r="AY232" s="17" t="s">
        <v>307</v>
      </c>
      <c r="BE232" s="159">
        <f t="shared" si="14"/>
        <v>0</v>
      </c>
      <c r="BF232" s="159">
        <f t="shared" si="15"/>
        <v>0</v>
      </c>
      <c r="BG232" s="159">
        <f t="shared" si="16"/>
        <v>0</v>
      </c>
      <c r="BH232" s="159">
        <f t="shared" si="17"/>
        <v>0</v>
      </c>
      <c r="BI232" s="159">
        <f t="shared" si="18"/>
        <v>0</v>
      </c>
      <c r="BJ232" s="17" t="s">
        <v>89</v>
      </c>
      <c r="BK232" s="159">
        <f t="shared" si="19"/>
        <v>0</v>
      </c>
      <c r="BL232" s="17" t="s">
        <v>1006</v>
      </c>
      <c r="BM232" s="158" t="s">
        <v>1545</v>
      </c>
    </row>
    <row r="233" spans="2:65" s="1" customFormat="1" ht="16.5" customHeight="1">
      <c r="B233" s="145"/>
      <c r="C233" s="146" t="s">
        <v>987</v>
      </c>
      <c r="D233" s="146" t="s">
        <v>309</v>
      </c>
      <c r="E233" s="147" t="s">
        <v>5077</v>
      </c>
      <c r="F233" s="148" t="s">
        <v>5078</v>
      </c>
      <c r="G233" s="149" t="s">
        <v>693</v>
      </c>
      <c r="H233" s="150">
        <v>2</v>
      </c>
      <c r="I233" s="151"/>
      <c r="J233" s="152">
        <f t="shared" si="10"/>
        <v>0</v>
      </c>
      <c r="K233" s="153"/>
      <c r="L233" s="32"/>
      <c r="M233" s="154" t="s">
        <v>1</v>
      </c>
      <c r="N233" s="155" t="s">
        <v>42</v>
      </c>
      <c r="P233" s="156">
        <f t="shared" si="11"/>
        <v>0</v>
      </c>
      <c r="Q233" s="156">
        <v>0</v>
      </c>
      <c r="R233" s="156">
        <f t="shared" si="12"/>
        <v>0</v>
      </c>
      <c r="S233" s="156">
        <v>0</v>
      </c>
      <c r="T233" s="157">
        <f t="shared" si="13"/>
        <v>0</v>
      </c>
      <c r="AR233" s="158" t="s">
        <v>1006</v>
      </c>
      <c r="AT233" s="158" t="s">
        <v>309</v>
      </c>
      <c r="AU233" s="158" t="s">
        <v>107</v>
      </c>
      <c r="AY233" s="17" t="s">
        <v>307</v>
      </c>
      <c r="BE233" s="159">
        <f t="shared" si="14"/>
        <v>0</v>
      </c>
      <c r="BF233" s="159">
        <f t="shared" si="15"/>
        <v>0</v>
      </c>
      <c r="BG233" s="159">
        <f t="shared" si="16"/>
        <v>0</v>
      </c>
      <c r="BH233" s="159">
        <f t="shared" si="17"/>
        <v>0</v>
      </c>
      <c r="BI233" s="159">
        <f t="shared" si="18"/>
        <v>0</v>
      </c>
      <c r="BJ233" s="17" t="s">
        <v>89</v>
      </c>
      <c r="BK233" s="159">
        <f t="shared" si="19"/>
        <v>0</v>
      </c>
      <c r="BL233" s="17" t="s">
        <v>1006</v>
      </c>
      <c r="BM233" s="158" t="s">
        <v>1553</v>
      </c>
    </row>
    <row r="234" spans="2:65" s="1" customFormat="1" ht="16.5" customHeight="1">
      <c r="B234" s="145"/>
      <c r="C234" s="146" t="s">
        <v>991</v>
      </c>
      <c r="D234" s="146" t="s">
        <v>309</v>
      </c>
      <c r="E234" s="147" t="s">
        <v>5079</v>
      </c>
      <c r="F234" s="148" t="s">
        <v>5080</v>
      </c>
      <c r="G234" s="149" t="s">
        <v>693</v>
      </c>
      <c r="H234" s="150">
        <v>2</v>
      </c>
      <c r="I234" s="151"/>
      <c r="J234" s="152">
        <f t="shared" si="10"/>
        <v>0</v>
      </c>
      <c r="K234" s="153"/>
      <c r="L234" s="32"/>
      <c r="M234" s="154" t="s">
        <v>1</v>
      </c>
      <c r="N234" s="155" t="s">
        <v>42</v>
      </c>
      <c r="P234" s="156">
        <f t="shared" si="11"/>
        <v>0</v>
      </c>
      <c r="Q234" s="156">
        <v>0</v>
      </c>
      <c r="R234" s="156">
        <f t="shared" si="12"/>
        <v>0</v>
      </c>
      <c r="S234" s="156">
        <v>0</v>
      </c>
      <c r="T234" s="157">
        <f t="shared" si="13"/>
        <v>0</v>
      </c>
      <c r="AR234" s="158" t="s">
        <v>1006</v>
      </c>
      <c r="AT234" s="158" t="s">
        <v>309</v>
      </c>
      <c r="AU234" s="158" t="s">
        <v>107</v>
      </c>
      <c r="AY234" s="17" t="s">
        <v>307</v>
      </c>
      <c r="BE234" s="159">
        <f t="shared" si="14"/>
        <v>0</v>
      </c>
      <c r="BF234" s="159">
        <f t="shared" si="15"/>
        <v>0</v>
      </c>
      <c r="BG234" s="159">
        <f t="shared" si="16"/>
        <v>0</v>
      </c>
      <c r="BH234" s="159">
        <f t="shared" si="17"/>
        <v>0</v>
      </c>
      <c r="BI234" s="159">
        <f t="shared" si="18"/>
        <v>0</v>
      </c>
      <c r="BJ234" s="17" t="s">
        <v>89</v>
      </c>
      <c r="BK234" s="159">
        <f t="shared" si="19"/>
        <v>0</v>
      </c>
      <c r="BL234" s="17" t="s">
        <v>1006</v>
      </c>
      <c r="BM234" s="158" t="s">
        <v>1564</v>
      </c>
    </row>
    <row r="235" spans="2:65" s="1" customFormat="1" ht="16.5" customHeight="1">
      <c r="B235" s="145"/>
      <c r="C235" s="146" t="s">
        <v>1002</v>
      </c>
      <c r="D235" s="146" t="s">
        <v>309</v>
      </c>
      <c r="E235" s="147" t="s">
        <v>5081</v>
      </c>
      <c r="F235" s="148" t="s">
        <v>5082</v>
      </c>
      <c r="G235" s="149" t="s">
        <v>693</v>
      </c>
      <c r="H235" s="150">
        <v>2</v>
      </c>
      <c r="I235" s="151"/>
      <c r="J235" s="152">
        <f t="shared" si="10"/>
        <v>0</v>
      </c>
      <c r="K235" s="153"/>
      <c r="L235" s="32"/>
      <c r="M235" s="154" t="s">
        <v>1</v>
      </c>
      <c r="N235" s="155" t="s">
        <v>42</v>
      </c>
      <c r="P235" s="156">
        <f t="shared" si="11"/>
        <v>0</v>
      </c>
      <c r="Q235" s="156">
        <v>0</v>
      </c>
      <c r="R235" s="156">
        <f t="shared" si="12"/>
        <v>0</v>
      </c>
      <c r="S235" s="156">
        <v>0</v>
      </c>
      <c r="T235" s="157">
        <f t="shared" si="13"/>
        <v>0</v>
      </c>
      <c r="AR235" s="158" t="s">
        <v>1006</v>
      </c>
      <c r="AT235" s="158" t="s">
        <v>309</v>
      </c>
      <c r="AU235" s="158" t="s">
        <v>107</v>
      </c>
      <c r="AY235" s="17" t="s">
        <v>307</v>
      </c>
      <c r="BE235" s="159">
        <f t="shared" si="14"/>
        <v>0</v>
      </c>
      <c r="BF235" s="159">
        <f t="shared" si="15"/>
        <v>0</v>
      </c>
      <c r="BG235" s="159">
        <f t="shared" si="16"/>
        <v>0</v>
      </c>
      <c r="BH235" s="159">
        <f t="shared" si="17"/>
        <v>0</v>
      </c>
      <c r="BI235" s="159">
        <f t="shared" si="18"/>
        <v>0</v>
      </c>
      <c r="BJ235" s="17" t="s">
        <v>89</v>
      </c>
      <c r="BK235" s="159">
        <f t="shared" si="19"/>
        <v>0</v>
      </c>
      <c r="BL235" s="17" t="s">
        <v>1006</v>
      </c>
      <c r="BM235" s="158" t="s">
        <v>1572</v>
      </c>
    </row>
    <row r="236" spans="2:65" s="1" customFormat="1" ht="16.5" customHeight="1">
      <c r="B236" s="145"/>
      <c r="C236" s="146" t="s">
        <v>1006</v>
      </c>
      <c r="D236" s="146" t="s">
        <v>309</v>
      </c>
      <c r="E236" s="147" t="s">
        <v>5083</v>
      </c>
      <c r="F236" s="148" t="s">
        <v>5084</v>
      </c>
      <c r="G236" s="149" t="s">
        <v>693</v>
      </c>
      <c r="H236" s="150">
        <v>2</v>
      </c>
      <c r="I236" s="151"/>
      <c r="J236" s="152">
        <f t="shared" si="10"/>
        <v>0</v>
      </c>
      <c r="K236" s="153"/>
      <c r="L236" s="32"/>
      <c r="M236" s="154" t="s">
        <v>1</v>
      </c>
      <c r="N236" s="155" t="s">
        <v>42</v>
      </c>
      <c r="P236" s="156">
        <f t="shared" si="11"/>
        <v>0</v>
      </c>
      <c r="Q236" s="156">
        <v>0</v>
      </c>
      <c r="R236" s="156">
        <f t="shared" si="12"/>
        <v>0</v>
      </c>
      <c r="S236" s="156">
        <v>0</v>
      </c>
      <c r="T236" s="157">
        <f t="shared" si="13"/>
        <v>0</v>
      </c>
      <c r="AR236" s="158" t="s">
        <v>1006</v>
      </c>
      <c r="AT236" s="158" t="s">
        <v>309</v>
      </c>
      <c r="AU236" s="158" t="s">
        <v>107</v>
      </c>
      <c r="AY236" s="17" t="s">
        <v>307</v>
      </c>
      <c r="BE236" s="159">
        <f t="shared" si="14"/>
        <v>0</v>
      </c>
      <c r="BF236" s="159">
        <f t="shared" si="15"/>
        <v>0</v>
      </c>
      <c r="BG236" s="159">
        <f t="shared" si="16"/>
        <v>0</v>
      </c>
      <c r="BH236" s="159">
        <f t="shared" si="17"/>
        <v>0</v>
      </c>
      <c r="BI236" s="159">
        <f t="shared" si="18"/>
        <v>0</v>
      </c>
      <c r="BJ236" s="17" t="s">
        <v>89</v>
      </c>
      <c r="BK236" s="159">
        <f t="shared" si="19"/>
        <v>0</v>
      </c>
      <c r="BL236" s="17" t="s">
        <v>1006</v>
      </c>
      <c r="BM236" s="158" t="s">
        <v>1584</v>
      </c>
    </row>
    <row r="237" spans="2:65" s="1" customFormat="1" ht="16.5" customHeight="1">
      <c r="B237" s="145"/>
      <c r="C237" s="146" t="s">
        <v>1011</v>
      </c>
      <c r="D237" s="146" t="s">
        <v>309</v>
      </c>
      <c r="E237" s="147" t="s">
        <v>5085</v>
      </c>
      <c r="F237" s="148" t="s">
        <v>5086</v>
      </c>
      <c r="G237" s="149" t="s">
        <v>693</v>
      </c>
      <c r="H237" s="150">
        <v>1</v>
      </c>
      <c r="I237" s="151"/>
      <c r="J237" s="152">
        <f t="shared" si="10"/>
        <v>0</v>
      </c>
      <c r="K237" s="153"/>
      <c r="L237" s="32"/>
      <c r="M237" s="154" t="s">
        <v>1</v>
      </c>
      <c r="N237" s="155" t="s">
        <v>42</v>
      </c>
      <c r="P237" s="156">
        <f t="shared" si="11"/>
        <v>0</v>
      </c>
      <c r="Q237" s="156">
        <v>0</v>
      </c>
      <c r="R237" s="156">
        <f t="shared" si="12"/>
        <v>0</v>
      </c>
      <c r="S237" s="156">
        <v>0</v>
      </c>
      <c r="T237" s="157">
        <f t="shared" si="13"/>
        <v>0</v>
      </c>
      <c r="AR237" s="158" t="s">
        <v>1006</v>
      </c>
      <c r="AT237" s="158" t="s">
        <v>309</v>
      </c>
      <c r="AU237" s="158" t="s">
        <v>107</v>
      </c>
      <c r="AY237" s="17" t="s">
        <v>307</v>
      </c>
      <c r="BE237" s="159">
        <f t="shared" si="14"/>
        <v>0</v>
      </c>
      <c r="BF237" s="159">
        <f t="shared" si="15"/>
        <v>0</v>
      </c>
      <c r="BG237" s="159">
        <f t="shared" si="16"/>
        <v>0</v>
      </c>
      <c r="BH237" s="159">
        <f t="shared" si="17"/>
        <v>0</v>
      </c>
      <c r="BI237" s="159">
        <f t="shared" si="18"/>
        <v>0</v>
      </c>
      <c r="BJ237" s="17" t="s">
        <v>89</v>
      </c>
      <c r="BK237" s="159">
        <f t="shared" si="19"/>
        <v>0</v>
      </c>
      <c r="BL237" s="17" t="s">
        <v>1006</v>
      </c>
      <c r="BM237" s="158" t="s">
        <v>1594</v>
      </c>
    </row>
    <row r="238" spans="2:65" s="1" customFormat="1" ht="16.5" customHeight="1">
      <c r="B238" s="145"/>
      <c r="C238" s="146" t="s">
        <v>1026</v>
      </c>
      <c r="D238" s="146" t="s">
        <v>309</v>
      </c>
      <c r="E238" s="147" t="s">
        <v>5087</v>
      </c>
      <c r="F238" s="148" t="s">
        <v>5088</v>
      </c>
      <c r="G238" s="149" t="s">
        <v>693</v>
      </c>
      <c r="H238" s="150">
        <v>4</v>
      </c>
      <c r="I238" s="151"/>
      <c r="J238" s="152">
        <f t="shared" si="10"/>
        <v>0</v>
      </c>
      <c r="K238" s="153"/>
      <c r="L238" s="32"/>
      <c r="M238" s="154" t="s">
        <v>1</v>
      </c>
      <c r="N238" s="155" t="s">
        <v>42</v>
      </c>
      <c r="P238" s="156">
        <f t="shared" si="11"/>
        <v>0</v>
      </c>
      <c r="Q238" s="156">
        <v>0</v>
      </c>
      <c r="R238" s="156">
        <f t="shared" si="12"/>
        <v>0</v>
      </c>
      <c r="S238" s="156">
        <v>0</v>
      </c>
      <c r="T238" s="157">
        <f t="shared" si="13"/>
        <v>0</v>
      </c>
      <c r="AR238" s="158" t="s">
        <v>1006</v>
      </c>
      <c r="AT238" s="158" t="s">
        <v>309</v>
      </c>
      <c r="AU238" s="158" t="s">
        <v>107</v>
      </c>
      <c r="AY238" s="17" t="s">
        <v>307</v>
      </c>
      <c r="BE238" s="159">
        <f t="shared" si="14"/>
        <v>0</v>
      </c>
      <c r="BF238" s="159">
        <f t="shared" si="15"/>
        <v>0</v>
      </c>
      <c r="BG238" s="159">
        <f t="shared" si="16"/>
        <v>0</v>
      </c>
      <c r="BH238" s="159">
        <f t="shared" si="17"/>
        <v>0</v>
      </c>
      <c r="BI238" s="159">
        <f t="shared" si="18"/>
        <v>0</v>
      </c>
      <c r="BJ238" s="17" t="s">
        <v>89</v>
      </c>
      <c r="BK238" s="159">
        <f t="shared" si="19"/>
        <v>0</v>
      </c>
      <c r="BL238" s="17" t="s">
        <v>1006</v>
      </c>
      <c r="BM238" s="158" t="s">
        <v>1606</v>
      </c>
    </row>
    <row r="239" spans="2:65" s="1" customFormat="1" ht="16.5" customHeight="1">
      <c r="B239" s="145"/>
      <c r="C239" s="146" t="s">
        <v>1041</v>
      </c>
      <c r="D239" s="146" t="s">
        <v>309</v>
      </c>
      <c r="E239" s="147" t="s">
        <v>5089</v>
      </c>
      <c r="F239" s="148" t="s">
        <v>5090</v>
      </c>
      <c r="G239" s="149" t="s">
        <v>693</v>
      </c>
      <c r="H239" s="150">
        <v>5</v>
      </c>
      <c r="I239" s="151"/>
      <c r="J239" s="152">
        <f t="shared" si="10"/>
        <v>0</v>
      </c>
      <c r="K239" s="153"/>
      <c r="L239" s="32"/>
      <c r="M239" s="154" t="s">
        <v>1</v>
      </c>
      <c r="N239" s="155" t="s">
        <v>42</v>
      </c>
      <c r="P239" s="156">
        <f t="shared" si="11"/>
        <v>0</v>
      </c>
      <c r="Q239" s="156">
        <v>0</v>
      </c>
      <c r="R239" s="156">
        <f t="shared" si="12"/>
        <v>0</v>
      </c>
      <c r="S239" s="156">
        <v>0</v>
      </c>
      <c r="T239" s="157">
        <f t="shared" si="13"/>
        <v>0</v>
      </c>
      <c r="AR239" s="158" t="s">
        <v>1006</v>
      </c>
      <c r="AT239" s="158" t="s">
        <v>309</v>
      </c>
      <c r="AU239" s="158" t="s">
        <v>107</v>
      </c>
      <c r="AY239" s="17" t="s">
        <v>307</v>
      </c>
      <c r="BE239" s="159">
        <f t="shared" si="14"/>
        <v>0</v>
      </c>
      <c r="BF239" s="159">
        <f t="shared" si="15"/>
        <v>0</v>
      </c>
      <c r="BG239" s="159">
        <f t="shared" si="16"/>
        <v>0</v>
      </c>
      <c r="BH239" s="159">
        <f t="shared" si="17"/>
        <v>0</v>
      </c>
      <c r="BI239" s="159">
        <f t="shared" si="18"/>
        <v>0</v>
      </c>
      <c r="BJ239" s="17" t="s">
        <v>89</v>
      </c>
      <c r="BK239" s="159">
        <f t="shared" si="19"/>
        <v>0</v>
      </c>
      <c r="BL239" s="17" t="s">
        <v>1006</v>
      </c>
      <c r="BM239" s="158" t="s">
        <v>1615</v>
      </c>
    </row>
    <row r="240" spans="2:65" s="1" customFormat="1" ht="16.5" customHeight="1">
      <c r="B240" s="145"/>
      <c r="C240" s="146" t="s">
        <v>1045</v>
      </c>
      <c r="D240" s="146" t="s">
        <v>309</v>
      </c>
      <c r="E240" s="147" t="s">
        <v>5091</v>
      </c>
      <c r="F240" s="148" t="s">
        <v>5092</v>
      </c>
      <c r="G240" s="149" t="s">
        <v>693</v>
      </c>
      <c r="H240" s="150">
        <v>1</v>
      </c>
      <c r="I240" s="151"/>
      <c r="J240" s="152">
        <f t="shared" si="10"/>
        <v>0</v>
      </c>
      <c r="K240" s="153"/>
      <c r="L240" s="32"/>
      <c r="M240" s="154" t="s">
        <v>1</v>
      </c>
      <c r="N240" s="155" t="s">
        <v>42</v>
      </c>
      <c r="P240" s="156">
        <f t="shared" si="11"/>
        <v>0</v>
      </c>
      <c r="Q240" s="156">
        <v>0</v>
      </c>
      <c r="R240" s="156">
        <f t="shared" si="12"/>
        <v>0</v>
      </c>
      <c r="S240" s="156">
        <v>0</v>
      </c>
      <c r="T240" s="157">
        <f t="shared" si="13"/>
        <v>0</v>
      </c>
      <c r="AR240" s="158" t="s">
        <v>1006</v>
      </c>
      <c r="AT240" s="158" t="s">
        <v>309</v>
      </c>
      <c r="AU240" s="158" t="s">
        <v>107</v>
      </c>
      <c r="AY240" s="17" t="s">
        <v>307</v>
      </c>
      <c r="BE240" s="159">
        <f t="shared" si="14"/>
        <v>0</v>
      </c>
      <c r="BF240" s="159">
        <f t="shared" si="15"/>
        <v>0</v>
      </c>
      <c r="BG240" s="159">
        <f t="shared" si="16"/>
        <v>0</v>
      </c>
      <c r="BH240" s="159">
        <f t="shared" si="17"/>
        <v>0</v>
      </c>
      <c r="BI240" s="159">
        <f t="shared" si="18"/>
        <v>0</v>
      </c>
      <c r="BJ240" s="17" t="s">
        <v>89</v>
      </c>
      <c r="BK240" s="159">
        <f t="shared" si="19"/>
        <v>0</v>
      </c>
      <c r="BL240" s="17" t="s">
        <v>1006</v>
      </c>
      <c r="BM240" s="158" t="s">
        <v>1625</v>
      </c>
    </row>
    <row r="241" spans="2:65" s="1" customFormat="1" ht="16.5" customHeight="1">
      <c r="B241" s="145"/>
      <c r="C241" s="146" t="s">
        <v>1050</v>
      </c>
      <c r="D241" s="146" t="s">
        <v>309</v>
      </c>
      <c r="E241" s="147" t="s">
        <v>5093</v>
      </c>
      <c r="F241" s="148" t="s">
        <v>5094</v>
      </c>
      <c r="G241" s="149" t="s">
        <v>693</v>
      </c>
      <c r="H241" s="150">
        <v>1</v>
      </c>
      <c r="I241" s="151"/>
      <c r="J241" s="152">
        <f t="shared" si="10"/>
        <v>0</v>
      </c>
      <c r="K241" s="153"/>
      <c r="L241" s="32"/>
      <c r="M241" s="154" t="s">
        <v>1</v>
      </c>
      <c r="N241" s="155" t="s">
        <v>42</v>
      </c>
      <c r="P241" s="156">
        <f t="shared" si="11"/>
        <v>0</v>
      </c>
      <c r="Q241" s="156">
        <v>0</v>
      </c>
      <c r="R241" s="156">
        <f t="shared" si="12"/>
        <v>0</v>
      </c>
      <c r="S241" s="156">
        <v>0</v>
      </c>
      <c r="T241" s="157">
        <f t="shared" si="13"/>
        <v>0</v>
      </c>
      <c r="AR241" s="158" t="s">
        <v>1006</v>
      </c>
      <c r="AT241" s="158" t="s">
        <v>309</v>
      </c>
      <c r="AU241" s="158" t="s">
        <v>107</v>
      </c>
      <c r="AY241" s="17" t="s">
        <v>307</v>
      </c>
      <c r="BE241" s="159">
        <f t="shared" si="14"/>
        <v>0</v>
      </c>
      <c r="BF241" s="159">
        <f t="shared" si="15"/>
        <v>0</v>
      </c>
      <c r="BG241" s="159">
        <f t="shared" si="16"/>
        <v>0</v>
      </c>
      <c r="BH241" s="159">
        <f t="shared" si="17"/>
        <v>0</v>
      </c>
      <c r="BI241" s="159">
        <f t="shared" si="18"/>
        <v>0</v>
      </c>
      <c r="BJ241" s="17" t="s">
        <v>89</v>
      </c>
      <c r="BK241" s="159">
        <f t="shared" si="19"/>
        <v>0</v>
      </c>
      <c r="BL241" s="17" t="s">
        <v>1006</v>
      </c>
      <c r="BM241" s="158" t="s">
        <v>1636</v>
      </c>
    </row>
    <row r="242" spans="2:65" s="1" customFormat="1" ht="16.5" customHeight="1">
      <c r="B242" s="145"/>
      <c r="C242" s="146" t="s">
        <v>1058</v>
      </c>
      <c r="D242" s="146" t="s">
        <v>309</v>
      </c>
      <c r="E242" s="147" t="s">
        <v>5095</v>
      </c>
      <c r="F242" s="148" t="s">
        <v>5096</v>
      </c>
      <c r="G242" s="149" t="s">
        <v>693</v>
      </c>
      <c r="H242" s="150">
        <v>30</v>
      </c>
      <c r="I242" s="151"/>
      <c r="J242" s="152">
        <f t="shared" si="10"/>
        <v>0</v>
      </c>
      <c r="K242" s="153"/>
      <c r="L242" s="32"/>
      <c r="M242" s="154" t="s">
        <v>1</v>
      </c>
      <c r="N242" s="155" t="s">
        <v>42</v>
      </c>
      <c r="P242" s="156">
        <f t="shared" si="11"/>
        <v>0</v>
      </c>
      <c r="Q242" s="156">
        <v>0</v>
      </c>
      <c r="R242" s="156">
        <f t="shared" si="12"/>
        <v>0</v>
      </c>
      <c r="S242" s="156">
        <v>0</v>
      </c>
      <c r="T242" s="157">
        <f t="shared" si="13"/>
        <v>0</v>
      </c>
      <c r="AR242" s="158" t="s">
        <v>1006</v>
      </c>
      <c r="AT242" s="158" t="s">
        <v>309</v>
      </c>
      <c r="AU242" s="158" t="s">
        <v>107</v>
      </c>
      <c r="AY242" s="17" t="s">
        <v>307</v>
      </c>
      <c r="BE242" s="159">
        <f t="shared" si="14"/>
        <v>0</v>
      </c>
      <c r="BF242" s="159">
        <f t="shared" si="15"/>
        <v>0</v>
      </c>
      <c r="BG242" s="159">
        <f t="shared" si="16"/>
        <v>0</v>
      </c>
      <c r="BH242" s="159">
        <f t="shared" si="17"/>
        <v>0</v>
      </c>
      <c r="BI242" s="159">
        <f t="shared" si="18"/>
        <v>0</v>
      </c>
      <c r="BJ242" s="17" t="s">
        <v>89</v>
      </c>
      <c r="BK242" s="159">
        <f t="shared" si="19"/>
        <v>0</v>
      </c>
      <c r="BL242" s="17" t="s">
        <v>1006</v>
      </c>
      <c r="BM242" s="158" t="s">
        <v>1644</v>
      </c>
    </row>
    <row r="243" spans="2:65" s="1" customFormat="1" ht="19.5">
      <c r="B243" s="32"/>
      <c r="D243" s="161" t="s">
        <v>3247</v>
      </c>
      <c r="F243" s="205" t="s">
        <v>5097</v>
      </c>
      <c r="I243" s="206"/>
      <c r="L243" s="32"/>
      <c r="M243" s="207"/>
      <c r="T243" s="59"/>
      <c r="AT243" s="17" t="s">
        <v>3247</v>
      </c>
      <c r="AU243" s="17" t="s">
        <v>107</v>
      </c>
    </row>
    <row r="244" spans="2:65" s="1" customFormat="1" ht="16.5" customHeight="1">
      <c r="B244" s="145"/>
      <c r="C244" s="146" t="s">
        <v>1063</v>
      </c>
      <c r="D244" s="146" t="s">
        <v>309</v>
      </c>
      <c r="E244" s="147" t="s">
        <v>5098</v>
      </c>
      <c r="F244" s="148" t="s">
        <v>5099</v>
      </c>
      <c r="G244" s="149" t="s">
        <v>5100</v>
      </c>
      <c r="H244" s="150">
        <v>8</v>
      </c>
      <c r="I244" s="151"/>
      <c r="J244" s="152">
        <f t="shared" ref="J244:J253" si="20">ROUND(I244*H244,2)</f>
        <v>0</v>
      </c>
      <c r="K244" s="153"/>
      <c r="L244" s="32"/>
      <c r="M244" s="154" t="s">
        <v>1</v>
      </c>
      <c r="N244" s="155" t="s">
        <v>42</v>
      </c>
      <c r="P244" s="156">
        <f t="shared" ref="P244:P253" si="21">O244*H244</f>
        <v>0</v>
      </c>
      <c r="Q244" s="156">
        <v>0</v>
      </c>
      <c r="R244" s="156">
        <f t="shared" ref="R244:R253" si="22">Q244*H244</f>
        <v>0</v>
      </c>
      <c r="S244" s="156">
        <v>0</v>
      </c>
      <c r="T244" s="157">
        <f t="shared" ref="T244:T253" si="23">S244*H244</f>
        <v>0</v>
      </c>
      <c r="AR244" s="158" t="s">
        <v>1006</v>
      </c>
      <c r="AT244" s="158" t="s">
        <v>309</v>
      </c>
      <c r="AU244" s="158" t="s">
        <v>107</v>
      </c>
      <c r="AY244" s="17" t="s">
        <v>307</v>
      </c>
      <c r="BE244" s="159">
        <f t="shared" ref="BE244:BE253" si="24">IF(N244="základná",J244,0)</f>
        <v>0</v>
      </c>
      <c r="BF244" s="159">
        <f t="shared" ref="BF244:BF253" si="25">IF(N244="znížená",J244,0)</f>
        <v>0</v>
      </c>
      <c r="BG244" s="159">
        <f t="shared" ref="BG244:BG253" si="26">IF(N244="zákl. prenesená",J244,0)</f>
        <v>0</v>
      </c>
      <c r="BH244" s="159">
        <f t="shared" ref="BH244:BH253" si="27">IF(N244="zníž. prenesená",J244,0)</f>
        <v>0</v>
      </c>
      <c r="BI244" s="159">
        <f t="shared" ref="BI244:BI253" si="28">IF(N244="nulová",J244,0)</f>
        <v>0</v>
      </c>
      <c r="BJ244" s="17" t="s">
        <v>89</v>
      </c>
      <c r="BK244" s="159">
        <f t="shared" ref="BK244:BK253" si="29">ROUND(I244*H244,2)</f>
        <v>0</v>
      </c>
      <c r="BL244" s="17" t="s">
        <v>1006</v>
      </c>
      <c r="BM244" s="158" t="s">
        <v>1657</v>
      </c>
    </row>
    <row r="245" spans="2:65" s="1" customFormat="1" ht="16.5" customHeight="1">
      <c r="B245" s="145"/>
      <c r="C245" s="146" t="s">
        <v>1068</v>
      </c>
      <c r="D245" s="146" t="s">
        <v>309</v>
      </c>
      <c r="E245" s="147" t="s">
        <v>5101</v>
      </c>
      <c r="F245" s="148" t="s">
        <v>5102</v>
      </c>
      <c r="G245" s="149" t="s">
        <v>693</v>
      </c>
      <c r="H245" s="150">
        <v>2</v>
      </c>
      <c r="I245" s="151"/>
      <c r="J245" s="152">
        <f t="shared" si="20"/>
        <v>0</v>
      </c>
      <c r="K245" s="153"/>
      <c r="L245" s="32"/>
      <c r="M245" s="154" t="s">
        <v>1</v>
      </c>
      <c r="N245" s="155" t="s">
        <v>42</v>
      </c>
      <c r="P245" s="156">
        <f t="shared" si="21"/>
        <v>0</v>
      </c>
      <c r="Q245" s="156">
        <v>0</v>
      </c>
      <c r="R245" s="156">
        <f t="shared" si="22"/>
        <v>0</v>
      </c>
      <c r="S245" s="156">
        <v>0</v>
      </c>
      <c r="T245" s="157">
        <f t="shared" si="23"/>
        <v>0</v>
      </c>
      <c r="AR245" s="158" t="s">
        <v>1006</v>
      </c>
      <c r="AT245" s="158" t="s">
        <v>309</v>
      </c>
      <c r="AU245" s="158" t="s">
        <v>107</v>
      </c>
      <c r="AY245" s="17" t="s">
        <v>307</v>
      </c>
      <c r="BE245" s="159">
        <f t="shared" si="24"/>
        <v>0</v>
      </c>
      <c r="BF245" s="159">
        <f t="shared" si="25"/>
        <v>0</v>
      </c>
      <c r="BG245" s="159">
        <f t="shared" si="26"/>
        <v>0</v>
      </c>
      <c r="BH245" s="159">
        <f t="shared" si="27"/>
        <v>0</v>
      </c>
      <c r="BI245" s="159">
        <f t="shared" si="28"/>
        <v>0</v>
      </c>
      <c r="BJ245" s="17" t="s">
        <v>89</v>
      </c>
      <c r="BK245" s="159">
        <f t="shared" si="29"/>
        <v>0</v>
      </c>
      <c r="BL245" s="17" t="s">
        <v>1006</v>
      </c>
      <c r="BM245" s="158" t="s">
        <v>1684</v>
      </c>
    </row>
    <row r="246" spans="2:65" s="1" customFormat="1" ht="16.5" customHeight="1">
      <c r="B246" s="145"/>
      <c r="C246" s="146" t="s">
        <v>1074</v>
      </c>
      <c r="D246" s="146" t="s">
        <v>309</v>
      </c>
      <c r="E246" s="147" t="s">
        <v>5103</v>
      </c>
      <c r="F246" s="148" t="s">
        <v>5104</v>
      </c>
      <c r="G246" s="149" t="s">
        <v>693</v>
      </c>
      <c r="H246" s="150">
        <v>57</v>
      </c>
      <c r="I246" s="151"/>
      <c r="J246" s="152">
        <f t="shared" si="20"/>
        <v>0</v>
      </c>
      <c r="K246" s="153"/>
      <c r="L246" s="32"/>
      <c r="M246" s="154" t="s">
        <v>1</v>
      </c>
      <c r="N246" s="155" t="s">
        <v>42</v>
      </c>
      <c r="P246" s="156">
        <f t="shared" si="21"/>
        <v>0</v>
      </c>
      <c r="Q246" s="156">
        <v>0</v>
      </c>
      <c r="R246" s="156">
        <f t="shared" si="22"/>
        <v>0</v>
      </c>
      <c r="S246" s="156">
        <v>0</v>
      </c>
      <c r="T246" s="157">
        <f t="shared" si="23"/>
        <v>0</v>
      </c>
      <c r="AR246" s="158" t="s">
        <v>1006</v>
      </c>
      <c r="AT246" s="158" t="s">
        <v>309</v>
      </c>
      <c r="AU246" s="158" t="s">
        <v>107</v>
      </c>
      <c r="AY246" s="17" t="s">
        <v>307</v>
      </c>
      <c r="BE246" s="159">
        <f t="shared" si="24"/>
        <v>0</v>
      </c>
      <c r="BF246" s="159">
        <f t="shared" si="25"/>
        <v>0</v>
      </c>
      <c r="BG246" s="159">
        <f t="shared" si="26"/>
        <v>0</v>
      </c>
      <c r="BH246" s="159">
        <f t="shared" si="27"/>
        <v>0</v>
      </c>
      <c r="BI246" s="159">
        <f t="shared" si="28"/>
        <v>0</v>
      </c>
      <c r="BJ246" s="17" t="s">
        <v>89</v>
      </c>
      <c r="BK246" s="159">
        <f t="shared" si="29"/>
        <v>0</v>
      </c>
      <c r="BL246" s="17" t="s">
        <v>1006</v>
      </c>
      <c r="BM246" s="158" t="s">
        <v>1720</v>
      </c>
    </row>
    <row r="247" spans="2:65" s="1" customFormat="1" ht="16.5" customHeight="1">
      <c r="B247" s="145"/>
      <c r="C247" s="146" t="s">
        <v>1079</v>
      </c>
      <c r="D247" s="146" t="s">
        <v>309</v>
      </c>
      <c r="E247" s="147" t="s">
        <v>5105</v>
      </c>
      <c r="F247" s="148" t="s">
        <v>5106</v>
      </c>
      <c r="G247" s="149" t="s">
        <v>693</v>
      </c>
      <c r="H247" s="150">
        <v>1</v>
      </c>
      <c r="I247" s="151"/>
      <c r="J247" s="152">
        <f t="shared" si="20"/>
        <v>0</v>
      </c>
      <c r="K247" s="153"/>
      <c r="L247" s="32"/>
      <c r="M247" s="154" t="s">
        <v>1</v>
      </c>
      <c r="N247" s="155" t="s">
        <v>42</v>
      </c>
      <c r="P247" s="156">
        <f t="shared" si="21"/>
        <v>0</v>
      </c>
      <c r="Q247" s="156">
        <v>0</v>
      </c>
      <c r="R247" s="156">
        <f t="shared" si="22"/>
        <v>0</v>
      </c>
      <c r="S247" s="156">
        <v>0</v>
      </c>
      <c r="T247" s="157">
        <f t="shared" si="23"/>
        <v>0</v>
      </c>
      <c r="AR247" s="158" t="s">
        <v>1006</v>
      </c>
      <c r="AT247" s="158" t="s">
        <v>309</v>
      </c>
      <c r="AU247" s="158" t="s">
        <v>107</v>
      </c>
      <c r="AY247" s="17" t="s">
        <v>307</v>
      </c>
      <c r="BE247" s="159">
        <f t="shared" si="24"/>
        <v>0</v>
      </c>
      <c r="BF247" s="159">
        <f t="shared" si="25"/>
        <v>0</v>
      </c>
      <c r="BG247" s="159">
        <f t="shared" si="26"/>
        <v>0</v>
      </c>
      <c r="BH247" s="159">
        <f t="shared" si="27"/>
        <v>0</v>
      </c>
      <c r="BI247" s="159">
        <f t="shared" si="28"/>
        <v>0</v>
      </c>
      <c r="BJ247" s="17" t="s">
        <v>89</v>
      </c>
      <c r="BK247" s="159">
        <f t="shared" si="29"/>
        <v>0</v>
      </c>
      <c r="BL247" s="17" t="s">
        <v>1006</v>
      </c>
      <c r="BM247" s="158" t="s">
        <v>1731</v>
      </c>
    </row>
    <row r="248" spans="2:65" s="1" customFormat="1" ht="16.5" customHeight="1">
      <c r="B248" s="145"/>
      <c r="C248" s="146" t="s">
        <v>1083</v>
      </c>
      <c r="D248" s="146" t="s">
        <v>309</v>
      </c>
      <c r="E248" s="147" t="s">
        <v>5107</v>
      </c>
      <c r="F248" s="148" t="s">
        <v>5108</v>
      </c>
      <c r="G248" s="149" t="s">
        <v>693</v>
      </c>
      <c r="H248" s="150">
        <v>1</v>
      </c>
      <c r="I248" s="151"/>
      <c r="J248" s="152">
        <f t="shared" si="20"/>
        <v>0</v>
      </c>
      <c r="K248" s="153"/>
      <c r="L248" s="32"/>
      <c r="M248" s="154" t="s">
        <v>1</v>
      </c>
      <c r="N248" s="155" t="s">
        <v>42</v>
      </c>
      <c r="P248" s="156">
        <f t="shared" si="21"/>
        <v>0</v>
      </c>
      <c r="Q248" s="156">
        <v>0</v>
      </c>
      <c r="R248" s="156">
        <f t="shared" si="22"/>
        <v>0</v>
      </c>
      <c r="S248" s="156">
        <v>0</v>
      </c>
      <c r="T248" s="157">
        <f t="shared" si="23"/>
        <v>0</v>
      </c>
      <c r="AR248" s="158" t="s">
        <v>1006</v>
      </c>
      <c r="AT248" s="158" t="s">
        <v>309</v>
      </c>
      <c r="AU248" s="158" t="s">
        <v>107</v>
      </c>
      <c r="AY248" s="17" t="s">
        <v>307</v>
      </c>
      <c r="BE248" s="159">
        <f t="shared" si="24"/>
        <v>0</v>
      </c>
      <c r="BF248" s="159">
        <f t="shared" si="25"/>
        <v>0</v>
      </c>
      <c r="BG248" s="159">
        <f t="shared" si="26"/>
        <v>0</v>
      </c>
      <c r="BH248" s="159">
        <f t="shared" si="27"/>
        <v>0</v>
      </c>
      <c r="BI248" s="159">
        <f t="shared" si="28"/>
        <v>0</v>
      </c>
      <c r="BJ248" s="17" t="s">
        <v>89</v>
      </c>
      <c r="BK248" s="159">
        <f t="shared" si="29"/>
        <v>0</v>
      </c>
      <c r="BL248" s="17" t="s">
        <v>1006</v>
      </c>
      <c r="BM248" s="158" t="s">
        <v>1747</v>
      </c>
    </row>
    <row r="249" spans="2:65" s="1" customFormat="1" ht="16.5" customHeight="1">
      <c r="B249" s="145"/>
      <c r="C249" s="146" t="s">
        <v>1090</v>
      </c>
      <c r="D249" s="146" t="s">
        <v>309</v>
      </c>
      <c r="E249" s="147" t="s">
        <v>5109</v>
      </c>
      <c r="F249" s="148" t="s">
        <v>5110</v>
      </c>
      <c r="G249" s="149" t="s">
        <v>693</v>
      </c>
      <c r="H249" s="150">
        <v>4</v>
      </c>
      <c r="I249" s="151"/>
      <c r="J249" s="152">
        <f t="shared" si="20"/>
        <v>0</v>
      </c>
      <c r="K249" s="153"/>
      <c r="L249" s="32"/>
      <c r="M249" s="154" t="s">
        <v>1</v>
      </c>
      <c r="N249" s="155" t="s">
        <v>42</v>
      </c>
      <c r="P249" s="156">
        <f t="shared" si="21"/>
        <v>0</v>
      </c>
      <c r="Q249" s="156">
        <v>0</v>
      </c>
      <c r="R249" s="156">
        <f t="shared" si="22"/>
        <v>0</v>
      </c>
      <c r="S249" s="156">
        <v>0</v>
      </c>
      <c r="T249" s="157">
        <f t="shared" si="23"/>
        <v>0</v>
      </c>
      <c r="AR249" s="158" t="s">
        <v>1006</v>
      </c>
      <c r="AT249" s="158" t="s">
        <v>309</v>
      </c>
      <c r="AU249" s="158" t="s">
        <v>107</v>
      </c>
      <c r="AY249" s="17" t="s">
        <v>307</v>
      </c>
      <c r="BE249" s="159">
        <f t="shared" si="24"/>
        <v>0</v>
      </c>
      <c r="BF249" s="159">
        <f t="shared" si="25"/>
        <v>0</v>
      </c>
      <c r="BG249" s="159">
        <f t="shared" si="26"/>
        <v>0</v>
      </c>
      <c r="BH249" s="159">
        <f t="shared" si="27"/>
        <v>0</v>
      </c>
      <c r="BI249" s="159">
        <f t="shared" si="28"/>
        <v>0</v>
      </c>
      <c r="BJ249" s="17" t="s">
        <v>89</v>
      </c>
      <c r="BK249" s="159">
        <f t="shared" si="29"/>
        <v>0</v>
      </c>
      <c r="BL249" s="17" t="s">
        <v>1006</v>
      </c>
      <c r="BM249" s="158" t="s">
        <v>1761</v>
      </c>
    </row>
    <row r="250" spans="2:65" s="1" customFormat="1" ht="16.5" customHeight="1">
      <c r="B250" s="145"/>
      <c r="C250" s="146" t="s">
        <v>1094</v>
      </c>
      <c r="D250" s="146" t="s">
        <v>309</v>
      </c>
      <c r="E250" s="147" t="s">
        <v>5111</v>
      </c>
      <c r="F250" s="148" t="s">
        <v>5112</v>
      </c>
      <c r="G250" s="149" t="s">
        <v>693</v>
      </c>
      <c r="H250" s="150">
        <v>4</v>
      </c>
      <c r="I250" s="151"/>
      <c r="J250" s="152">
        <f t="shared" si="20"/>
        <v>0</v>
      </c>
      <c r="K250" s="153"/>
      <c r="L250" s="32"/>
      <c r="M250" s="154" t="s">
        <v>1</v>
      </c>
      <c r="N250" s="155" t="s">
        <v>42</v>
      </c>
      <c r="P250" s="156">
        <f t="shared" si="21"/>
        <v>0</v>
      </c>
      <c r="Q250" s="156">
        <v>0</v>
      </c>
      <c r="R250" s="156">
        <f t="shared" si="22"/>
        <v>0</v>
      </c>
      <c r="S250" s="156">
        <v>0</v>
      </c>
      <c r="T250" s="157">
        <f t="shared" si="23"/>
        <v>0</v>
      </c>
      <c r="AR250" s="158" t="s">
        <v>1006</v>
      </c>
      <c r="AT250" s="158" t="s">
        <v>309</v>
      </c>
      <c r="AU250" s="158" t="s">
        <v>107</v>
      </c>
      <c r="AY250" s="17" t="s">
        <v>307</v>
      </c>
      <c r="BE250" s="159">
        <f t="shared" si="24"/>
        <v>0</v>
      </c>
      <c r="BF250" s="159">
        <f t="shared" si="25"/>
        <v>0</v>
      </c>
      <c r="BG250" s="159">
        <f t="shared" si="26"/>
        <v>0</v>
      </c>
      <c r="BH250" s="159">
        <f t="shared" si="27"/>
        <v>0</v>
      </c>
      <c r="BI250" s="159">
        <f t="shared" si="28"/>
        <v>0</v>
      </c>
      <c r="BJ250" s="17" t="s">
        <v>89</v>
      </c>
      <c r="BK250" s="159">
        <f t="shared" si="29"/>
        <v>0</v>
      </c>
      <c r="BL250" s="17" t="s">
        <v>1006</v>
      </c>
      <c r="BM250" s="158" t="s">
        <v>1772</v>
      </c>
    </row>
    <row r="251" spans="2:65" s="1" customFormat="1" ht="16.5" customHeight="1">
      <c r="B251" s="145"/>
      <c r="C251" s="146" t="s">
        <v>1115</v>
      </c>
      <c r="D251" s="146" t="s">
        <v>309</v>
      </c>
      <c r="E251" s="147" t="s">
        <v>5113</v>
      </c>
      <c r="F251" s="148" t="s">
        <v>5114</v>
      </c>
      <c r="G251" s="149" t="s">
        <v>693</v>
      </c>
      <c r="H251" s="150">
        <v>56</v>
      </c>
      <c r="I251" s="151"/>
      <c r="J251" s="152">
        <f t="shared" si="20"/>
        <v>0</v>
      </c>
      <c r="K251" s="153"/>
      <c r="L251" s="32"/>
      <c r="M251" s="154" t="s">
        <v>1</v>
      </c>
      <c r="N251" s="155" t="s">
        <v>42</v>
      </c>
      <c r="P251" s="156">
        <f t="shared" si="21"/>
        <v>0</v>
      </c>
      <c r="Q251" s="156">
        <v>0</v>
      </c>
      <c r="R251" s="156">
        <f t="shared" si="22"/>
        <v>0</v>
      </c>
      <c r="S251" s="156">
        <v>0</v>
      </c>
      <c r="T251" s="157">
        <f t="shared" si="23"/>
        <v>0</v>
      </c>
      <c r="AR251" s="158" t="s">
        <v>1006</v>
      </c>
      <c r="AT251" s="158" t="s">
        <v>309</v>
      </c>
      <c r="AU251" s="158" t="s">
        <v>107</v>
      </c>
      <c r="AY251" s="17" t="s">
        <v>307</v>
      </c>
      <c r="BE251" s="159">
        <f t="shared" si="24"/>
        <v>0</v>
      </c>
      <c r="BF251" s="159">
        <f t="shared" si="25"/>
        <v>0</v>
      </c>
      <c r="BG251" s="159">
        <f t="shared" si="26"/>
        <v>0</v>
      </c>
      <c r="BH251" s="159">
        <f t="shared" si="27"/>
        <v>0</v>
      </c>
      <c r="BI251" s="159">
        <f t="shared" si="28"/>
        <v>0</v>
      </c>
      <c r="BJ251" s="17" t="s">
        <v>89</v>
      </c>
      <c r="BK251" s="159">
        <f t="shared" si="29"/>
        <v>0</v>
      </c>
      <c r="BL251" s="17" t="s">
        <v>1006</v>
      </c>
      <c r="BM251" s="158" t="s">
        <v>1782</v>
      </c>
    </row>
    <row r="252" spans="2:65" s="1" customFormat="1" ht="16.5" customHeight="1">
      <c r="B252" s="145"/>
      <c r="C252" s="146" t="s">
        <v>1120</v>
      </c>
      <c r="D252" s="146" t="s">
        <v>309</v>
      </c>
      <c r="E252" s="147" t="s">
        <v>5115</v>
      </c>
      <c r="F252" s="148" t="s">
        <v>5116</v>
      </c>
      <c r="G252" s="149" t="s">
        <v>693</v>
      </c>
      <c r="H252" s="150">
        <v>10</v>
      </c>
      <c r="I252" s="151"/>
      <c r="J252" s="152">
        <f t="shared" si="20"/>
        <v>0</v>
      </c>
      <c r="K252" s="153"/>
      <c r="L252" s="32"/>
      <c r="M252" s="154" t="s">
        <v>1</v>
      </c>
      <c r="N252" s="155" t="s">
        <v>42</v>
      </c>
      <c r="P252" s="156">
        <f t="shared" si="21"/>
        <v>0</v>
      </c>
      <c r="Q252" s="156">
        <v>0</v>
      </c>
      <c r="R252" s="156">
        <f t="shared" si="22"/>
        <v>0</v>
      </c>
      <c r="S252" s="156">
        <v>0</v>
      </c>
      <c r="T252" s="157">
        <f t="shared" si="23"/>
        <v>0</v>
      </c>
      <c r="AR252" s="158" t="s">
        <v>1006</v>
      </c>
      <c r="AT252" s="158" t="s">
        <v>309</v>
      </c>
      <c r="AU252" s="158" t="s">
        <v>107</v>
      </c>
      <c r="AY252" s="17" t="s">
        <v>307</v>
      </c>
      <c r="BE252" s="159">
        <f t="shared" si="24"/>
        <v>0</v>
      </c>
      <c r="BF252" s="159">
        <f t="shared" si="25"/>
        <v>0</v>
      </c>
      <c r="BG252" s="159">
        <f t="shared" si="26"/>
        <v>0</v>
      </c>
      <c r="BH252" s="159">
        <f t="shared" si="27"/>
        <v>0</v>
      </c>
      <c r="BI252" s="159">
        <f t="shared" si="28"/>
        <v>0</v>
      </c>
      <c r="BJ252" s="17" t="s">
        <v>89</v>
      </c>
      <c r="BK252" s="159">
        <f t="shared" si="29"/>
        <v>0</v>
      </c>
      <c r="BL252" s="17" t="s">
        <v>1006</v>
      </c>
      <c r="BM252" s="158" t="s">
        <v>1795</v>
      </c>
    </row>
    <row r="253" spans="2:65" s="1" customFormat="1" ht="16.5" customHeight="1">
      <c r="B253" s="145"/>
      <c r="C253" s="146" t="s">
        <v>1125</v>
      </c>
      <c r="D253" s="146" t="s">
        <v>309</v>
      </c>
      <c r="E253" s="147" t="s">
        <v>5117</v>
      </c>
      <c r="F253" s="148" t="s">
        <v>5118</v>
      </c>
      <c r="G253" s="149" t="s">
        <v>693</v>
      </c>
      <c r="H253" s="150">
        <v>47</v>
      </c>
      <c r="I253" s="151"/>
      <c r="J253" s="152">
        <f t="shared" si="20"/>
        <v>0</v>
      </c>
      <c r="K253" s="153"/>
      <c r="L253" s="32"/>
      <c r="M253" s="154" t="s">
        <v>1</v>
      </c>
      <c r="N253" s="155" t="s">
        <v>42</v>
      </c>
      <c r="P253" s="156">
        <f t="shared" si="21"/>
        <v>0</v>
      </c>
      <c r="Q253" s="156">
        <v>0</v>
      </c>
      <c r="R253" s="156">
        <f t="shared" si="22"/>
        <v>0</v>
      </c>
      <c r="S253" s="156">
        <v>0</v>
      </c>
      <c r="T253" s="157">
        <f t="shared" si="23"/>
        <v>0</v>
      </c>
      <c r="AR253" s="158" t="s">
        <v>1006</v>
      </c>
      <c r="AT253" s="158" t="s">
        <v>309</v>
      </c>
      <c r="AU253" s="158" t="s">
        <v>107</v>
      </c>
      <c r="AY253" s="17" t="s">
        <v>307</v>
      </c>
      <c r="BE253" s="159">
        <f t="shared" si="24"/>
        <v>0</v>
      </c>
      <c r="BF253" s="159">
        <f t="shared" si="25"/>
        <v>0</v>
      </c>
      <c r="BG253" s="159">
        <f t="shared" si="26"/>
        <v>0</v>
      </c>
      <c r="BH253" s="159">
        <f t="shared" si="27"/>
        <v>0</v>
      </c>
      <c r="BI253" s="159">
        <f t="shared" si="28"/>
        <v>0</v>
      </c>
      <c r="BJ253" s="17" t="s">
        <v>89</v>
      </c>
      <c r="BK253" s="159">
        <f t="shared" si="29"/>
        <v>0</v>
      </c>
      <c r="BL253" s="17" t="s">
        <v>1006</v>
      </c>
      <c r="BM253" s="158" t="s">
        <v>1806</v>
      </c>
    </row>
    <row r="254" spans="2:65" s="11" customFormat="1" ht="20.85" customHeight="1">
      <c r="B254" s="133"/>
      <c r="D254" s="134" t="s">
        <v>75</v>
      </c>
      <c r="E254" s="143" t="s">
        <v>5119</v>
      </c>
      <c r="F254" s="143" t="s">
        <v>5120</v>
      </c>
      <c r="I254" s="136"/>
      <c r="J254" s="144">
        <f>BK254</f>
        <v>0</v>
      </c>
      <c r="L254" s="133"/>
      <c r="M254" s="138"/>
      <c r="P254" s="139">
        <f>SUM(P255:P263)</f>
        <v>0</v>
      </c>
      <c r="R254" s="139">
        <f>SUM(R255:R263)</f>
        <v>0</v>
      </c>
      <c r="T254" s="140">
        <f>SUM(T255:T263)</f>
        <v>0</v>
      </c>
      <c r="AR254" s="134" t="s">
        <v>83</v>
      </c>
      <c r="AT254" s="141" t="s">
        <v>75</v>
      </c>
      <c r="AU254" s="141" t="s">
        <v>89</v>
      </c>
      <c r="AY254" s="134" t="s">
        <v>307</v>
      </c>
      <c r="BK254" s="142">
        <f>SUM(BK255:BK263)</f>
        <v>0</v>
      </c>
    </row>
    <row r="255" spans="2:65" s="1" customFormat="1" ht="16.5" customHeight="1">
      <c r="B255" s="145"/>
      <c r="C255" s="146" t="s">
        <v>1131</v>
      </c>
      <c r="D255" s="146" t="s">
        <v>309</v>
      </c>
      <c r="E255" s="147" t="s">
        <v>4968</v>
      </c>
      <c r="F255" s="148" t="s">
        <v>4969</v>
      </c>
      <c r="G255" s="149" t="s">
        <v>693</v>
      </c>
      <c r="H255" s="150">
        <v>57</v>
      </c>
      <c r="I255" s="151"/>
      <c r="J255" s="152">
        <f>ROUND(I255*H255,2)</f>
        <v>0</v>
      </c>
      <c r="K255" s="153"/>
      <c r="L255" s="32"/>
      <c r="M255" s="154" t="s">
        <v>1</v>
      </c>
      <c r="N255" s="155" t="s">
        <v>42</v>
      </c>
      <c r="P255" s="156">
        <f>O255*H255</f>
        <v>0</v>
      </c>
      <c r="Q255" s="156">
        <v>0</v>
      </c>
      <c r="R255" s="156">
        <f>Q255*H255</f>
        <v>0</v>
      </c>
      <c r="S255" s="156">
        <v>0</v>
      </c>
      <c r="T255" s="157">
        <f>S255*H255</f>
        <v>0</v>
      </c>
      <c r="AR255" s="158" t="s">
        <v>1006</v>
      </c>
      <c r="AT255" s="158" t="s">
        <v>309</v>
      </c>
      <c r="AU255" s="158" t="s">
        <v>107</v>
      </c>
      <c r="AY255" s="17" t="s">
        <v>307</v>
      </c>
      <c r="BE255" s="159">
        <f>IF(N255="základná",J255,0)</f>
        <v>0</v>
      </c>
      <c r="BF255" s="159">
        <f>IF(N255="znížená",J255,0)</f>
        <v>0</v>
      </c>
      <c r="BG255" s="159">
        <f>IF(N255="zákl. prenesená",J255,0)</f>
        <v>0</v>
      </c>
      <c r="BH255" s="159">
        <f>IF(N255="zníž. prenesená",J255,0)</f>
        <v>0</v>
      </c>
      <c r="BI255" s="159">
        <f>IF(N255="nulová",J255,0)</f>
        <v>0</v>
      </c>
      <c r="BJ255" s="17" t="s">
        <v>89</v>
      </c>
      <c r="BK255" s="159">
        <f>ROUND(I255*H255,2)</f>
        <v>0</v>
      </c>
      <c r="BL255" s="17" t="s">
        <v>1006</v>
      </c>
      <c r="BM255" s="158" t="s">
        <v>1816</v>
      </c>
    </row>
    <row r="256" spans="2:65" s="1" customFormat="1" ht="29.25">
      <c r="B256" s="32"/>
      <c r="D256" s="161" t="s">
        <v>3247</v>
      </c>
      <c r="F256" s="205" t="s">
        <v>5121</v>
      </c>
      <c r="I256" s="206"/>
      <c r="L256" s="32"/>
      <c r="M256" s="207"/>
      <c r="T256" s="59"/>
      <c r="AT256" s="17" t="s">
        <v>3247</v>
      </c>
      <c r="AU256" s="17" t="s">
        <v>107</v>
      </c>
    </row>
    <row r="257" spans="2:65" s="1" customFormat="1" ht="16.5" customHeight="1">
      <c r="B257" s="145"/>
      <c r="C257" s="146" t="s">
        <v>1136</v>
      </c>
      <c r="D257" s="146" t="s">
        <v>309</v>
      </c>
      <c r="E257" s="147" t="s">
        <v>5122</v>
      </c>
      <c r="F257" s="148" t="s">
        <v>5123</v>
      </c>
      <c r="G257" s="149" t="s">
        <v>693</v>
      </c>
      <c r="H257" s="150">
        <v>57</v>
      </c>
      <c r="I257" s="151"/>
      <c r="J257" s="152">
        <f>ROUND(I257*H257,2)</f>
        <v>0</v>
      </c>
      <c r="K257" s="153"/>
      <c r="L257" s="32"/>
      <c r="M257" s="154" t="s">
        <v>1</v>
      </c>
      <c r="N257" s="155" t="s">
        <v>42</v>
      </c>
      <c r="P257" s="156">
        <f>O257*H257</f>
        <v>0</v>
      </c>
      <c r="Q257" s="156">
        <v>0</v>
      </c>
      <c r="R257" s="156">
        <f>Q257*H257</f>
        <v>0</v>
      </c>
      <c r="S257" s="156">
        <v>0</v>
      </c>
      <c r="T257" s="157">
        <f>S257*H257</f>
        <v>0</v>
      </c>
      <c r="AR257" s="158" t="s">
        <v>1006</v>
      </c>
      <c r="AT257" s="158" t="s">
        <v>309</v>
      </c>
      <c r="AU257" s="158" t="s">
        <v>107</v>
      </c>
      <c r="AY257" s="17" t="s">
        <v>307</v>
      </c>
      <c r="BE257" s="159">
        <f>IF(N257="základná",J257,0)</f>
        <v>0</v>
      </c>
      <c r="BF257" s="159">
        <f>IF(N257="znížená",J257,0)</f>
        <v>0</v>
      </c>
      <c r="BG257" s="159">
        <f>IF(N257="zákl. prenesená",J257,0)</f>
        <v>0</v>
      </c>
      <c r="BH257" s="159">
        <f>IF(N257="zníž. prenesená",J257,0)</f>
        <v>0</v>
      </c>
      <c r="BI257" s="159">
        <f>IF(N257="nulová",J257,0)</f>
        <v>0</v>
      </c>
      <c r="BJ257" s="17" t="s">
        <v>89</v>
      </c>
      <c r="BK257" s="159">
        <f>ROUND(I257*H257,2)</f>
        <v>0</v>
      </c>
      <c r="BL257" s="17" t="s">
        <v>1006</v>
      </c>
      <c r="BM257" s="158" t="s">
        <v>1828</v>
      </c>
    </row>
    <row r="258" spans="2:65" s="1" customFormat="1" ht="19.5">
      <c r="B258" s="32"/>
      <c r="D258" s="161" t="s">
        <v>3247</v>
      </c>
      <c r="F258" s="205" t="s">
        <v>5124</v>
      </c>
      <c r="I258" s="206"/>
      <c r="L258" s="32"/>
      <c r="M258" s="207"/>
      <c r="T258" s="59"/>
      <c r="AT258" s="17" t="s">
        <v>3247</v>
      </c>
      <c r="AU258" s="17" t="s">
        <v>107</v>
      </c>
    </row>
    <row r="259" spans="2:65" s="1" customFormat="1" ht="16.5" customHeight="1">
      <c r="B259" s="145"/>
      <c r="C259" s="146" t="s">
        <v>1140</v>
      </c>
      <c r="D259" s="146" t="s">
        <v>309</v>
      </c>
      <c r="E259" s="147" t="s">
        <v>4976</v>
      </c>
      <c r="F259" s="148" t="s">
        <v>4977</v>
      </c>
      <c r="G259" s="149" t="s">
        <v>693</v>
      </c>
      <c r="H259" s="150">
        <v>2</v>
      </c>
      <c r="I259" s="151"/>
      <c r="J259" s="152">
        <f>ROUND(I259*H259,2)</f>
        <v>0</v>
      </c>
      <c r="K259" s="153"/>
      <c r="L259" s="32"/>
      <c r="M259" s="154" t="s">
        <v>1</v>
      </c>
      <c r="N259" s="155" t="s">
        <v>42</v>
      </c>
      <c r="P259" s="156">
        <f>O259*H259</f>
        <v>0</v>
      </c>
      <c r="Q259" s="156">
        <v>0</v>
      </c>
      <c r="R259" s="156">
        <f>Q259*H259</f>
        <v>0</v>
      </c>
      <c r="S259" s="156">
        <v>0</v>
      </c>
      <c r="T259" s="157">
        <f>S259*H259</f>
        <v>0</v>
      </c>
      <c r="AR259" s="158" t="s">
        <v>1006</v>
      </c>
      <c r="AT259" s="158" t="s">
        <v>309</v>
      </c>
      <c r="AU259" s="158" t="s">
        <v>107</v>
      </c>
      <c r="AY259" s="17" t="s">
        <v>307</v>
      </c>
      <c r="BE259" s="159">
        <f>IF(N259="základná",J259,0)</f>
        <v>0</v>
      </c>
      <c r="BF259" s="159">
        <f>IF(N259="znížená",J259,0)</f>
        <v>0</v>
      </c>
      <c r="BG259" s="159">
        <f>IF(N259="zákl. prenesená",J259,0)</f>
        <v>0</v>
      </c>
      <c r="BH259" s="159">
        <f>IF(N259="zníž. prenesená",J259,0)</f>
        <v>0</v>
      </c>
      <c r="BI259" s="159">
        <f>IF(N259="nulová",J259,0)</f>
        <v>0</v>
      </c>
      <c r="BJ259" s="17" t="s">
        <v>89</v>
      </c>
      <c r="BK259" s="159">
        <f>ROUND(I259*H259,2)</f>
        <v>0</v>
      </c>
      <c r="BL259" s="17" t="s">
        <v>1006</v>
      </c>
      <c r="BM259" s="158" t="s">
        <v>1836</v>
      </c>
    </row>
    <row r="260" spans="2:65" s="1" customFormat="1" ht="19.5">
      <c r="B260" s="32"/>
      <c r="D260" s="161" t="s">
        <v>3247</v>
      </c>
      <c r="F260" s="205" t="s">
        <v>5125</v>
      </c>
      <c r="I260" s="206"/>
      <c r="L260" s="32"/>
      <c r="M260" s="207"/>
      <c r="T260" s="59"/>
      <c r="AT260" s="17" t="s">
        <v>3247</v>
      </c>
      <c r="AU260" s="17" t="s">
        <v>107</v>
      </c>
    </row>
    <row r="261" spans="2:65" s="1" customFormat="1" ht="16.5" customHeight="1">
      <c r="B261" s="145"/>
      <c r="C261" s="146" t="s">
        <v>1169</v>
      </c>
      <c r="D261" s="146" t="s">
        <v>309</v>
      </c>
      <c r="E261" s="147" t="s">
        <v>5126</v>
      </c>
      <c r="F261" s="148" t="s">
        <v>5127</v>
      </c>
      <c r="G261" s="149" t="s">
        <v>1071</v>
      </c>
      <c r="H261" s="150">
        <v>2565</v>
      </c>
      <c r="I261" s="151"/>
      <c r="J261" s="152">
        <f>ROUND(I261*H261,2)</f>
        <v>0</v>
      </c>
      <c r="K261" s="153"/>
      <c r="L261" s="32"/>
      <c r="M261" s="154" t="s">
        <v>1</v>
      </c>
      <c r="N261" s="155" t="s">
        <v>42</v>
      </c>
      <c r="P261" s="156">
        <f>O261*H261</f>
        <v>0</v>
      </c>
      <c r="Q261" s="156">
        <v>0</v>
      </c>
      <c r="R261" s="156">
        <f>Q261*H261</f>
        <v>0</v>
      </c>
      <c r="S261" s="156">
        <v>0</v>
      </c>
      <c r="T261" s="157">
        <f>S261*H261</f>
        <v>0</v>
      </c>
      <c r="AR261" s="158" t="s">
        <v>1006</v>
      </c>
      <c r="AT261" s="158" t="s">
        <v>309</v>
      </c>
      <c r="AU261" s="158" t="s">
        <v>107</v>
      </c>
      <c r="AY261" s="17" t="s">
        <v>307</v>
      </c>
      <c r="BE261" s="159">
        <f>IF(N261="základná",J261,0)</f>
        <v>0</v>
      </c>
      <c r="BF261" s="159">
        <f>IF(N261="znížená",J261,0)</f>
        <v>0</v>
      </c>
      <c r="BG261" s="159">
        <f>IF(N261="zákl. prenesená",J261,0)</f>
        <v>0</v>
      </c>
      <c r="BH261" s="159">
        <f>IF(N261="zníž. prenesená",J261,0)</f>
        <v>0</v>
      </c>
      <c r="BI261" s="159">
        <f>IF(N261="nulová",J261,0)</f>
        <v>0</v>
      </c>
      <c r="BJ261" s="17" t="s">
        <v>89</v>
      </c>
      <c r="BK261" s="159">
        <f>ROUND(I261*H261,2)</f>
        <v>0</v>
      </c>
      <c r="BL261" s="17" t="s">
        <v>1006</v>
      </c>
      <c r="BM261" s="158" t="s">
        <v>1846</v>
      </c>
    </row>
    <row r="262" spans="2:65" s="1" customFormat="1" ht="16.5" customHeight="1">
      <c r="B262" s="145"/>
      <c r="C262" s="146" t="s">
        <v>1173</v>
      </c>
      <c r="D262" s="146" t="s">
        <v>309</v>
      </c>
      <c r="E262" s="147" t="s">
        <v>4980</v>
      </c>
      <c r="F262" s="148" t="s">
        <v>4981</v>
      </c>
      <c r="G262" s="149" t="s">
        <v>693</v>
      </c>
      <c r="H262" s="150">
        <v>114</v>
      </c>
      <c r="I262" s="151"/>
      <c r="J262" s="152">
        <f>ROUND(I262*H262,2)</f>
        <v>0</v>
      </c>
      <c r="K262" s="153"/>
      <c r="L262" s="32"/>
      <c r="M262" s="154" t="s">
        <v>1</v>
      </c>
      <c r="N262" s="155" t="s">
        <v>42</v>
      </c>
      <c r="P262" s="156">
        <f>O262*H262</f>
        <v>0</v>
      </c>
      <c r="Q262" s="156">
        <v>0</v>
      </c>
      <c r="R262" s="156">
        <f>Q262*H262</f>
        <v>0</v>
      </c>
      <c r="S262" s="156">
        <v>0</v>
      </c>
      <c r="T262" s="157">
        <f>S262*H262</f>
        <v>0</v>
      </c>
      <c r="AR262" s="158" t="s">
        <v>1006</v>
      </c>
      <c r="AT262" s="158" t="s">
        <v>309</v>
      </c>
      <c r="AU262" s="158" t="s">
        <v>107</v>
      </c>
      <c r="AY262" s="17" t="s">
        <v>307</v>
      </c>
      <c r="BE262" s="159">
        <f>IF(N262="základná",J262,0)</f>
        <v>0</v>
      </c>
      <c r="BF262" s="159">
        <f>IF(N262="znížená",J262,0)</f>
        <v>0</v>
      </c>
      <c r="BG262" s="159">
        <f>IF(N262="zákl. prenesená",J262,0)</f>
        <v>0</v>
      </c>
      <c r="BH262" s="159">
        <f>IF(N262="zníž. prenesená",J262,0)</f>
        <v>0</v>
      </c>
      <c r="BI262" s="159">
        <f>IF(N262="nulová",J262,0)</f>
        <v>0</v>
      </c>
      <c r="BJ262" s="17" t="s">
        <v>89</v>
      </c>
      <c r="BK262" s="159">
        <f>ROUND(I262*H262,2)</f>
        <v>0</v>
      </c>
      <c r="BL262" s="17" t="s">
        <v>1006</v>
      </c>
      <c r="BM262" s="158" t="s">
        <v>1861</v>
      </c>
    </row>
    <row r="263" spans="2:65" s="1" customFormat="1" ht="24.2" customHeight="1">
      <c r="B263" s="145"/>
      <c r="C263" s="146" t="s">
        <v>1179</v>
      </c>
      <c r="D263" s="146" t="s">
        <v>309</v>
      </c>
      <c r="E263" s="147" t="s">
        <v>4982</v>
      </c>
      <c r="F263" s="148" t="s">
        <v>4983</v>
      </c>
      <c r="G263" s="149" t="s">
        <v>693</v>
      </c>
      <c r="H263" s="150">
        <v>57</v>
      </c>
      <c r="I263" s="151"/>
      <c r="J263" s="152">
        <f>ROUND(I263*H263,2)</f>
        <v>0</v>
      </c>
      <c r="K263" s="153"/>
      <c r="L263" s="32"/>
      <c r="M263" s="154" t="s">
        <v>1</v>
      </c>
      <c r="N263" s="155" t="s">
        <v>42</v>
      </c>
      <c r="P263" s="156">
        <f>O263*H263</f>
        <v>0</v>
      </c>
      <c r="Q263" s="156">
        <v>0</v>
      </c>
      <c r="R263" s="156">
        <f>Q263*H263</f>
        <v>0</v>
      </c>
      <c r="S263" s="156">
        <v>0</v>
      </c>
      <c r="T263" s="157">
        <f>S263*H263</f>
        <v>0</v>
      </c>
      <c r="AR263" s="158" t="s">
        <v>1006</v>
      </c>
      <c r="AT263" s="158" t="s">
        <v>309</v>
      </c>
      <c r="AU263" s="158" t="s">
        <v>107</v>
      </c>
      <c r="AY263" s="17" t="s">
        <v>307</v>
      </c>
      <c r="BE263" s="159">
        <f>IF(N263="základná",J263,0)</f>
        <v>0</v>
      </c>
      <c r="BF263" s="159">
        <f>IF(N263="znížená",J263,0)</f>
        <v>0</v>
      </c>
      <c r="BG263" s="159">
        <f>IF(N263="zákl. prenesená",J263,0)</f>
        <v>0</v>
      </c>
      <c r="BH263" s="159">
        <f>IF(N263="zníž. prenesená",J263,0)</f>
        <v>0</v>
      </c>
      <c r="BI263" s="159">
        <f>IF(N263="nulová",J263,0)</f>
        <v>0</v>
      </c>
      <c r="BJ263" s="17" t="s">
        <v>89</v>
      </c>
      <c r="BK263" s="159">
        <f>ROUND(I263*H263,2)</f>
        <v>0</v>
      </c>
      <c r="BL263" s="17" t="s">
        <v>1006</v>
      </c>
      <c r="BM263" s="158" t="s">
        <v>1870</v>
      </c>
    </row>
    <row r="264" spans="2:65" s="11" customFormat="1" ht="22.9" customHeight="1">
      <c r="B264" s="133"/>
      <c r="D264" s="134" t="s">
        <v>75</v>
      </c>
      <c r="E264" s="143" t="s">
        <v>5128</v>
      </c>
      <c r="F264" s="143" t="s">
        <v>5129</v>
      </c>
      <c r="I264" s="136"/>
      <c r="J264" s="144">
        <f>BK264</f>
        <v>0</v>
      </c>
      <c r="L264" s="133"/>
      <c r="M264" s="138"/>
      <c r="P264" s="139">
        <f>SUM(P265:P291)</f>
        <v>0</v>
      </c>
      <c r="R264" s="139">
        <f>SUM(R265:R291)</f>
        <v>0</v>
      </c>
      <c r="T264" s="140">
        <f>SUM(T265:T291)</f>
        <v>0</v>
      </c>
      <c r="AR264" s="134" t="s">
        <v>83</v>
      </c>
      <c r="AT264" s="141" t="s">
        <v>75</v>
      </c>
      <c r="AU264" s="141" t="s">
        <v>83</v>
      </c>
      <c r="AY264" s="134" t="s">
        <v>307</v>
      </c>
      <c r="BK264" s="142">
        <f>SUM(BK265:BK291)</f>
        <v>0</v>
      </c>
    </row>
    <row r="265" spans="2:65" s="1" customFormat="1" ht="16.5" customHeight="1">
      <c r="B265" s="145"/>
      <c r="C265" s="146" t="s">
        <v>1184</v>
      </c>
      <c r="D265" s="146" t="s">
        <v>309</v>
      </c>
      <c r="E265" s="147" t="s">
        <v>5130</v>
      </c>
      <c r="F265" s="148" t="s">
        <v>5131</v>
      </c>
      <c r="G265" s="149" t="s">
        <v>693</v>
      </c>
      <c r="H265" s="150">
        <v>1</v>
      </c>
      <c r="I265" s="151"/>
      <c r="J265" s="152">
        <f>ROUND(I265*H265,2)</f>
        <v>0</v>
      </c>
      <c r="K265" s="153"/>
      <c r="L265" s="32"/>
      <c r="M265" s="154" t="s">
        <v>1</v>
      </c>
      <c r="N265" s="155" t="s">
        <v>42</v>
      </c>
      <c r="P265" s="156">
        <f>O265*H265</f>
        <v>0</v>
      </c>
      <c r="Q265" s="156">
        <v>0</v>
      </c>
      <c r="R265" s="156">
        <f>Q265*H265</f>
        <v>0</v>
      </c>
      <c r="S265" s="156">
        <v>0</v>
      </c>
      <c r="T265" s="157">
        <f>S265*H265</f>
        <v>0</v>
      </c>
      <c r="AR265" s="158" t="s">
        <v>1006</v>
      </c>
      <c r="AT265" s="158" t="s">
        <v>309</v>
      </c>
      <c r="AU265" s="158" t="s">
        <v>89</v>
      </c>
      <c r="AY265" s="17" t="s">
        <v>307</v>
      </c>
      <c r="BE265" s="159">
        <f>IF(N265="základná",J265,0)</f>
        <v>0</v>
      </c>
      <c r="BF265" s="159">
        <f>IF(N265="znížená",J265,0)</f>
        <v>0</v>
      </c>
      <c r="BG265" s="159">
        <f>IF(N265="zákl. prenesená",J265,0)</f>
        <v>0</v>
      </c>
      <c r="BH265" s="159">
        <f>IF(N265="zníž. prenesená",J265,0)</f>
        <v>0</v>
      </c>
      <c r="BI265" s="159">
        <f>IF(N265="nulová",J265,0)</f>
        <v>0</v>
      </c>
      <c r="BJ265" s="17" t="s">
        <v>89</v>
      </c>
      <c r="BK265" s="159">
        <f>ROUND(I265*H265,2)</f>
        <v>0</v>
      </c>
      <c r="BL265" s="17" t="s">
        <v>1006</v>
      </c>
      <c r="BM265" s="158" t="s">
        <v>1879</v>
      </c>
    </row>
    <row r="266" spans="2:65" s="1" customFormat="1" ht="16.5" customHeight="1">
      <c r="B266" s="145"/>
      <c r="C266" s="146" t="s">
        <v>1301</v>
      </c>
      <c r="D266" s="146" t="s">
        <v>309</v>
      </c>
      <c r="E266" s="147" t="s">
        <v>5132</v>
      </c>
      <c r="F266" s="148" t="s">
        <v>5133</v>
      </c>
      <c r="G266" s="149" t="s">
        <v>693</v>
      </c>
      <c r="H266" s="150">
        <v>2</v>
      </c>
      <c r="I266" s="151"/>
      <c r="J266" s="152">
        <f>ROUND(I266*H266,2)</f>
        <v>0</v>
      </c>
      <c r="K266" s="153"/>
      <c r="L266" s="32"/>
      <c r="M266" s="154" t="s">
        <v>1</v>
      </c>
      <c r="N266" s="155" t="s">
        <v>42</v>
      </c>
      <c r="P266" s="156">
        <f>O266*H266</f>
        <v>0</v>
      </c>
      <c r="Q266" s="156">
        <v>0</v>
      </c>
      <c r="R266" s="156">
        <f>Q266*H266</f>
        <v>0</v>
      </c>
      <c r="S266" s="156">
        <v>0</v>
      </c>
      <c r="T266" s="157">
        <f>S266*H266</f>
        <v>0</v>
      </c>
      <c r="AR266" s="158" t="s">
        <v>1006</v>
      </c>
      <c r="AT266" s="158" t="s">
        <v>309</v>
      </c>
      <c r="AU266" s="158" t="s">
        <v>89</v>
      </c>
      <c r="AY266" s="17" t="s">
        <v>307</v>
      </c>
      <c r="BE266" s="159">
        <f>IF(N266="základná",J266,0)</f>
        <v>0</v>
      </c>
      <c r="BF266" s="159">
        <f>IF(N266="znížená",J266,0)</f>
        <v>0</v>
      </c>
      <c r="BG266" s="159">
        <f>IF(N266="zákl. prenesená",J266,0)</f>
        <v>0</v>
      </c>
      <c r="BH266" s="159">
        <f>IF(N266="zníž. prenesená",J266,0)</f>
        <v>0</v>
      </c>
      <c r="BI266" s="159">
        <f>IF(N266="nulová",J266,0)</f>
        <v>0</v>
      </c>
      <c r="BJ266" s="17" t="s">
        <v>89</v>
      </c>
      <c r="BK266" s="159">
        <f>ROUND(I266*H266,2)</f>
        <v>0</v>
      </c>
      <c r="BL266" s="17" t="s">
        <v>1006</v>
      </c>
      <c r="BM266" s="158" t="s">
        <v>1888</v>
      </c>
    </row>
    <row r="267" spans="2:65" s="1" customFormat="1" ht="16.5" customHeight="1">
      <c r="B267" s="145"/>
      <c r="C267" s="146" t="s">
        <v>1306</v>
      </c>
      <c r="D267" s="146" t="s">
        <v>309</v>
      </c>
      <c r="E267" s="147" t="s">
        <v>5134</v>
      </c>
      <c r="F267" s="148" t="s">
        <v>5135</v>
      </c>
      <c r="G267" s="149" t="s">
        <v>693</v>
      </c>
      <c r="H267" s="150">
        <v>1</v>
      </c>
      <c r="I267" s="151"/>
      <c r="J267" s="152">
        <f>ROUND(I267*H267,2)</f>
        <v>0</v>
      </c>
      <c r="K267" s="153"/>
      <c r="L267" s="32"/>
      <c r="M267" s="154" t="s">
        <v>1</v>
      </c>
      <c r="N267" s="155" t="s">
        <v>42</v>
      </c>
      <c r="P267" s="156">
        <f>O267*H267</f>
        <v>0</v>
      </c>
      <c r="Q267" s="156">
        <v>0</v>
      </c>
      <c r="R267" s="156">
        <f>Q267*H267</f>
        <v>0</v>
      </c>
      <c r="S267" s="156">
        <v>0</v>
      </c>
      <c r="T267" s="157">
        <f>S267*H267</f>
        <v>0</v>
      </c>
      <c r="AR267" s="158" t="s">
        <v>1006</v>
      </c>
      <c r="AT267" s="158" t="s">
        <v>309</v>
      </c>
      <c r="AU267" s="158" t="s">
        <v>89</v>
      </c>
      <c r="AY267" s="17" t="s">
        <v>307</v>
      </c>
      <c r="BE267" s="159">
        <f>IF(N267="základná",J267,0)</f>
        <v>0</v>
      </c>
      <c r="BF267" s="159">
        <f>IF(N267="znížená",J267,0)</f>
        <v>0</v>
      </c>
      <c r="BG267" s="159">
        <f>IF(N267="zákl. prenesená",J267,0)</f>
        <v>0</v>
      </c>
      <c r="BH267" s="159">
        <f>IF(N267="zníž. prenesená",J267,0)</f>
        <v>0</v>
      </c>
      <c r="BI267" s="159">
        <f>IF(N267="nulová",J267,0)</f>
        <v>0</v>
      </c>
      <c r="BJ267" s="17" t="s">
        <v>89</v>
      </c>
      <c r="BK267" s="159">
        <f>ROUND(I267*H267,2)</f>
        <v>0</v>
      </c>
      <c r="BL267" s="17" t="s">
        <v>1006</v>
      </c>
      <c r="BM267" s="158" t="s">
        <v>1904</v>
      </c>
    </row>
    <row r="268" spans="2:65" s="1" customFormat="1" ht="16.5" customHeight="1">
      <c r="B268" s="145"/>
      <c r="C268" s="146" t="s">
        <v>1332</v>
      </c>
      <c r="D268" s="146" t="s">
        <v>309</v>
      </c>
      <c r="E268" s="147" t="s">
        <v>5136</v>
      </c>
      <c r="F268" s="148" t="s">
        <v>5137</v>
      </c>
      <c r="G268" s="149" t="s">
        <v>693</v>
      </c>
      <c r="H268" s="150">
        <v>1</v>
      </c>
      <c r="I268" s="151"/>
      <c r="J268" s="152">
        <f>ROUND(I268*H268,2)</f>
        <v>0</v>
      </c>
      <c r="K268" s="153"/>
      <c r="L268" s="32"/>
      <c r="M268" s="154" t="s">
        <v>1</v>
      </c>
      <c r="N268" s="155" t="s">
        <v>42</v>
      </c>
      <c r="P268" s="156">
        <f>O268*H268</f>
        <v>0</v>
      </c>
      <c r="Q268" s="156">
        <v>0</v>
      </c>
      <c r="R268" s="156">
        <f>Q268*H268</f>
        <v>0</v>
      </c>
      <c r="S268" s="156">
        <v>0</v>
      </c>
      <c r="T268" s="157">
        <f>S268*H268</f>
        <v>0</v>
      </c>
      <c r="AR268" s="158" t="s">
        <v>1006</v>
      </c>
      <c r="AT268" s="158" t="s">
        <v>309</v>
      </c>
      <c r="AU268" s="158" t="s">
        <v>89</v>
      </c>
      <c r="AY268" s="17" t="s">
        <v>307</v>
      </c>
      <c r="BE268" s="159">
        <f>IF(N268="základná",J268,0)</f>
        <v>0</v>
      </c>
      <c r="BF268" s="159">
        <f>IF(N268="znížená",J268,0)</f>
        <v>0</v>
      </c>
      <c r="BG268" s="159">
        <f>IF(N268="zákl. prenesená",J268,0)</f>
        <v>0</v>
      </c>
      <c r="BH268" s="159">
        <f>IF(N268="zníž. prenesená",J268,0)</f>
        <v>0</v>
      </c>
      <c r="BI268" s="159">
        <f>IF(N268="nulová",J268,0)</f>
        <v>0</v>
      </c>
      <c r="BJ268" s="17" t="s">
        <v>89</v>
      </c>
      <c r="BK268" s="159">
        <f>ROUND(I268*H268,2)</f>
        <v>0</v>
      </c>
      <c r="BL268" s="17" t="s">
        <v>1006</v>
      </c>
      <c r="BM268" s="158" t="s">
        <v>1919</v>
      </c>
    </row>
    <row r="269" spans="2:65" s="1" customFormat="1" ht="16.5" customHeight="1">
      <c r="B269" s="145"/>
      <c r="C269" s="146" t="s">
        <v>1338</v>
      </c>
      <c r="D269" s="146" t="s">
        <v>309</v>
      </c>
      <c r="E269" s="147" t="s">
        <v>5138</v>
      </c>
      <c r="F269" s="148" t="s">
        <v>5139</v>
      </c>
      <c r="G269" s="149" t="s">
        <v>693</v>
      </c>
      <c r="H269" s="150">
        <v>1</v>
      </c>
      <c r="I269" s="151"/>
      <c r="J269" s="152">
        <f>ROUND(I269*H269,2)</f>
        <v>0</v>
      </c>
      <c r="K269" s="153"/>
      <c r="L269" s="32"/>
      <c r="M269" s="154" t="s">
        <v>1</v>
      </c>
      <c r="N269" s="155" t="s">
        <v>42</v>
      </c>
      <c r="P269" s="156">
        <f>O269*H269</f>
        <v>0</v>
      </c>
      <c r="Q269" s="156">
        <v>0</v>
      </c>
      <c r="R269" s="156">
        <f>Q269*H269</f>
        <v>0</v>
      </c>
      <c r="S269" s="156">
        <v>0</v>
      </c>
      <c r="T269" s="157">
        <f>S269*H269</f>
        <v>0</v>
      </c>
      <c r="AR269" s="158" t="s">
        <v>1006</v>
      </c>
      <c r="AT269" s="158" t="s">
        <v>309</v>
      </c>
      <c r="AU269" s="158" t="s">
        <v>89</v>
      </c>
      <c r="AY269" s="17" t="s">
        <v>307</v>
      </c>
      <c r="BE269" s="159">
        <f>IF(N269="základná",J269,0)</f>
        <v>0</v>
      </c>
      <c r="BF269" s="159">
        <f>IF(N269="znížená",J269,0)</f>
        <v>0</v>
      </c>
      <c r="BG269" s="159">
        <f>IF(N269="zákl. prenesená",J269,0)</f>
        <v>0</v>
      </c>
      <c r="BH269" s="159">
        <f>IF(N269="zníž. prenesená",J269,0)</f>
        <v>0</v>
      </c>
      <c r="BI269" s="159">
        <f>IF(N269="nulová",J269,0)</f>
        <v>0</v>
      </c>
      <c r="BJ269" s="17" t="s">
        <v>89</v>
      </c>
      <c r="BK269" s="159">
        <f>ROUND(I269*H269,2)</f>
        <v>0</v>
      </c>
      <c r="BL269" s="17" t="s">
        <v>1006</v>
      </c>
      <c r="BM269" s="158" t="s">
        <v>1929</v>
      </c>
    </row>
    <row r="270" spans="2:65" s="1" customFormat="1" ht="19.5">
      <c r="B270" s="32"/>
      <c r="D270" s="161" t="s">
        <v>3247</v>
      </c>
      <c r="F270" s="205" t="s">
        <v>5140</v>
      </c>
      <c r="I270" s="206"/>
      <c r="L270" s="32"/>
      <c r="M270" s="207"/>
      <c r="T270" s="59"/>
      <c r="AT270" s="17" t="s">
        <v>3247</v>
      </c>
      <c r="AU270" s="17" t="s">
        <v>89</v>
      </c>
    </row>
    <row r="271" spans="2:65" s="1" customFormat="1" ht="16.5" customHeight="1">
      <c r="B271" s="145"/>
      <c r="C271" s="146" t="s">
        <v>1344</v>
      </c>
      <c r="D271" s="146" t="s">
        <v>309</v>
      </c>
      <c r="E271" s="147" t="s">
        <v>5141</v>
      </c>
      <c r="F271" s="148" t="s">
        <v>5142</v>
      </c>
      <c r="G271" s="149" t="s">
        <v>693</v>
      </c>
      <c r="H271" s="150">
        <v>1</v>
      </c>
      <c r="I271" s="151"/>
      <c r="J271" s="152">
        <f t="shared" ref="J271:J279" si="30">ROUND(I271*H271,2)</f>
        <v>0</v>
      </c>
      <c r="K271" s="153"/>
      <c r="L271" s="32"/>
      <c r="M271" s="154" t="s">
        <v>1</v>
      </c>
      <c r="N271" s="155" t="s">
        <v>42</v>
      </c>
      <c r="P271" s="156">
        <f t="shared" ref="P271:P279" si="31">O271*H271</f>
        <v>0</v>
      </c>
      <c r="Q271" s="156">
        <v>0</v>
      </c>
      <c r="R271" s="156">
        <f t="shared" ref="R271:R279" si="32">Q271*H271</f>
        <v>0</v>
      </c>
      <c r="S271" s="156">
        <v>0</v>
      </c>
      <c r="T271" s="157">
        <f t="shared" ref="T271:T279" si="33">S271*H271</f>
        <v>0</v>
      </c>
      <c r="AR271" s="158" t="s">
        <v>1006</v>
      </c>
      <c r="AT271" s="158" t="s">
        <v>309</v>
      </c>
      <c r="AU271" s="158" t="s">
        <v>89</v>
      </c>
      <c r="AY271" s="17" t="s">
        <v>307</v>
      </c>
      <c r="BE271" s="159">
        <f t="shared" ref="BE271:BE279" si="34">IF(N271="základná",J271,0)</f>
        <v>0</v>
      </c>
      <c r="BF271" s="159">
        <f t="shared" ref="BF271:BF279" si="35">IF(N271="znížená",J271,0)</f>
        <v>0</v>
      </c>
      <c r="BG271" s="159">
        <f t="shared" ref="BG271:BG279" si="36">IF(N271="zákl. prenesená",J271,0)</f>
        <v>0</v>
      </c>
      <c r="BH271" s="159">
        <f t="shared" ref="BH271:BH279" si="37">IF(N271="zníž. prenesená",J271,0)</f>
        <v>0</v>
      </c>
      <c r="BI271" s="159">
        <f t="shared" ref="BI271:BI279" si="38">IF(N271="nulová",J271,0)</f>
        <v>0</v>
      </c>
      <c r="BJ271" s="17" t="s">
        <v>89</v>
      </c>
      <c r="BK271" s="159">
        <f t="shared" ref="BK271:BK279" si="39">ROUND(I271*H271,2)</f>
        <v>0</v>
      </c>
      <c r="BL271" s="17" t="s">
        <v>1006</v>
      </c>
      <c r="BM271" s="158" t="s">
        <v>1939</v>
      </c>
    </row>
    <row r="272" spans="2:65" s="1" customFormat="1" ht="16.5" customHeight="1">
      <c r="B272" s="145"/>
      <c r="C272" s="146" t="s">
        <v>1348</v>
      </c>
      <c r="D272" s="146" t="s">
        <v>309</v>
      </c>
      <c r="E272" s="147" t="s">
        <v>5143</v>
      </c>
      <c r="F272" s="148" t="s">
        <v>5144</v>
      </c>
      <c r="G272" s="149" t="s">
        <v>693</v>
      </c>
      <c r="H272" s="150">
        <v>1</v>
      </c>
      <c r="I272" s="151"/>
      <c r="J272" s="152">
        <f t="shared" si="30"/>
        <v>0</v>
      </c>
      <c r="K272" s="153"/>
      <c r="L272" s="32"/>
      <c r="M272" s="154" t="s">
        <v>1</v>
      </c>
      <c r="N272" s="155" t="s">
        <v>42</v>
      </c>
      <c r="P272" s="156">
        <f t="shared" si="31"/>
        <v>0</v>
      </c>
      <c r="Q272" s="156">
        <v>0</v>
      </c>
      <c r="R272" s="156">
        <f t="shared" si="32"/>
        <v>0</v>
      </c>
      <c r="S272" s="156">
        <v>0</v>
      </c>
      <c r="T272" s="157">
        <f t="shared" si="33"/>
        <v>0</v>
      </c>
      <c r="AR272" s="158" t="s">
        <v>1006</v>
      </c>
      <c r="AT272" s="158" t="s">
        <v>309</v>
      </c>
      <c r="AU272" s="158" t="s">
        <v>89</v>
      </c>
      <c r="AY272" s="17" t="s">
        <v>307</v>
      </c>
      <c r="BE272" s="159">
        <f t="shared" si="34"/>
        <v>0</v>
      </c>
      <c r="BF272" s="159">
        <f t="shared" si="35"/>
        <v>0</v>
      </c>
      <c r="BG272" s="159">
        <f t="shared" si="36"/>
        <v>0</v>
      </c>
      <c r="BH272" s="159">
        <f t="shared" si="37"/>
        <v>0</v>
      </c>
      <c r="BI272" s="159">
        <f t="shared" si="38"/>
        <v>0</v>
      </c>
      <c r="BJ272" s="17" t="s">
        <v>89</v>
      </c>
      <c r="BK272" s="159">
        <f t="shared" si="39"/>
        <v>0</v>
      </c>
      <c r="BL272" s="17" t="s">
        <v>1006</v>
      </c>
      <c r="BM272" s="158" t="s">
        <v>1948</v>
      </c>
    </row>
    <row r="273" spans="2:65" s="1" customFormat="1" ht="16.5" customHeight="1">
      <c r="B273" s="145"/>
      <c r="C273" s="146" t="s">
        <v>1353</v>
      </c>
      <c r="D273" s="146" t="s">
        <v>309</v>
      </c>
      <c r="E273" s="147" t="s">
        <v>5145</v>
      </c>
      <c r="F273" s="148" t="s">
        <v>5146</v>
      </c>
      <c r="G273" s="149" t="s">
        <v>693</v>
      </c>
      <c r="H273" s="150">
        <v>1</v>
      </c>
      <c r="I273" s="151"/>
      <c r="J273" s="152">
        <f t="shared" si="30"/>
        <v>0</v>
      </c>
      <c r="K273" s="153"/>
      <c r="L273" s="32"/>
      <c r="M273" s="154" t="s">
        <v>1</v>
      </c>
      <c r="N273" s="155" t="s">
        <v>42</v>
      </c>
      <c r="P273" s="156">
        <f t="shared" si="31"/>
        <v>0</v>
      </c>
      <c r="Q273" s="156">
        <v>0</v>
      </c>
      <c r="R273" s="156">
        <f t="shared" si="32"/>
        <v>0</v>
      </c>
      <c r="S273" s="156">
        <v>0</v>
      </c>
      <c r="T273" s="157">
        <f t="shared" si="33"/>
        <v>0</v>
      </c>
      <c r="AR273" s="158" t="s">
        <v>1006</v>
      </c>
      <c r="AT273" s="158" t="s">
        <v>309</v>
      </c>
      <c r="AU273" s="158" t="s">
        <v>89</v>
      </c>
      <c r="AY273" s="17" t="s">
        <v>307</v>
      </c>
      <c r="BE273" s="159">
        <f t="shared" si="34"/>
        <v>0</v>
      </c>
      <c r="BF273" s="159">
        <f t="shared" si="35"/>
        <v>0</v>
      </c>
      <c r="BG273" s="159">
        <f t="shared" si="36"/>
        <v>0</v>
      </c>
      <c r="BH273" s="159">
        <f t="shared" si="37"/>
        <v>0</v>
      </c>
      <c r="BI273" s="159">
        <f t="shared" si="38"/>
        <v>0</v>
      </c>
      <c r="BJ273" s="17" t="s">
        <v>89</v>
      </c>
      <c r="BK273" s="159">
        <f t="shared" si="39"/>
        <v>0</v>
      </c>
      <c r="BL273" s="17" t="s">
        <v>1006</v>
      </c>
      <c r="BM273" s="158" t="s">
        <v>1959</v>
      </c>
    </row>
    <row r="274" spans="2:65" s="1" customFormat="1" ht="16.5" customHeight="1">
      <c r="B274" s="145"/>
      <c r="C274" s="146" t="s">
        <v>1358</v>
      </c>
      <c r="D274" s="146" t="s">
        <v>309</v>
      </c>
      <c r="E274" s="147" t="s">
        <v>5147</v>
      </c>
      <c r="F274" s="148" t="s">
        <v>5148</v>
      </c>
      <c r="G274" s="149" t="s">
        <v>693</v>
      </c>
      <c r="H274" s="150">
        <v>6</v>
      </c>
      <c r="I274" s="151"/>
      <c r="J274" s="152">
        <f t="shared" si="30"/>
        <v>0</v>
      </c>
      <c r="K274" s="153"/>
      <c r="L274" s="32"/>
      <c r="M274" s="154" t="s">
        <v>1</v>
      </c>
      <c r="N274" s="155" t="s">
        <v>42</v>
      </c>
      <c r="P274" s="156">
        <f t="shared" si="31"/>
        <v>0</v>
      </c>
      <c r="Q274" s="156">
        <v>0</v>
      </c>
      <c r="R274" s="156">
        <f t="shared" si="32"/>
        <v>0</v>
      </c>
      <c r="S274" s="156">
        <v>0</v>
      </c>
      <c r="T274" s="157">
        <f t="shared" si="33"/>
        <v>0</v>
      </c>
      <c r="AR274" s="158" t="s">
        <v>1006</v>
      </c>
      <c r="AT274" s="158" t="s">
        <v>309</v>
      </c>
      <c r="AU274" s="158" t="s">
        <v>89</v>
      </c>
      <c r="AY274" s="17" t="s">
        <v>307</v>
      </c>
      <c r="BE274" s="159">
        <f t="shared" si="34"/>
        <v>0</v>
      </c>
      <c r="BF274" s="159">
        <f t="shared" si="35"/>
        <v>0</v>
      </c>
      <c r="BG274" s="159">
        <f t="shared" si="36"/>
        <v>0</v>
      </c>
      <c r="BH274" s="159">
        <f t="shared" si="37"/>
        <v>0</v>
      </c>
      <c r="BI274" s="159">
        <f t="shared" si="38"/>
        <v>0</v>
      </c>
      <c r="BJ274" s="17" t="s">
        <v>89</v>
      </c>
      <c r="BK274" s="159">
        <f t="shared" si="39"/>
        <v>0</v>
      </c>
      <c r="BL274" s="17" t="s">
        <v>1006</v>
      </c>
      <c r="BM274" s="158" t="s">
        <v>1967</v>
      </c>
    </row>
    <row r="275" spans="2:65" s="1" customFormat="1" ht="16.5" customHeight="1">
      <c r="B275" s="145"/>
      <c r="C275" s="146" t="s">
        <v>1363</v>
      </c>
      <c r="D275" s="146" t="s">
        <v>309</v>
      </c>
      <c r="E275" s="147" t="s">
        <v>5149</v>
      </c>
      <c r="F275" s="148" t="s">
        <v>5150</v>
      </c>
      <c r="G275" s="149" t="s">
        <v>1071</v>
      </c>
      <c r="H275" s="150">
        <v>200</v>
      </c>
      <c r="I275" s="151"/>
      <c r="J275" s="152">
        <f t="shared" si="30"/>
        <v>0</v>
      </c>
      <c r="K275" s="153"/>
      <c r="L275" s="32"/>
      <c r="M275" s="154" t="s">
        <v>1</v>
      </c>
      <c r="N275" s="155" t="s">
        <v>42</v>
      </c>
      <c r="P275" s="156">
        <f t="shared" si="31"/>
        <v>0</v>
      </c>
      <c r="Q275" s="156">
        <v>0</v>
      </c>
      <c r="R275" s="156">
        <f t="shared" si="32"/>
        <v>0</v>
      </c>
      <c r="S275" s="156">
        <v>0</v>
      </c>
      <c r="T275" s="157">
        <f t="shared" si="33"/>
        <v>0</v>
      </c>
      <c r="AR275" s="158" t="s">
        <v>1006</v>
      </c>
      <c r="AT275" s="158" t="s">
        <v>309</v>
      </c>
      <c r="AU275" s="158" t="s">
        <v>89</v>
      </c>
      <c r="AY275" s="17" t="s">
        <v>307</v>
      </c>
      <c r="BE275" s="159">
        <f t="shared" si="34"/>
        <v>0</v>
      </c>
      <c r="BF275" s="159">
        <f t="shared" si="35"/>
        <v>0</v>
      </c>
      <c r="BG275" s="159">
        <f t="shared" si="36"/>
        <v>0</v>
      </c>
      <c r="BH275" s="159">
        <f t="shared" si="37"/>
        <v>0</v>
      </c>
      <c r="BI275" s="159">
        <f t="shared" si="38"/>
        <v>0</v>
      </c>
      <c r="BJ275" s="17" t="s">
        <v>89</v>
      </c>
      <c r="BK275" s="159">
        <f t="shared" si="39"/>
        <v>0</v>
      </c>
      <c r="BL275" s="17" t="s">
        <v>1006</v>
      </c>
      <c r="BM275" s="158" t="s">
        <v>1976</v>
      </c>
    </row>
    <row r="276" spans="2:65" s="1" customFormat="1" ht="16.5" customHeight="1">
      <c r="B276" s="145"/>
      <c r="C276" s="146" t="s">
        <v>1371</v>
      </c>
      <c r="D276" s="146" t="s">
        <v>309</v>
      </c>
      <c r="E276" s="147" t="s">
        <v>5151</v>
      </c>
      <c r="F276" s="148" t="s">
        <v>5152</v>
      </c>
      <c r="G276" s="149" t="s">
        <v>693</v>
      </c>
      <c r="H276" s="150">
        <v>12</v>
      </c>
      <c r="I276" s="151"/>
      <c r="J276" s="152">
        <f t="shared" si="30"/>
        <v>0</v>
      </c>
      <c r="K276" s="153"/>
      <c r="L276" s="32"/>
      <c r="M276" s="154" t="s">
        <v>1</v>
      </c>
      <c r="N276" s="155" t="s">
        <v>42</v>
      </c>
      <c r="P276" s="156">
        <f t="shared" si="31"/>
        <v>0</v>
      </c>
      <c r="Q276" s="156">
        <v>0</v>
      </c>
      <c r="R276" s="156">
        <f t="shared" si="32"/>
        <v>0</v>
      </c>
      <c r="S276" s="156">
        <v>0</v>
      </c>
      <c r="T276" s="157">
        <f t="shared" si="33"/>
        <v>0</v>
      </c>
      <c r="AR276" s="158" t="s">
        <v>1006</v>
      </c>
      <c r="AT276" s="158" t="s">
        <v>309</v>
      </c>
      <c r="AU276" s="158" t="s">
        <v>89</v>
      </c>
      <c r="AY276" s="17" t="s">
        <v>307</v>
      </c>
      <c r="BE276" s="159">
        <f t="shared" si="34"/>
        <v>0</v>
      </c>
      <c r="BF276" s="159">
        <f t="shared" si="35"/>
        <v>0</v>
      </c>
      <c r="BG276" s="159">
        <f t="shared" si="36"/>
        <v>0</v>
      </c>
      <c r="BH276" s="159">
        <f t="shared" si="37"/>
        <v>0</v>
      </c>
      <c r="BI276" s="159">
        <f t="shared" si="38"/>
        <v>0</v>
      </c>
      <c r="BJ276" s="17" t="s">
        <v>89</v>
      </c>
      <c r="BK276" s="159">
        <f t="shared" si="39"/>
        <v>0</v>
      </c>
      <c r="BL276" s="17" t="s">
        <v>1006</v>
      </c>
      <c r="BM276" s="158" t="s">
        <v>1987</v>
      </c>
    </row>
    <row r="277" spans="2:65" s="1" customFormat="1" ht="16.5" customHeight="1">
      <c r="B277" s="145"/>
      <c r="C277" s="146" t="s">
        <v>1381</v>
      </c>
      <c r="D277" s="146" t="s">
        <v>309</v>
      </c>
      <c r="E277" s="147" t="s">
        <v>5153</v>
      </c>
      <c r="F277" s="148" t="s">
        <v>5154</v>
      </c>
      <c r="G277" s="149" t="s">
        <v>1071</v>
      </c>
      <c r="H277" s="150">
        <v>150</v>
      </c>
      <c r="I277" s="151"/>
      <c r="J277" s="152">
        <f t="shared" si="30"/>
        <v>0</v>
      </c>
      <c r="K277" s="153"/>
      <c r="L277" s="32"/>
      <c r="M277" s="154" t="s">
        <v>1</v>
      </c>
      <c r="N277" s="155" t="s">
        <v>42</v>
      </c>
      <c r="P277" s="156">
        <f t="shared" si="31"/>
        <v>0</v>
      </c>
      <c r="Q277" s="156">
        <v>0</v>
      </c>
      <c r="R277" s="156">
        <f t="shared" si="32"/>
        <v>0</v>
      </c>
      <c r="S277" s="156">
        <v>0</v>
      </c>
      <c r="T277" s="157">
        <f t="shared" si="33"/>
        <v>0</v>
      </c>
      <c r="AR277" s="158" t="s">
        <v>1006</v>
      </c>
      <c r="AT277" s="158" t="s">
        <v>309</v>
      </c>
      <c r="AU277" s="158" t="s">
        <v>89</v>
      </c>
      <c r="AY277" s="17" t="s">
        <v>307</v>
      </c>
      <c r="BE277" s="159">
        <f t="shared" si="34"/>
        <v>0</v>
      </c>
      <c r="BF277" s="159">
        <f t="shared" si="35"/>
        <v>0</v>
      </c>
      <c r="BG277" s="159">
        <f t="shared" si="36"/>
        <v>0</v>
      </c>
      <c r="BH277" s="159">
        <f t="shared" si="37"/>
        <v>0</v>
      </c>
      <c r="BI277" s="159">
        <f t="shared" si="38"/>
        <v>0</v>
      </c>
      <c r="BJ277" s="17" t="s">
        <v>89</v>
      </c>
      <c r="BK277" s="159">
        <f t="shared" si="39"/>
        <v>0</v>
      </c>
      <c r="BL277" s="17" t="s">
        <v>1006</v>
      </c>
      <c r="BM277" s="158" t="s">
        <v>1997</v>
      </c>
    </row>
    <row r="278" spans="2:65" s="1" customFormat="1" ht="16.5" customHeight="1">
      <c r="B278" s="145"/>
      <c r="C278" s="146" t="s">
        <v>1398</v>
      </c>
      <c r="D278" s="146" t="s">
        <v>309</v>
      </c>
      <c r="E278" s="147" t="s">
        <v>5155</v>
      </c>
      <c r="F278" s="148" t="s">
        <v>5156</v>
      </c>
      <c r="G278" s="149" t="s">
        <v>693</v>
      </c>
      <c r="H278" s="150">
        <v>20</v>
      </c>
      <c r="I278" s="151"/>
      <c r="J278" s="152">
        <f t="shared" si="30"/>
        <v>0</v>
      </c>
      <c r="K278" s="153"/>
      <c r="L278" s="32"/>
      <c r="M278" s="154" t="s">
        <v>1</v>
      </c>
      <c r="N278" s="155" t="s">
        <v>42</v>
      </c>
      <c r="P278" s="156">
        <f t="shared" si="31"/>
        <v>0</v>
      </c>
      <c r="Q278" s="156">
        <v>0</v>
      </c>
      <c r="R278" s="156">
        <f t="shared" si="32"/>
        <v>0</v>
      </c>
      <c r="S278" s="156">
        <v>0</v>
      </c>
      <c r="T278" s="157">
        <f t="shared" si="33"/>
        <v>0</v>
      </c>
      <c r="AR278" s="158" t="s">
        <v>1006</v>
      </c>
      <c r="AT278" s="158" t="s">
        <v>309</v>
      </c>
      <c r="AU278" s="158" t="s">
        <v>89</v>
      </c>
      <c r="AY278" s="17" t="s">
        <v>307</v>
      </c>
      <c r="BE278" s="159">
        <f t="shared" si="34"/>
        <v>0</v>
      </c>
      <c r="BF278" s="159">
        <f t="shared" si="35"/>
        <v>0</v>
      </c>
      <c r="BG278" s="159">
        <f t="shared" si="36"/>
        <v>0</v>
      </c>
      <c r="BH278" s="159">
        <f t="shared" si="37"/>
        <v>0</v>
      </c>
      <c r="BI278" s="159">
        <f t="shared" si="38"/>
        <v>0</v>
      </c>
      <c r="BJ278" s="17" t="s">
        <v>89</v>
      </c>
      <c r="BK278" s="159">
        <f t="shared" si="39"/>
        <v>0</v>
      </c>
      <c r="BL278" s="17" t="s">
        <v>1006</v>
      </c>
      <c r="BM278" s="158" t="s">
        <v>2006</v>
      </c>
    </row>
    <row r="279" spans="2:65" s="1" customFormat="1" ht="16.5" customHeight="1">
      <c r="B279" s="145"/>
      <c r="C279" s="146" t="s">
        <v>1410</v>
      </c>
      <c r="D279" s="146" t="s">
        <v>309</v>
      </c>
      <c r="E279" s="147" t="s">
        <v>5157</v>
      </c>
      <c r="F279" s="148" t="s">
        <v>5158</v>
      </c>
      <c r="G279" s="149" t="s">
        <v>693</v>
      </c>
      <c r="H279" s="150">
        <v>1</v>
      </c>
      <c r="I279" s="151"/>
      <c r="J279" s="152">
        <f t="shared" si="30"/>
        <v>0</v>
      </c>
      <c r="K279" s="153"/>
      <c r="L279" s="32"/>
      <c r="M279" s="154" t="s">
        <v>1</v>
      </c>
      <c r="N279" s="155" t="s">
        <v>42</v>
      </c>
      <c r="P279" s="156">
        <f t="shared" si="31"/>
        <v>0</v>
      </c>
      <c r="Q279" s="156">
        <v>0</v>
      </c>
      <c r="R279" s="156">
        <f t="shared" si="32"/>
        <v>0</v>
      </c>
      <c r="S279" s="156">
        <v>0</v>
      </c>
      <c r="T279" s="157">
        <f t="shared" si="33"/>
        <v>0</v>
      </c>
      <c r="AR279" s="158" t="s">
        <v>1006</v>
      </c>
      <c r="AT279" s="158" t="s">
        <v>309</v>
      </c>
      <c r="AU279" s="158" t="s">
        <v>89</v>
      </c>
      <c r="AY279" s="17" t="s">
        <v>307</v>
      </c>
      <c r="BE279" s="159">
        <f t="shared" si="34"/>
        <v>0</v>
      </c>
      <c r="BF279" s="159">
        <f t="shared" si="35"/>
        <v>0</v>
      </c>
      <c r="BG279" s="159">
        <f t="shared" si="36"/>
        <v>0</v>
      </c>
      <c r="BH279" s="159">
        <f t="shared" si="37"/>
        <v>0</v>
      </c>
      <c r="BI279" s="159">
        <f t="shared" si="38"/>
        <v>0</v>
      </c>
      <c r="BJ279" s="17" t="s">
        <v>89</v>
      </c>
      <c r="BK279" s="159">
        <f t="shared" si="39"/>
        <v>0</v>
      </c>
      <c r="BL279" s="17" t="s">
        <v>1006</v>
      </c>
      <c r="BM279" s="158" t="s">
        <v>2016</v>
      </c>
    </row>
    <row r="280" spans="2:65" s="1" customFormat="1" ht="29.25">
      <c r="B280" s="32"/>
      <c r="D280" s="161" t="s">
        <v>3247</v>
      </c>
      <c r="F280" s="205" t="s">
        <v>5159</v>
      </c>
      <c r="I280" s="206"/>
      <c r="L280" s="32"/>
      <c r="M280" s="207"/>
      <c r="T280" s="59"/>
      <c r="AT280" s="17" t="s">
        <v>3247</v>
      </c>
      <c r="AU280" s="17" t="s">
        <v>89</v>
      </c>
    </row>
    <row r="281" spans="2:65" s="1" customFormat="1" ht="16.5" customHeight="1">
      <c r="B281" s="145"/>
      <c r="C281" s="146" t="s">
        <v>1414</v>
      </c>
      <c r="D281" s="146" t="s">
        <v>309</v>
      </c>
      <c r="E281" s="147" t="s">
        <v>5160</v>
      </c>
      <c r="F281" s="148" t="s">
        <v>5161</v>
      </c>
      <c r="G281" s="149" t="s">
        <v>693</v>
      </c>
      <c r="H281" s="150">
        <v>2</v>
      </c>
      <c r="I281" s="151"/>
      <c r="J281" s="152">
        <f>ROUND(I281*H281,2)</f>
        <v>0</v>
      </c>
      <c r="K281" s="153"/>
      <c r="L281" s="32"/>
      <c r="M281" s="154" t="s">
        <v>1</v>
      </c>
      <c r="N281" s="155" t="s">
        <v>42</v>
      </c>
      <c r="P281" s="156">
        <f>O281*H281</f>
        <v>0</v>
      </c>
      <c r="Q281" s="156">
        <v>0</v>
      </c>
      <c r="R281" s="156">
        <f>Q281*H281</f>
        <v>0</v>
      </c>
      <c r="S281" s="156">
        <v>0</v>
      </c>
      <c r="T281" s="157">
        <f>S281*H281</f>
        <v>0</v>
      </c>
      <c r="AR281" s="158" t="s">
        <v>1006</v>
      </c>
      <c r="AT281" s="158" t="s">
        <v>309</v>
      </c>
      <c r="AU281" s="158" t="s">
        <v>89</v>
      </c>
      <c r="AY281" s="17" t="s">
        <v>307</v>
      </c>
      <c r="BE281" s="159">
        <f>IF(N281="základná",J281,0)</f>
        <v>0</v>
      </c>
      <c r="BF281" s="159">
        <f>IF(N281="znížená",J281,0)</f>
        <v>0</v>
      </c>
      <c r="BG281" s="159">
        <f>IF(N281="zákl. prenesená",J281,0)</f>
        <v>0</v>
      </c>
      <c r="BH281" s="159">
        <f>IF(N281="zníž. prenesená",J281,0)</f>
        <v>0</v>
      </c>
      <c r="BI281" s="159">
        <f>IF(N281="nulová",J281,0)</f>
        <v>0</v>
      </c>
      <c r="BJ281" s="17" t="s">
        <v>89</v>
      </c>
      <c r="BK281" s="159">
        <f>ROUND(I281*H281,2)</f>
        <v>0</v>
      </c>
      <c r="BL281" s="17" t="s">
        <v>1006</v>
      </c>
      <c r="BM281" s="158" t="s">
        <v>2030</v>
      </c>
    </row>
    <row r="282" spans="2:65" s="1" customFormat="1" ht="39">
      <c r="B282" s="32"/>
      <c r="D282" s="161" t="s">
        <v>3247</v>
      </c>
      <c r="F282" s="205" t="s">
        <v>5162</v>
      </c>
      <c r="I282" s="206"/>
      <c r="L282" s="32"/>
      <c r="M282" s="207"/>
      <c r="T282" s="59"/>
      <c r="AT282" s="17" t="s">
        <v>3247</v>
      </c>
      <c r="AU282" s="17" t="s">
        <v>89</v>
      </c>
    </row>
    <row r="283" spans="2:65" s="1" customFormat="1" ht="16.5" customHeight="1">
      <c r="B283" s="145"/>
      <c r="C283" s="146" t="s">
        <v>1440</v>
      </c>
      <c r="D283" s="146" t="s">
        <v>309</v>
      </c>
      <c r="E283" s="147" t="s">
        <v>5163</v>
      </c>
      <c r="F283" s="148" t="s">
        <v>5164</v>
      </c>
      <c r="G283" s="149" t="s">
        <v>693</v>
      </c>
      <c r="H283" s="150">
        <v>20</v>
      </c>
      <c r="I283" s="151"/>
      <c r="J283" s="152">
        <f>ROUND(I283*H283,2)</f>
        <v>0</v>
      </c>
      <c r="K283" s="153"/>
      <c r="L283" s="32"/>
      <c r="M283" s="154" t="s">
        <v>1</v>
      </c>
      <c r="N283" s="155" t="s">
        <v>42</v>
      </c>
      <c r="P283" s="156">
        <f>O283*H283</f>
        <v>0</v>
      </c>
      <c r="Q283" s="156">
        <v>0</v>
      </c>
      <c r="R283" s="156">
        <f>Q283*H283</f>
        <v>0</v>
      </c>
      <c r="S283" s="156">
        <v>0</v>
      </c>
      <c r="T283" s="157">
        <f>S283*H283</f>
        <v>0</v>
      </c>
      <c r="AR283" s="158" t="s">
        <v>1006</v>
      </c>
      <c r="AT283" s="158" t="s">
        <v>309</v>
      </c>
      <c r="AU283" s="158" t="s">
        <v>89</v>
      </c>
      <c r="AY283" s="17" t="s">
        <v>307</v>
      </c>
      <c r="BE283" s="159">
        <f>IF(N283="základná",J283,0)</f>
        <v>0</v>
      </c>
      <c r="BF283" s="159">
        <f>IF(N283="znížená",J283,0)</f>
        <v>0</v>
      </c>
      <c r="BG283" s="159">
        <f>IF(N283="zákl. prenesená",J283,0)</f>
        <v>0</v>
      </c>
      <c r="BH283" s="159">
        <f>IF(N283="zníž. prenesená",J283,0)</f>
        <v>0</v>
      </c>
      <c r="BI283" s="159">
        <f>IF(N283="nulová",J283,0)</f>
        <v>0</v>
      </c>
      <c r="BJ283" s="17" t="s">
        <v>89</v>
      </c>
      <c r="BK283" s="159">
        <f>ROUND(I283*H283,2)</f>
        <v>0</v>
      </c>
      <c r="BL283" s="17" t="s">
        <v>1006</v>
      </c>
      <c r="BM283" s="158" t="s">
        <v>2043</v>
      </c>
    </row>
    <row r="284" spans="2:65" s="1" customFormat="1" ht="29.25">
      <c r="B284" s="32"/>
      <c r="D284" s="161" t="s">
        <v>3247</v>
      </c>
      <c r="F284" s="205" t="s">
        <v>5165</v>
      </c>
      <c r="I284" s="206"/>
      <c r="L284" s="32"/>
      <c r="M284" s="207"/>
      <c r="T284" s="59"/>
      <c r="AT284" s="17" t="s">
        <v>3247</v>
      </c>
      <c r="AU284" s="17" t="s">
        <v>89</v>
      </c>
    </row>
    <row r="285" spans="2:65" s="1" customFormat="1" ht="21.75" customHeight="1">
      <c r="B285" s="145"/>
      <c r="C285" s="146" t="s">
        <v>1449</v>
      </c>
      <c r="D285" s="146" t="s">
        <v>309</v>
      </c>
      <c r="E285" s="147" t="s">
        <v>5166</v>
      </c>
      <c r="F285" s="148" t="s">
        <v>5167</v>
      </c>
      <c r="G285" s="149" t="s">
        <v>693</v>
      </c>
      <c r="H285" s="150">
        <v>6</v>
      </c>
      <c r="I285" s="151"/>
      <c r="J285" s="152">
        <f t="shared" ref="J285:J290" si="40">ROUND(I285*H285,2)</f>
        <v>0</v>
      </c>
      <c r="K285" s="153"/>
      <c r="L285" s="32"/>
      <c r="M285" s="154" t="s">
        <v>1</v>
      </c>
      <c r="N285" s="155" t="s">
        <v>42</v>
      </c>
      <c r="P285" s="156">
        <f t="shared" ref="P285:P290" si="41">O285*H285</f>
        <v>0</v>
      </c>
      <c r="Q285" s="156">
        <v>0</v>
      </c>
      <c r="R285" s="156">
        <f t="shared" ref="R285:R290" si="42">Q285*H285</f>
        <v>0</v>
      </c>
      <c r="S285" s="156">
        <v>0</v>
      </c>
      <c r="T285" s="157">
        <f t="shared" ref="T285:T290" si="43">S285*H285</f>
        <v>0</v>
      </c>
      <c r="AR285" s="158" t="s">
        <v>1006</v>
      </c>
      <c r="AT285" s="158" t="s">
        <v>309</v>
      </c>
      <c r="AU285" s="158" t="s">
        <v>89</v>
      </c>
      <c r="AY285" s="17" t="s">
        <v>307</v>
      </c>
      <c r="BE285" s="159">
        <f t="shared" ref="BE285:BE290" si="44">IF(N285="základná",J285,0)</f>
        <v>0</v>
      </c>
      <c r="BF285" s="159">
        <f t="shared" ref="BF285:BF290" si="45">IF(N285="znížená",J285,0)</f>
        <v>0</v>
      </c>
      <c r="BG285" s="159">
        <f t="shared" ref="BG285:BG290" si="46">IF(N285="zákl. prenesená",J285,0)</f>
        <v>0</v>
      </c>
      <c r="BH285" s="159">
        <f t="shared" ref="BH285:BH290" si="47">IF(N285="zníž. prenesená",J285,0)</f>
        <v>0</v>
      </c>
      <c r="BI285" s="159">
        <f t="shared" ref="BI285:BI290" si="48">IF(N285="nulová",J285,0)</f>
        <v>0</v>
      </c>
      <c r="BJ285" s="17" t="s">
        <v>89</v>
      </c>
      <c r="BK285" s="159">
        <f t="shared" ref="BK285:BK290" si="49">ROUND(I285*H285,2)</f>
        <v>0</v>
      </c>
      <c r="BL285" s="17" t="s">
        <v>1006</v>
      </c>
      <c r="BM285" s="158" t="s">
        <v>2055</v>
      </c>
    </row>
    <row r="286" spans="2:65" s="1" customFormat="1" ht="16.5" customHeight="1">
      <c r="B286" s="145"/>
      <c r="C286" s="146" t="s">
        <v>1461</v>
      </c>
      <c r="D286" s="146" t="s">
        <v>309</v>
      </c>
      <c r="E286" s="147" t="s">
        <v>5168</v>
      </c>
      <c r="F286" s="148" t="s">
        <v>5169</v>
      </c>
      <c r="G286" s="149" t="s">
        <v>693</v>
      </c>
      <c r="H286" s="150">
        <v>6</v>
      </c>
      <c r="I286" s="151"/>
      <c r="J286" s="152">
        <f t="shared" si="40"/>
        <v>0</v>
      </c>
      <c r="K286" s="153"/>
      <c r="L286" s="32"/>
      <c r="M286" s="154" t="s">
        <v>1</v>
      </c>
      <c r="N286" s="155" t="s">
        <v>42</v>
      </c>
      <c r="P286" s="156">
        <f t="shared" si="41"/>
        <v>0</v>
      </c>
      <c r="Q286" s="156">
        <v>0</v>
      </c>
      <c r="R286" s="156">
        <f t="shared" si="42"/>
        <v>0</v>
      </c>
      <c r="S286" s="156">
        <v>0</v>
      </c>
      <c r="T286" s="157">
        <f t="shared" si="43"/>
        <v>0</v>
      </c>
      <c r="AR286" s="158" t="s">
        <v>1006</v>
      </c>
      <c r="AT286" s="158" t="s">
        <v>309</v>
      </c>
      <c r="AU286" s="158" t="s">
        <v>89</v>
      </c>
      <c r="AY286" s="17" t="s">
        <v>307</v>
      </c>
      <c r="BE286" s="159">
        <f t="shared" si="44"/>
        <v>0</v>
      </c>
      <c r="BF286" s="159">
        <f t="shared" si="45"/>
        <v>0</v>
      </c>
      <c r="BG286" s="159">
        <f t="shared" si="46"/>
        <v>0</v>
      </c>
      <c r="BH286" s="159">
        <f t="shared" si="47"/>
        <v>0</v>
      </c>
      <c r="BI286" s="159">
        <f t="shared" si="48"/>
        <v>0</v>
      </c>
      <c r="BJ286" s="17" t="s">
        <v>89</v>
      </c>
      <c r="BK286" s="159">
        <f t="shared" si="49"/>
        <v>0</v>
      </c>
      <c r="BL286" s="17" t="s">
        <v>1006</v>
      </c>
      <c r="BM286" s="158" t="s">
        <v>2067</v>
      </c>
    </row>
    <row r="287" spans="2:65" s="1" customFormat="1" ht="16.5" customHeight="1">
      <c r="B287" s="145"/>
      <c r="C287" s="146" t="s">
        <v>1472</v>
      </c>
      <c r="D287" s="146" t="s">
        <v>309</v>
      </c>
      <c r="E287" s="147" t="s">
        <v>5170</v>
      </c>
      <c r="F287" s="148" t="s">
        <v>5171</v>
      </c>
      <c r="G287" s="149" t="s">
        <v>693</v>
      </c>
      <c r="H287" s="150">
        <v>5</v>
      </c>
      <c r="I287" s="151"/>
      <c r="J287" s="152">
        <f t="shared" si="40"/>
        <v>0</v>
      </c>
      <c r="K287" s="153"/>
      <c r="L287" s="32"/>
      <c r="M287" s="154" t="s">
        <v>1</v>
      </c>
      <c r="N287" s="155" t="s">
        <v>42</v>
      </c>
      <c r="P287" s="156">
        <f t="shared" si="41"/>
        <v>0</v>
      </c>
      <c r="Q287" s="156">
        <v>0</v>
      </c>
      <c r="R287" s="156">
        <f t="shared" si="42"/>
        <v>0</v>
      </c>
      <c r="S287" s="156">
        <v>0</v>
      </c>
      <c r="T287" s="157">
        <f t="shared" si="43"/>
        <v>0</v>
      </c>
      <c r="AR287" s="158" t="s">
        <v>1006</v>
      </c>
      <c r="AT287" s="158" t="s">
        <v>309</v>
      </c>
      <c r="AU287" s="158" t="s">
        <v>89</v>
      </c>
      <c r="AY287" s="17" t="s">
        <v>307</v>
      </c>
      <c r="BE287" s="159">
        <f t="shared" si="44"/>
        <v>0</v>
      </c>
      <c r="BF287" s="159">
        <f t="shared" si="45"/>
        <v>0</v>
      </c>
      <c r="BG287" s="159">
        <f t="shared" si="46"/>
        <v>0</v>
      </c>
      <c r="BH287" s="159">
        <f t="shared" si="47"/>
        <v>0</v>
      </c>
      <c r="BI287" s="159">
        <f t="shared" si="48"/>
        <v>0</v>
      </c>
      <c r="BJ287" s="17" t="s">
        <v>89</v>
      </c>
      <c r="BK287" s="159">
        <f t="shared" si="49"/>
        <v>0</v>
      </c>
      <c r="BL287" s="17" t="s">
        <v>1006</v>
      </c>
      <c r="BM287" s="158" t="s">
        <v>2080</v>
      </c>
    </row>
    <row r="288" spans="2:65" s="1" customFormat="1" ht="24.2" customHeight="1">
      <c r="B288" s="145"/>
      <c r="C288" s="146" t="s">
        <v>1476</v>
      </c>
      <c r="D288" s="146" t="s">
        <v>309</v>
      </c>
      <c r="E288" s="147" t="s">
        <v>5172</v>
      </c>
      <c r="F288" s="148" t="s">
        <v>5173</v>
      </c>
      <c r="G288" s="149" t="s">
        <v>693</v>
      </c>
      <c r="H288" s="150">
        <v>6</v>
      </c>
      <c r="I288" s="151"/>
      <c r="J288" s="152">
        <f t="shared" si="40"/>
        <v>0</v>
      </c>
      <c r="K288" s="153"/>
      <c r="L288" s="32"/>
      <c r="M288" s="154" t="s">
        <v>1</v>
      </c>
      <c r="N288" s="155" t="s">
        <v>42</v>
      </c>
      <c r="P288" s="156">
        <f t="shared" si="41"/>
        <v>0</v>
      </c>
      <c r="Q288" s="156">
        <v>0</v>
      </c>
      <c r="R288" s="156">
        <f t="shared" si="42"/>
        <v>0</v>
      </c>
      <c r="S288" s="156">
        <v>0</v>
      </c>
      <c r="T288" s="157">
        <f t="shared" si="43"/>
        <v>0</v>
      </c>
      <c r="AR288" s="158" t="s">
        <v>1006</v>
      </c>
      <c r="AT288" s="158" t="s">
        <v>309</v>
      </c>
      <c r="AU288" s="158" t="s">
        <v>89</v>
      </c>
      <c r="AY288" s="17" t="s">
        <v>307</v>
      </c>
      <c r="BE288" s="159">
        <f t="shared" si="44"/>
        <v>0</v>
      </c>
      <c r="BF288" s="159">
        <f t="shared" si="45"/>
        <v>0</v>
      </c>
      <c r="BG288" s="159">
        <f t="shared" si="46"/>
        <v>0</v>
      </c>
      <c r="BH288" s="159">
        <f t="shared" si="47"/>
        <v>0</v>
      </c>
      <c r="BI288" s="159">
        <f t="shared" si="48"/>
        <v>0</v>
      </c>
      <c r="BJ288" s="17" t="s">
        <v>89</v>
      </c>
      <c r="BK288" s="159">
        <f t="shared" si="49"/>
        <v>0</v>
      </c>
      <c r="BL288" s="17" t="s">
        <v>1006</v>
      </c>
      <c r="BM288" s="158" t="s">
        <v>2093</v>
      </c>
    </row>
    <row r="289" spans="2:65" s="1" customFormat="1" ht="16.5" customHeight="1">
      <c r="B289" s="145"/>
      <c r="C289" s="146" t="s">
        <v>1480</v>
      </c>
      <c r="D289" s="146" t="s">
        <v>309</v>
      </c>
      <c r="E289" s="147" t="s">
        <v>5174</v>
      </c>
      <c r="F289" s="148" t="s">
        <v>5175</v>
      </c>
      <c r="G289" s="149" t="s">
        <v>693</v>
      </c>
      <c r="H289" s="150">
        <v>1</v>
      </c>
      <c r="I289" s="151"/>
      <c r="J289" s="152">
        <f t="shared" si="40"/>
        <v>0</v>
      </c>
      <c r="K289" s="153"/>
      <c r="L289" s="32"/>
      <c r="M289" s="154" t="s">
        <v>1</v>
      </c>
      <c r="N289" s="155" t="s">
        <v>42</v>
      </c>
      <c r="P289" s="156">
        <f t="shared" si="41"/>
        <v>0</v>
      </c>
      <c r="Q289" s="156">
        <v>0</v>
      </c>
      <c r="R289" s="156">
        <f t="shared" si="42"/>
        <v>0</v>
      </c>
      <c r="S289" s="156">
        <v>0</v>
      </c>
      <c r="T289" s="157">
        <f t="shared" si="43"/>
        <v>0</v>
      </c>
      <c r="AR289" s="158" t="s">
        <v>1006</v>
      </c>
      <c r="AT289" s="158" t="s">
        <v>309</v>
      </c>
      <c r="AU289" s="158" t="s">
        <v>89</v>
      </c>
      <c r="AY289" s="17" t="s">
        <v>307</v>
      </c>
      <c r="BE289" s="159">
        <f t="shared" si="44"/>
        <v>0</v>
      </c>
      <c r="BF289" s="159">
        <f t="shared" si="45"/>
        <v>0</v>
      </c>
      <c r="BG289" s="159">
        <f t="shared" si="46"/>
        <v>0</v>
      </c>
      <c r="BH289" s="159">
        <f t="shared" si="47"/>
        <v>0</v>
      </c>
      <c r="BI289" s="159">
        <f t="shared" si="48"/>
        <v>0</v>
      </c>
      <c r="BJ289" s="17" t="s">
        <v>89</v>
      </c>
      <c r="BK289" s="159">
        <f t="shared" si="49"/>
        <v>0</v>
      </c>
      <c r="BL289" s="17" t="s">
        <v>1006</v>
      </c>
      <c r="BM289" s="158" t="s">
        <v>2102</v>
      </c>
    </row>
    <row r="290" spans="2:65" s="1" customFormat="1" ht="16.5" customHeight="1">
      <c r="B290" s="145"/>
      <c r="C290" s="146" t="s">
        <v>1487</v>
      </c>
      <c r="D290" s="146" t="s">
        <v>309</v>
      </c>
      <c r="E290" s="147" t="s">
        <v>5176</v>
      </c>
      <c r="F290" s="148" t="s">
        <v>5177</v>
      </c>
      <c r="G290" s="149" t="s">
        <v>693</v>
      </c>
      <c r="H290" s="150">
        <v>1</v>
      </c>
      <c r="I290" s="151"/>
      <c r="J290" s="152">
        <f t="shared" si="40"/>
        <v>0</v>
      </c>
      <c r="K290" s="153"/>
      <c r="L290" s="32"/>
      <c r="M290" s="154" t="s">
        <v>1</v>
      </c>
      <c r="N290" s="155" t="s">
        <v>42</v>
      </c>
      <c r="P290" s="156">
        <f t="shared" si="41"/>
        <v>0</v>
      </c>
      <c r="Q290" s="156">
        <v>0</v>
      </c>
      <c r="R290" s="156">
        <f t="shared" si="42"/>
        <v>0</v>
      </c>
      <c r="S290" s="156">
        <v>0</v>
      </c>
      <c r="T290" s="157">
        <f t="shared" si="43"/>
        <v>0</v>
      </c>
      <c r="AR290" s="158" t="s">
        <v>1006</v>
      </c>
      <c r="AT290" s="158" t="s">
        <v>309</v>
      </c>
      <c r="AU290" s="158" t="s">
        <v>89</v>
      </c>
      <c r="AY290" s="17" t="s">
        <v>307</v>
      </c>
      <c r="BE290" s="159">
        <f t="shared" si="44"/>
        <v>0</v>
      </c>
      <c r="BF290" s="159">
        <f t="shared" si="45"/>
        <v>0</v>
      </c>
      <c r="BG290" s="159">
        <f t="shared" si="46"/>
        <v>0</v>
      </c>
      <c r="BH290" s="159">
        <f t="shared" si="47"/>
        <v>0</v>
      </c>
      <c r="BI290" s="159">
        <f t="shared" si="48"/>
        <v>0</v>
      </c>
      <c r="BJ290" s="17" t="s">
        <v>89</v>
      </c>
      <c r="BK290" s="159">
        <f t="shared" si="49"/>
        <v>0</v>
      </c>
      <c r="BL290" s="17" t="s">
        <v>1006</v>
      </c>
      <c r="BM290" s="158" t="s">
        <v>2114</v>
      </c>
    </row>
    <row r="291" spans="2:65" s="1" customFormat="1" ht="292.5">
      <c r="B291" s="32"/>
      <c r="D291" s="161" t="s">
        <v>3247</v>
      </c>
      <c r="F291" s="205" t="s">
        <v>5178</v>
      </c>
      <c r="I291" s="206"/>
      <c r="L291" s="32"/>
      <c r="M291" s="207"/>
      <c r="T291" s="59"/>
      <c r="AT291" s="17" t="s">
        <v>3247</v>
      </c>
      <c r="AU291" s="17" t="s">
        <v>89</v>
      </c>
    </row>
    <row r="292" spans="2:65" s="11" customFormat="1" ht="22.9" customHeight="1">
      <c r="B292" s="133"/>
      <c r="D292" s="134" t="s">
        <v>75</v>
      </c>
      <c r="E292" s="143" t="s">
        <v>5179</v>
      </c>
      <c r="F292" s="143" t="s">
        <v>5180</v>
      </c>
      <c r="I292" s="136"/>
      <c r="J292" s="144">
        <f>BK292</f>
        <v>0</v>
      </c>
      <c r="L292" s="133"/>
      <c r="M292" s="138"/>
      <c r="P292" s="139">
        <f>P293+P302+P311</f>
        <v>0</v>
      </c>
      <c r="R292" s="139">
        <f>R293+R302+R311</f>
        <v>0</v>
      </c>
      <c r="T292" s="140">
        <f>T293+T302+T311</f>
        <v>0</v>
      </c>
      <c r="AR292" s="134" t="s">
        <v>83</v>
      </c>
      <c r="AT292" s="141" t="s">
        <v>75</v>
      </c>
      <c r="AU292" s="141" t="s">
        <v>83</v>
      </c>
      <c r="AY292" s="134" t="s">
        <v>307</v>
      </c>
      <c r="BK292" s="142">
        <f>BK293+BK302+BK311</f>
        <v>0</v>
      </c>
    </row>
    <row r="293" spans="2:65" s="11" customFormat="1" ht="20.85" customHeight="1">
      <c r="B293" s="133"/>
      <c r="D293" s="134" t="s">
        <v>75</v>
      </c>
      <c r="E293" s="143" t="s">
        <v>5181</v>
      </c>
      <c r="F293" s="143" t="s">
        <v>5182</v>
      </c>
      <c r="I293" s="136"/>
      <c r="J293" s="144">
        <f>BK293</f>
        <v>0</v>
      </c>
      <c r="L293" s="133"/>
      <c r="M293" s="138"/>
      <c r="P293" s="139">
        <f>SUM(P294:P301)</f>
        <v>0</v>
      </c>
      <c r="R293" s="139">
        <f>SUM(R294:R301)</f>
        <v>0</v>
      </c>
      <c r="T293" s="140">
        <f>SUM(T294:T301)</f>
        <v>0</v>
      </c>
      <c r="AR293" s="134" t="s">
        <v>83</v>
      </c>
      <c r="AT293" s="141" t="s">
        <v>75</v>
      </c>
      <c r="AU293" s="141" t="s">
        <v>89</v>
      </c>
      <c r="AY293" s="134" t="s">
        <v>307</v>
      </c>
      <c r="BK293" s="142">
        <f>SUM(BK294:BK301)</f>
        <v>0</v>
      </c>
    </row>
    <row r="294" spans="2:65" s="1" customFormat="1" ht="16.5" customHeight="1">
      <c r="B294" s="145"/>
      <c r="C294" s="146" t="s">
        <v>1491</v>
      </c>
      <c r="D294" s="146" t="s">
        <v>309</v>
      </c>
      <c r="E294" s="147" t="s">
        <v>5183</v>
      </c>
      <c r="F294" s="148" t="s">
        <v>5184</v>
      </c>
      <c r="G294" s="149" t="s">
        <v>1071</v>
      </c>
      <c r="H294" s="150">
        <v>400</v>
      </c>
      <c r="I294" s="151"/>
      <c r="J294" s="152">
        <f>ROUND(I294*H294,2)</f>
        <v>0</v>
      </c>
      <c r="K294" s="153"/>
      <c r="L294" s="32"/>
      <c r="M294" s="154" t="s">
        <v>1</v>
      </c>
      <c r="N294" s="155" t="s">
        <v>42</v>
      </c>
      <c r="P294" s="156">
        <f>O294*H294</f>
        <v>0</v>
      </c>
      <c r="Q294" s="156">
        <v>0</v>
      </c>
      <c r="R294" s="156">
        <f>Q294*H294</f>
        <v>0</v>
      </c>
      <c r="S294" s="156">
        <v>0</v>
      </c>
      <c r="T294" s="157">
        <f>S294*H294</f>
        <v>0</v>
      </c>
      <c r="AR294" s="158" t="s">
        <v>1006</v>
      </c>
      <c r="AT294" s="158" t="s">
        <v>309</v>
      </c>
      <c r="AU294" s="158" t="s">
        <v>107</v>
      </c>
      <c r="AY294" s="17" t="s">
        <v>307</v>
      </c>
      <c r="BE294" s="159">
        <f>IF(N294="základná",J294,0)</f>
        <v>0</v>
      </c>
      <c r="BF294" s="159">
        <f>IF(N294="znížená",J294,0)</f>
        <v>0</v>
      </c>
      <c r="BG294" s="159">
        <f>IF(N294="zákl. prenesená",J294,0)</f>
        <v>0</v>
      </c>
      <c r="BH294" s="159">
        <f>IF(N294="zníž. prenesená",J294,0)</f>
        <v>0</v>
      </c>
      <c r="BI294" s="159">
        <f>IF(N294="nulová",J294,0)</f>
        <v>0</v>
      </c>
      <c r="BJ294" s="17" t="s">
        <v>89</v>
      </c>
      <c r="BK294" s="159">
        <f>ROUND(I294*H294,2)</f>
        <v>0</v>
      </c>
      <c r="BL294" s="17" t="s">
        <v>1006</v>
      </c>
      <c r="BM294" s="158" t="s">
        <v>2142</v>
      </c>
    </row>
    <row r="295" spans="2:65" s="1" customFormat="1" ht="58.5">
      <c r="B295" s="32"/>
      <c r="D295" s="161" t="s">
        <v>3247</v>
      </c>
      <c r="F295" s="205" t="s">
        <v>5185</v>
      </c>
      <c r="I295" s="206"/>
      <c r="L295" s="32"/>
      <c r="M295" s="207"/>
      <c r="T295" s="59"/>
      <c r="AT295" s="17" t="s">
        <v>3247</v>
      </c>
      <c r="AU295" s="17" t="s">
        <v>107</v>
      </c>
    </row>
    <row r="296" spans="2:65" s="1" customFormat="1" ht="16.5" customHeight="1">
      <c r="B296" s="145"/>
      <c r="C296" s="146" t="s">
        <v>1496</v>
      </c>
      <c r="D296" s="146" t="s">
        <v>309</v>
      </c>
      <c r="E296" s="147" t="s">
        <v>5186</v>
      </c>
      <c r="F296" s="148" t="s">
        <v>5187</v>
      </c>
      <c r="G296" s="149" t="s">
        <v>693</v>
      </c>
      <c r="H296" s="150">
        <v>100</v>
      </c>
      <c r="I296" s="151"/>
      <c r="J296" s="152">
        <f>ROUND(I296*H296,2)</f>
        <v>0</v>
      </c>
      <c r="K296" s="153"/>
      <c r="L296" s="32"/>
      <c r="M296" s="154" t="s">
        <v>1</v>
      </c>
      <c r="N296" s="155" t="s">
        <v>42</v>
      </c>
      <c r="P296" s="156">
        <f>O296*H296</f>
        <v>0</v>
      </c>
      <c r="Q296" s="156">
        <v>0</v>
      </c>
      <c r="R296" s="156">
        <f>Q296*H296</f>
        <v>0</v>
      </c>
      <c r="S296" s="156">
        <v>0</v>
      </c>
      <c r="T296" s="157">
        <f>S296*H296</f>
        <v>0</v>
      </c>
      <c r="AR296" s="158" t="s">
        <v>1006</v>
      </c>
      <c r="AT296" s="158" t="s">
        <v>309</v>
      </c>
      <c r="AU296" s="158" t="s">
        <v>107</v>
      </c>
      <c r="AY296" s="17" t="s">
        <v>307</v>
      </c>
      <c r="BE296" s="159">
        <f>IF(N296="základná",J296,0)</f>
        <v>0</v>
      </c>
      <c r="BF296" s="159">
        <f>IF(N296="znížená",J296,0)</f>
        <v>0</v>
      </c>
      <c r="BG296" s="159">
        <f>IF(N296="zákl. prenesená",J296,0)</f>
        <v>0</v>
      </c>
      <c r="BH296" s="159">
        <f>IF(N296="zníž. prenesená",J296,0)</f>
        <v>0</v>
      </c>
      <c r="BI296" s="159">
        <f>IF(N296="nulová",J296,0)</f>
        <v>0</v>
      </c>
      <c r="BJ296" s="17" t="s">
        <v>89</v>
      </c>
      <c r="BK296" s="159">
        <f>ROUND(I296*H296,2)</f>
        <v>0</v>
      </c>
      <c r="BL296" s="17" t="s">
        <v>1006</v>
      </c>
      <c r="BM296" s="158" t="s">
        <v>2158</v>
      </c>
    </row>
    <row r="297" spans="2:65" s="1" customFormat="1" ht="29.25">
      <c r="B297" s="32"/>
      <c r="D297" s="161" t="s">
        <v>3247</v>
      </c>
      <c r="F297" s="205" t="s">
        <v>5188</v>
      </c>
      <c r="I297" s="206"/>
      <c r="L297" s="32"/>
      <c r="M297" s="207"/>
      <c r="T297" s="59"/>
      <c r="AT297" s="17" t="s">
        <v>3247</v>
      </c>
      <c r="AU297" s="17" t="s">
        <v>107</v>
      </c>
    </row>
    <row r="298" spans="2:65" s="1" customFormat="1" ht="16.5" customHeight="1">
      <c r="B298" s="145"/>
      <c r="C298" s="146" t="s">
        <v>1501</v>
      </c>
      <c r="D298" s="146" t="s">
        <v>309</v>
      </c>
      <c r="E298" s="147" t="s">
        <v>5189</v>
      </c>
      <c r="F298" s="148" t="s">
        <v>5190</v>
      </c>
      <c r="G298" s="149" t="s">
        <v>693</v>
      </c>
      <c r="H298" s="150">
        <v>50</v>
      </c>
      <c r="I298" s="151"/>
      <c r="J298" s="152">
        <f>ROUND(I298*H298,2)</f>
        <v>0</v>
      </c>
      <c r="K298" s="153"/>
      <c r="L298" s="32"/>
      <c r="M298" s="154" t="s">
        <v>1</v>
      </c>
      <c r="N298" s="155" t="s">
        <v>42</v>
      </c>
      <c r="P298" s="156">
        <f>O298*H298</f>
        <v>0</v>
      </c>
      <c r="Q298" s="156">
        <v>0</v>
      </c>
      <c r="R298" s="156">
        <f>Q298*H298</f>
        <v>0</v>
      </c>
      <c r="S298" s="156">
        <v>0</v>
      </c>
      <c r="T298" s="157">
        <f>S298*H298</f>
        <v>0</v>
      </c>
      <c r="AR298" s="158" t="s">
        <v>1006</v>
      </c>
      <c r="AT298" s="158" t="s">
        <v>309</v>
      </c>
      <c r="AU298" s="158" t="s">
        <v>107</v>
      </c>
      <c r="AY298" s="17" t="s">
        <v>307</v>
      </c>
      <c r="BE298" s="159">
        <f>IF(N298="základná",J298,0)</f>
        <v>0</v>
      </c>
      <c r="BF298" s="159">
        <f>IF(N298="znížená",J298,0)</f>
        <v>0</v>
      </c>
      <c r="BG298" s="159">
        <f>IF(N298="zákl. prenesená",J298,0)</f>
        <v>0</v>
      </c>
      <c r="BH298" s="159">
        <f>IF(N298="zníž. prenesená",J298,0)</f>
        <v>0</v>
      </c>
      <c r="BI298" s="159">
        <f>IF(N298="nulová",J298,0)</f>
        <v>0</v>
      </c>
      <c r="BJ298" s="17" t="s">
        <v>89</v>
      </c>
      <c r="BK298" s="159">
        <f>ROUND(I298*H298,2)</f>
        <v>0</v>
      </c>
      <c r="BL298" s="17" t="s">
        <v>1006</v>
      </c>
      <c r="BM298" s="158" t="s">
        <v>2169</v>
      </c>
    </row>
    <row r="299" spans="2:65" s="1" customFormat="1" ht="29.25">
      <c r="B299" s="32"/>
      <c r="D299" s="161" t="s">
        <v>3247</v>
      </c>
      <c r="F299" s="205" t="s">
        <v>5191</v>
      </c>
      <c r="I299" s="206"/>
      <c r="L299" s="32"/>
      <c r="M299" s="207"/>
      <c r="T299" s="59"/>
      <c r="AT299" s="17" t="s">
        <v>3247</v>
      </c>
      <c r="AU299" s="17" t="s">
        <v>107</v>
      </c>
    </row>
    <row r="300" spans="2:65" s="1" customFormat="1" ht="16.5" customHeight="1">
      <c r="B300" s="145"/>
      <c r="C300" s="146" t="s">
        <v>1505</v>
      </c>
      <c r="D300" s="146" t="s">
        <v>309</v>
      </c>
      <c r="E300" s="147" t="s">
        <v>5192</v>
      </c>
      <c r="F300" s="148" t="s">
        <v>5193</v>
      </c>
      <c r="G300" s="149" t="s">
        <v>693</v>
      </c>
      <c r="H300" s="150">
        <v>100</v>
      </c>
      <c r="I300" s="151"/>
      <c r="J300" s="152">
        <f>ROUND(I300*H300,2)</f>
        <v>0</v>
      </c>
      <c r="K300" s="153"/>
      <c r="L300" s="32"/>
      <c r="M300" s="154" t="s">
        <v>1</v>
      </c>
      <c r="N300" s="155" t="s">
        <v>42</v>
      </c>
      <c r="P300" s="156">
        <f>O300*H300</f>
        <v>0</v>
      </c>
      <c r="Q300" s="156">
        <v>0</v>
      </c>
      <c r="R300" s="156">
        <f>Q300*H300</f>
        <v>0</v>
      </c>
      <c r="S300" s="156">
        <v>0</v>
      </c>
      <c r="T300" s="157">
        <f>S300*H300</f>
        <v>0</v>
      </c>
      <c r="AR300" s="158" t="s">
        <v>1006</v>
      </c>
      <c r="AT300" s="158" t="s">
        <v>309</v>
      </c>
      <c r="AU300" s="158" t="s">
        <v>107</v>
      </c>
      <c r="AY300" s="17" t="s">
        <v>307</v>
      </c>
      <c r="BE300" s="159">
        <f>IF(N300="základná",J300,0)</f>
        <v>0</v>
      </c>
      <c r="BF300" s="159">
        <f>IF(N300="znížená",J300,0)</f>
        <v>0</v>
      </c>
      <c r="BG300" s="159">
        <f>IF(N300="zákl. prenesená",J300,0)</f>
        <v>0</v>
      </c>
      <c r="BH300" s="159">
        <f>IF(N300="zníž. prenesená",J300,0)</f>
        <v>0</v>
      </c>
      <c r="BI300" s="159">
        <f>IF(N300="nulová",J300,0)</f>
        <v>0</v>
      </c>
      <c r="BJ300" s="17" t="s">
        <v>89</v>
      </c>
      <c r="BK300" s="159">
        <f>ROUND(I300*H300,2)</f>
        <v>0</v>
      </c>
      <c r="BL300" s="17" t="s">
        <v>1006</v>
      </c>
      <c r="BM300" s="158" t="s">
        <v>2180</v>
      </c>
    </row>
    <row r="301" spans="2:65" s="1" customFormat="1" ht="341.25">
      <c r="B301" s="32"/>
      <c r="D301" s="161" t="s">
        <v>3247</v>
      </c>
      <c r="F301" s="205" t="s">
        <v>5194</v>
      </c>
      <c r="I301" s="206"/>
      <c r="L301" s="32"/>
      <c r="M301" s="207"/>
      <c r="T301" s="59"/>
      <c r="AT301" s="17" t="s">
        <v>3247</v>
      </c>
      <c r="AU301" s="17" t="s">
        <v>107</v>
      </c>
    </row>
    <row r="302" spans="2:65" s="11" customFormat="1" ht="20.85" customHeight="1">
      <c r="B302" s="133"/>
      <c r="D302" s="134" t="s">
        <v>75</v>
      </c>
      <c r="E302" s="143" t="s">
        <v>5195</v>
      </c>
      <c r="F302" s="143" t="s">
        <v>5196</v>
      </c>
      <c r="I302" s="136"/>
      <c r="J302" s="144">
        <f>BK302</f>
        <v>0</v>
      </c>
      <c r="L302" s="133"/>
      <c r="M302" s="138"/>
      <c r="P302" s="139">
        <f>SUM(P303:P310)</f>
        <v>0</v>
      </c>
      <c r="R302" s="139">
        <f>SUM(R303:R310)</f>
        <v>0</v>
      </c>
      <c r="T302" s="140">
        <f>SUM(T303:T310)</f>
        <v>0</v>
      </c>
      <c r="AR302" s="134" t="s">
        <v>83</v>
      </c>
      <c r="AT302" s="141" t="s">
        <v>75</v>
      </c>
      <c r="AU302" s="141" t="s">
        <v>89</v>
      </c>
      <c r="AY302" s="134" t="s">
        <v>307</v>
      </c>
      <c r="BK302" s="142">
        <f>SUM(BK303:BK310)</f>
        <v>0</v>
      </c>
    </row>
    <row r="303" spans="2:65" s="1" customFormat="1" ht="16.5" customHeight="1">
      <c r="B303" s="145"/>
      <c r="C303" s="146" t="s">
        <v>1510</v>
      </c>
      <c r="D303" s="146" t="s">
        <v>309</v>
      </c>
      <c r="E303" s="147" t="s">
        <v>5197</v>
      </c>
      <c r="F303" s="148" t="s">
        <v>5198</v>
      </c>
      <c r="G303" s="149" t="s">
        <v>1071</v>
      </c>
      <c r="H303" s="150">
        <v>42</v>
      </c>
      <c r="I303" s="151"/>
      <c r="J303" s="152">
        <f>ROUND(I303*H303,2)</f>
        <v>0</v>
      </c>
      <c r="K303" s="153"/>
      <c r="L303" s="32"/>
      <c r="M303" s="154" t="s">
        <v>1</v>
      </c>
      <c r="N303" s="155" t="s">
        <v>42</v>
      </c>
      <c r="P303" s="156">
        <f>O303*H303</f>
        <v>0</v>
      </c>
      <c r="Q303" s="156">
        <v>0</v>
      </c>
      <c r="R303" s="156">
        <f>Q303*H303</f>
        <v>0</v>
      </c>
      <c r="S303" s="156">
        <v>0</v>
      </c>
      <c r="T303" s="157">
        <f>S303*H303</f>
        <v>0</v>
      </c>
      <c r="AR303" s="158" t="s">
        <v>1006</v>
      </c>
      <c r="AT303" s="158" t="s">
        <v>309</v>
      </c>
      <c r="AU303" s="158" t="s">
        <v>107</v>
      </c>
      <c r="AY303" s="17" t="s">
        <v>307</v>
      </c>
      <c r="BE303" s="159">
        <f>IF(N303="základná",J303,0)</f>
        <v>0</v>
      </c>
      <c r="BF303" s="159">
        <f>IF(N303="znížená",J303,0)</f>
        <v>0</v>
      </c>
      <c r="BG303" s="159">
        <f>IF(N303="zákl. prenesená",J303,0)</f>
        <v>0</v>
      </c>
      <c r="BH303" s="159">
        <f>IF(N303="zníž. prenesená",J303,0)</f>
        <v>0</v>
      </c>
      <c r="BI303" s="159">
        <f>IF(N303="nulová",J303,0)</f>
        <v>0</v>
      </c>
      <c r="BJ303" s="17" t="s">
        <v>89</v>
      </c>
      <c r="BK303" s="159">
        <f>ROUND(I303*H303,2)</f>
        <v>0</v>
      </c>
      <c r="BL303" s="17" t="s">
        <v>1006</v>
      </c>
      <c r="BM303" s="158" t="s">
        <v>2190</v>
      </c>
    </row>
    <row r="304" spans="2:65" s="1" customFormat="1" ht="16.5" customHeight="1">
      <c r="B304" s="145"/>
      <c r="C304" s="146" t="s">
        <v>1515</v>
      </c>
      <c r="D304" s="146" t="s">
        <v>309</v>
      </c>
      <c r="E304" s="147" t="s">
        <v>5199</v>
      </c>
      <c r="F304" s="148" t="s">
        <v>5200</v>
      </c>
      <c r="G304" s="149" t="s">
        <v>1071</v>
      </c>
      <c r="H304" s="150">
        <v>48</v>
      </c>
      <c r="I304" s="151"/>
      <c r="J304" s="152">
        <f>ROUND(I304*H304,2)</f>
        <v>0</v>
      </c>
      <c r="K304" s="153"/>
      <c r="L304" s="32"/>
      <c r="M304" s="154" t="s">
        <v>1</v>
      </c>
      <c r="N304" s="155" t="s">
        <v>42</v>
      </c>
      <c r="P304" s="156">
        <f>O304*H304</f>
        <v>0</v>
      </c>
      <c r="Q304" s="156">
        <v>0</v>
      </c>
      <c r="R304" s="156">
        <f>Q304*H304</f>
        <v>0</v>
      </c>
      <c r="S304" s="156">
        <v>0</v>
      </c>
      <c r="T304" s="157">
        <f>S304*H304</f>
        <v>0</v>
      </c>
      <c r="AR304" s="158" t="s">
        <v>1006</v>
      </c>
      <c r="AT304" s="158" t="s">
        <v>309</v>
      </c>
      <c r="AU304" s="158" t="s">
        <v>107</v>
      </c>
      <c r="AY304" s="17" t="s">
        <v>307</v>
      </c>
      <c r="BE304" s="159">
        <f>IF(N304="základná",J304,0)</f>
        <v>0</v>
      </c>
      <c r="BF304" s="159">
        <f>IF(N304="znížená",J304,0)</f>
        <v>0</v>
      </c>
      <c r="BG304" s="159">
        <f>IF(N304="zákl. prenesená",J304,0)</f>
        <v>0</v>
      </c>
      <c r="BH304" s="159">
        <f>IF(N304="zníž. prenesená",J304,0)</f>
        <v>0</v>
      </c>
      <c r="BI304" s="159">
        <f>IF(N304="nulová",J304,0)</f>
        <v>0</v>
      </c>
      <c r="BJ304" s="17" t="s">
        <v>89</v>
      </c>
      <c r="BK304" s="159">
        <f>ROUND(I304*H304,2)</f>
        <v>0</v>
      </c>
      <c r="BL304" s="17" t="s">
        <v>1006</v>
      </c>
      <c r="BM304" s="158" t="s">
        <v>2201</v>
      </c>
    </row>
    <row r="305" spans="2:65" s="1" customFormat="1" ht="19.5">
      <c r="B305" s="32"/>
      <c r="D305" s="161" t="s">
        <v>3247</v>
      </c>
      <c r="F305" s="205" t="s">
        <v>5201</v>
      </c>
      <c r="I305" s="206"/>
      <c r="L305" s="32"/>
      <c r="M305" s="207"/>
      <c r="T305" s="59"/>
      <c r="AT305" s="17" t="s">
        <v>3247</v>
      </c>
      <c r="AU305" s="17" t="s">
        <v>107</v>
      </c>
    </row>
    <row r="306" spans="2:65" s="1" customFormat="1" ht="24.2" customHeight="1">
      <c r="B306" s="145"/>
      <c r="C306" s="146" t="s">
        <v>1520</v>
      </c>
      <c r="D306" s="146" t="s">
        <v>309</v>
      </c>
      <c r="E306" s="147" t="s">
        <v>5202</v>
      </c>
      <c r="F306" s="148" t="s">
        <v>5203</v>
      </c>
      <c r="G306" s="149" t="s">
        <v>3566</v>
      </c>
      <c r="H306" s="150">
        <v>10</v>
      </c>
      <c r="I306" s="151"/>
      <c r="J306" s="152">
        <f>ROUND(I306*H306,2)</f>
        <v>0</v>
      </c>
      <c r="K306" s="153"/>
      <c r="L306" s="32"/>
      <c r="M306" s="154" t="s">
        <v>1</v>
      </c>
      <c r="N306" s="155" t="s">
        <v>42</v>
      </c>
      <c r="P306" s="156">
        <f>O306*H306</f>
        <v>0</v>
      </c>
      <c r="Q306" s="156">
        <v>0</v>
      </c>
      <c r="R306" s="156">
        <f>Q306*H306</f>
        <v>0</v>
      </c>
      <c r="S306" s="156">
        <v>0</v>
      </c>
      <c r="T306" s="157">
        <f>S306*H306</f>
        <v>0</v>
      </c>
      <c r="AR306" s="158" t="s">
        <v>1006</v>
      </c>
      <c r="AT306" s="158" t="s">
        <v>309</v>
      </c>
      <c r="AU306" s="158" t="s">
        <v>107</v>
      </c>
      <c r="AY306" s="17" t="s">
        <v>307</v>
      </c>
      <c r="BE306" s="159">
        <f>IF(N306="základná",J306,0)</f>
        <v>0</v>
      </c>
      <c r="BF306" s="159">
        <f>IF(N306="znížená",J306,0)</f>
        <v>0</v>
      </c>
      <c r="BG306" s="159">
        <f>IF(N306="zákl. prenesená",J306,0)</f>
        <v>0</v>
      </c>
      <c r="BH306" s="159">
        <f>IF(N306="zníž. prenesená",J306,0)</f>
        <v>0</v>
      </c>
      <c r="BI306" s="159">
        <f>IF(N306="nulová",J306,0)</f>
        <v>0</v>
      </c>
      <c r="BJ306" s="17" t="s">
        <v>89</v>
      </c>
      <c r="BK306" s="159">
        <f>ROUND(I306*H306,2)</f>
        <v>0</v>
      </c>
      <c r="BL306" s="17" t="s">
        <v>1006</v>
      </c>
      <c r="BM306" s="158" t="s">
        <v>2210</v>
      </c>
    </row>
    <row r="307" spans="2:65" s="1" customFormat="1" ht="136.5">
      <c r="B307" s="32"/>
      <c r="D307" s="161" t="s">
        <v>3247</v>
      </c>
      <c r="F307" s="205" t="s">
        <v>5204</v>
      </c>
      <c r="I307" s="206"/>
      <c r="L307" s="32"/>
      <c r="M307" s="207"/>
      <c r="T307" s="59"/>
      <c r="AT307" s="17" t="s">
        <v>3247</v>
      </c>
      <c r="AU307" s="17" t="s">
        <v>107</v>
      </c>
    </row>
    <row r="308" spans="2:65" s="1" customFormat="1" ht="16.5" customHeight="1">
      <c r="B308" s="145"/>
      <c r="C308" s="146" t="s">
        <v>1524</v>
      </c>
      <c r="D308" s="146" t="s">
        <v>309</v>
      </c>
      <c r="E308" s="147" t="s">
        <v>5205</v>
      </c>
      <c r="F308" s="148" t="s">
        <v>5206</v>
      </c>
      <c r="G308" s="149" t="s">
        <v>693</v>
      </c>
      <c r="H308" s="150">
        <v>150</v>
      </c>
      <c r="I308" s="151"/>
      <c r="J308" s="152">
        <f>ROUND(I308*H308,2)</f>
        <v>0</v>
      </c>
      <c r="K308" s="153"/>
      <c r="L308" s="32"/>
      <c r="M308" s="154" t="s">
        <v>1</v>
      </c>
      <c r="N308" s="155" t="s">
        <v>42</v>
      </c>
      <c r="P308" s="156">
        <f>O308*H308</f>
        <v>0</v>
      </c>
      <c r="Q308" s="156">
        <v>0</v>
      </c>
      <c r="R308" s="156">
        <f>Q308*H308</f>
        <v>0</v>
      </c>
      <c r="S308" s="156">
        <v>0</v>
      </c>
      <c r="T308" s="157">
        <f>S308*H308</f>
        <v>0</v>
      </c>
      <c r="AR308" s="158" t="s">
        <v>1006</v>
      </c>
      <c r="AT308" s="158" t="s">
        <v>309</v>
      </c>
      <c r="AU308" s="158" t="s">
        <v>107</v>
      </c>
      <c r="AY308" s="17" t="s">
        <v>307</v>
      </c>
      <c r="BE308" s="159">
        <f>IF(N308="základná",J308,0)</f>
        <v>0</v>
      </c>
      <c r="BF308" s="159">
        <f>IF(N308="znížená",J308,0)</f>
        <v>0</v>
      </c>
      <c r="BG308" s="159">
        <f>IF(N308="zákl. prenesená",J308,0)</f>
        <v>0</v>
      </c>
      <c r="BH308" s="159">
        <f>IF(N308="zníž. prenesená",J308,0)</f>
        <v>0</v>
      </c>
      <c r="BI308" s="159">
        <f>IF(N308="nulová",J308,0)</f>
        <v>0</v>
      </c>
      <c r="BJ308" s="17" t="s">
        <v>89</v>
      </c>
      <c r="BK308" s="159">
        <f>ROUND(I308*H308,2)</f>
        <v>0</v>
      </c>
      <c r="BL308" s="17" t="s">
        <v>1006</v>
      </c>
      <c r="BM308" s="158" t="s">
        <v>2222</v>
      </c>
    </row>
    <row r="309" spans="2:65" s="1" customFormat="1" ht="16.5" customHeight="1">
      <c r="B309" s="145"/>
      <c r="C309" s="146" t="s">
        <v>1528</v>
      </c>
      <c r="D309" s="146" t="s">
        <v>309</v>
      </c>
      <c r="E309" s="147" t="s">
        <v>5207</v>
      </c>
      <c r="F309" s="148" t="s">
        <v>5208</v>
      </c>
      <c r="G309" s="149" t="s">
        <v>693</v>
      </c>
      <c r="H309" s="150">
        <v>100</v>
      </c>
      <c r="I309" s="151"/>
      <c r="J309" s="152">
        <f>ROUND(I309*H309,2)</f>
        <v>0</v>
      </c>
      <c r="K309" s="153"/>
      <c r="L309" s="32"/>
      <c r="M309" s="154" t="s">
        <v>1</v>
      </c>
      <c r="N309" s="155" t="s">
        <v>42</v>
      </c>
      <c r="P309" s="156">
        <f>O309*H309</f>
        <v>0</v>
      </c>
      <c r="Q309" s="156">
        <v>0</v>
      </c>
      <c r="R309" s="156">
        <f>Q309*H309</f>
        <v>0</v>
      </c>
      <c r="S309" s="156">
        <v>0</v>
      </c>
      <c r="T309" s="157">
        <f>S309*H309</f>
        <v>0</v>
      </c>
      <c r="AR309" s="158" t="s">
        <v>1006</v>
      </c>
      <c r="AT309" s="158" t="s">
        <v>309</v>
      </c>
      <c r="AU309" s="158" t="s">
        <v>107</v>
      </c>
      <c r="AY309" s="17" t="s">
        <v>307</v>
      </c>
      <c r="BE309" s="159">
        <f>IF(N309="základná",J309,0)</f>
        <v>0</v>
      </c>
      <c r="BF309" s="159">
        <f>IF(N309="znížená",J309,0)</f>
        <v>0</v>
      </c>
      <c r="BG309" s="159">
        <f>IF(N309="zákl. prenesená",J309,0)</f>
        <v>0</v>
      </c>
      <c r="BH309" s="159">
        <f>IF(N309="zníž. prenesená",J309,0)</f>
        <v>0</v>
      </c>
      <c r="BI309" s="159">
        <f>IF(N309="nulová",J309,0)</f>
        <v>0</v>
      </c>
      <c r="BJ309" s="17" t="s">
        <v>89</v>
      </c>
      <c r="BK309" s="159">
        <f>ROUND(I309*H309,2)</f>
        <v>0</v>
      </c>
      <c r="BL309" s="17" t="s">
        <v>1006</v>
      </c>
      <c r="BM309" s="158" t="s">
        <v>2232</v>
      </c>
    </row>
    <row r="310" spans="2:65" s="1" customFormat="1" ht="136.5">
      <c r="B310" s="32"/>
      <c r="D310" s="161" t="s">
        <v>3247</v>
      </c>
      <c r="F310" s="205" t="s">
        <v>5209</v>
      </c>
      <c r="I310" s="206"/>
      <c r="L310" s="32"/>
      <c r="M310" s="207"/>
      <c r="T310" s="59"/>
      <c r="AT310" s="17" t="s">
        <v>3247</v>
      </c>
      <c r="AU310" s="17" t="s">
        <v>107</v>
      </c>
    </row>
    <row r="311" spans="2:65" s="11" customFormat="1" ht="20.85" customHeight="1">
      <c r="B311" s="133"/>
      <c r="D311" s="134" t="s">
        <v>75</v>
      </c>
      <c r="E311" s="143" t="s">
        <v>5210</v>
      </c>
      <c r="F311" s="143" t="s">
        <v>5211</v>
      </c>
      <c r="I311" s="136"/>
      <c r="J311" s="144">
        <f>BK311</f>
        <v>0</v>
      </c>
      <c r="L311" s="133"/>
      <c r="M311" s="138"/>
      <c r="P311" s="139">
        <f>SUM(P312:P334)</f>
        <v>0</v>
      </c>
      <c r="R311" s="139">
        <f>SUM(R312:R334)</f>
        <v>0</v>
      </c>
      <c r="T311" s="140">
        <f>SUM(T312:T334)</f>
        <v>0</v>
      </c>
      <c r="AR311" s="134" t="s">
        <v>83</v>
      </c>
      <c r="AT311" s="141" t="s">
        <v>75</v>
      </c>
      <c r="AU311" s="141" t="s">
        <v>89</v>
      </c>
      <c r="AY311" s="134" t="s">
        <v>307</v>
      </c>
      <c r="BK311" s="142">
        <f>SUM(BK312:BK334)</f>
        <v>0</v>
      </c>
    </row>
    <row r="312" spans="2:65" s="1" customFormat="1" ht="16.5" customHeight="1">
      <c r="B312" s="145"/>
      <c r="C312" s="146" t="s">
        <v>1532</v>
      </c>
      <c r="D312" s="146" t="s">
        <v>309</v>
      </c>
      <c r="E312" s="147" t="s">
        <v>5212</v>
      </c>
      <c r="F312" s="148" t="s">
        <v>5213</v>
      </c>
      <c r="G312" s="149" t="s">
        <v>1071</v>
      </c>
      <c r="H312" s="150">
        <v>250</v>
      </c>
      <c r="I312" s="151"/>
      <c r="J312" s="152">
        <f>ROUND(I312*H312,2)</f>
        <v>0</v>
      </c>
      <c r="K312" s="153"/>
      <c r="L312" s="32"/>
      <c r="M312" s="154" t="s">
        <v>1</v>
      </c>
      <c r="N312" s="155" t="s">
        <v>42</v>
      </c>
      <c r="P312" s="156">
        <f>O312*H312</f>
        <v>0</v>
      </c>
      <c r="Q312" s="156">
        <v>0</v>
      </c>
      <c r="R312" s="156">
        <f>Q312*H312</f>
        <v>0</v>
      </c>
      <c r="S312" s="156">
        <v>0</v>
      </c>
      <c r="T312" s="157">
        <f>S312*H312</f>
        <v>0</v>
      </c>
      <c r="AR312" s="158" t="s">
        <v>1006</v>
      </c>
      <c r="AT312" s="158" t="s">
        <v>309</v>
      </c>
      <c r="AU312" s="158" t="s">
        <v>107</v>
      </c>
      <c r="AY312" s="17" t="s">
        <v>307</v>
      </c>
      <c r="BE312" s="159">
        <f>IF(N312="základná",J312,0)</f>
        <v>0</v>
      </c>
      <c r="BF312" s="159">
        <f>IF(N312="znížená",J312,0)</f>
        <v>0</v>
      </c>
      <c r="BG312" s="159">
        <f>IF(N312="zákl. prenesená",J312,0)</f>
        <v>0</v>
      </c>
      <c r="BH312" s="159">
        <f>IF(N312="zníž. prenesená",J312,0)</f>
        <v>0</v>
      </c>
      <c r="BI312" s="159">
        <f>IF(N312="nulová",J312,0)</f>
        <v>0</v>
      </c>
      <c r="BJ312" s="17" t="s">
        <v>89</v>
      </c>
      <c r="BK312" s="159">
        <f>ROUND(I312*H312,2)</f>
        <v>0</v>
      </c>
      <c r="BL312" s="17" t="s">
        <v>1006</v>
      </c>
      <c r="BM312" s="158" t="s">
        <v>2241</v>
      </c>
    </row>
    <row r="313" spans="2:65" s="1" customFormat="1" ht="16.5" customHeight="1">
      <c r="B313" s="145"/>
      <c r="C313" s="146" t="s">
        <v>1541</v>
      </c>
      <c r="D313" s="146" t="s">
        <v>309</v>
      </c>
      <c r="E313" s="147" t="s">
        <v>5214</v>
      </c>
      <c r="F313" s="148" t="s">
        <v>5215</v>
      </c>
      <c r="G313" s="149" t="s">
        <v>1071</v>
      </c>
      <c r="H313" s="150">
        <v>150</v>
      </c>
      <c r="I313" s="151"/>
      <c r="J313" s="152">
        <f>ROUND(I313*H313,2)</f>
        <v>0</v>
      </c>
      <c r="K313" s="153"/>
      <c r="L313" s="32"/>
      <c r="M313" s="154" t="s">
        <v>1</v>
      </c>
      <c r="N313" s="155" t="s">
        <v>42</v>
      </c>
      <c r="P313" s="156">
        <f>O313*H313</f>
        <v>0</v>
      </c>
      <c r="Q313" s="156">
        <v>0</v>
      </c>
      <c r="R313" s="156">
        <f>Q313*H313</f>
        <v>0</v>
      </c>
      <c r="S313" s="156">
        <v>0</v>
      </c>
      <c r="T313" s="157">
        <f>S313*H313</f>
        <v>0</v>
      </c>
      <c r="AR313" s="158" t="s">
        <v>1006</v>
      </c>
      <c r="AT313" s="158" t="s">
        <v>309</v>
      </c>
      <c r="AU313" s="158" t="s">
        <v>107</v>
      </c>
      <c r="AY313" s="17" t="s">
        <v>307</v>
      </c>
      <c r="BE313" s="159">
        <f>IF(N313="základná",J313,0)</f>
        <v>0</v>
      </c>
      <c r="BF313" s="159">
        <f>IF(N313="znížená",J313,0)</f>
        <v>0</v>
      </c>
      <c r="BG313" s="159">
        <f>IF(N313="zákl. prenesená",J313,0)</f>
        <v>0</v>
      </c>
      <c r="BH313" s="159">
        <f>IF(N313="zníž. prenesená",J313,0)</f>
        <v>0</v>
      </c>
      <c r="BI313" s="159">
        <f>IF(N313="nulová",J313,0)</f>
        <v>0</v>
      </c>
      <c r="BJ313" s="17" t="s">
        <v>89</v>
      </c>
      <c r="BK313" s="159">
        <f>ROUND(I313*H313,2)</f>
        <v>0</v>
      </c>
      <c r="BL313" s="17" t="s">
        <v>1006</v>
      </c>
      <c r="BM313" s="158" t="s">
        <v>2253</v>
      </c>
    </row>
    <row r="314" spans="2:65" s="1" customFormat="1" ht="19.5">
      <c r="B314" s="32"/>
      <c r="D314" s="161" t="s">
        <v>3247</v>
      </c>
      <c r="F314" s="205" t="s">
        <v>5216</v>
      </c>
      <c r="I314" s="206"/>
      <c r="L314" s="32"/>
      <c r="M314" s="207"/>
      <c r="T314" s="59"/>
      <c r="AT314" s="17" t="s">
        <v>3247</v>
      </c>
      <c r="AU314" s="17" t="s">
        <v>107</v>
      </c>
    </row>
    <row r="315" spans="2:65" s="1" customFormat="1" ht="16.5" customHeight="1">
      <c r="B315" s="145"/>
      <c r="C315" s="146" t="s">
        <v>1545</v>
      </c>
      <c r="D315" s="146" t="s">
        <v>309</v>
      </c>
      <c r="E315" s="147" t="s">
        <v>5217</v>
      </c>
      <c r="F315" s="148" t="s">
        <v>5218</v>
      </c>
      <c r="G315" s="149" t="s">
        <v>1071</v>
      </c>
      <c r="H315" s="150">
        <v>30</v>
      </c>
      <c r="I315" s="151"/>
      <c r="J315" s="152">
        <f>ROUND(I315*H315,2)</f>
        <v>0</v>
      </c>
      <c r="K315" s="153"/>
      <c r="L315" s="32"/>
      <c r="M315" s="154" t="s">
        <v>1</v>
      </c>
      <c r="N315" s="155" t="s">
        <v>42</v>
      </c>
      <c r="P315" s="156">
        <f>O315*H315</f>
        <v>0</v>
      </c>
      <c r="Q315" s="156">
        <v>0</v>
      </c>
      <c r="R315" s="156">
        <f>Q315*H315</f>
        <v>0</v>
      </c>
      <c r="S315" s="156">
        <v>0</v>
      </c>
      <c r="T315" s="157">
        <f>S315*H315</f>
        <v>0</v>
      </c>
      <c r="AR315" s="158" t="s">
        <v>1006</v>
      </c>
      <c r="AT315" s="158" t="s">
        <v>309</v>
      </c>
      <c r="AU315" s="158" t="s">
        <v>107</v>
      </c>
      <c r="AY315" s="17" t="s">
        <v>307</v>
      </c>
      <c r="BE315" s="159">
        <f>IF(N315="základná",J315,0)</f>
        <v>0</v>
      </c>
      <c r="BF315" s="159">
        <f>IF(N315="znížená",J315,0)</f>
        <v>0</v>
      </c>
      <c r="BG315" s="159">
        <f>IF(N315="zákl. prenesená",J315,0)</f>
        <v>0</v>
      </c>
      <c r="BH315" s="159">
        <f>IF(N315="zníž. prenesená",J315,0)</f>
        <v>0</v>
      </c>
      <c r="BI315" s="159">
        <f>IF(N315="nulová",J315,0)</f>
        <v>0</v>
      </c>
      <c r="BJ315" s="17" t="s">
        <v>89</v>
      </c>
      <c r="BK315" s="159">
        <f>ROUND(I315*H315,2)</f>
        <v>0</v>
      </c>
      <c r="BL315" s="17" t="s">
        <v>1006</v>
      </c>
      <c r="BM315" s="158" t="s">
        <v>2263</v>
      </c>
    </row>
    <row r="316" spans="2:65" s="1" customFormat="1" ht="19.5">
      <c r="B316" s="32"/>
      <c r="D316" s="161" t="s">
        <v>3247</v>
      </c>
      <c r="F316" s="205" t="s">
        <v>5219</v>
      </c>
      <c r="I316" s="206"/>
      <c r="L316" s="32"/>
      <c r="M316" s="207"/>
      <c r="T316" s="59"/>
      <c r="AT316" s="17" t="s">
        <v>3247</v>
      </c>
      <c r="AU316" s="17" t="s">
        <v>107</v>
      </c>
    </row>
    <row r="317" spans="2:65" s="1" customFormat="1" ht="16.5" customHeight="1">
      <c r="B317" s="145"/>
      <c r="C317" s="146" t="s">
        <v>1549</v>
      </c>
      <c r="D317" s="146" t="s">
        <v>309</v>
      </c>
      <c r="E317" s="147" t="s">
        <v>5220</v>
      </c>
      <c r="F317" s="148" t="s">
        <v>5221</v>
      </c>
      <c r="G317" s="149" t="s">
        <v>693</v>
      </c>
      <c r="H317" s="150">
        <v>120</v>
      </c>
      <c r="I317" s="151"/>
      <c r="J317" s="152">
        <f>ROUND(I317*H317,2)</f>
        <v>0</v>
      </c>
      <c r="K317" s="153"/>
      <c r="L317" s="32"/>
      <c r="M317" s="154" t="s">
        <v>1</v>
      </c>
      <c r="N317" s="155" t="s">
        <v>42</v>
      </c>
      <c r="P317" s="156">
        <f>O317*H317</f>
        <v>0</v>
      </c>
      <c r="Q317" s="156">
        <v>0</v>
      </c>
      <c r="R317" s="156">
        <f>Q317*H317</f>
        <v>0</v>
      </c>
      <c r="S317" s="156">
        <v>0</v>
      </c>
      <c r="T317" s="157">
        <f>S317*H317</f>
        <v>0</v>
      </c>
      <c r="AR317" s="158" t="s">
        <v>1006</v>
      </c>
      <c r="AT317" s="158" t="s">
        <v>309</v>
      </c>
      <c r="AU317" s="158" t="s">
        <v>107</v>
      </c>
      <c r="AY317" s="17" t="s">
        <v>307</v>
      </c>
      <c r="BE317" s="159">
        <f>IF(N317="základná",J317,0)</f>
        <v>0</v>
      </c>
      <c r="BF317" s="159">
        <f>IF(N317="znížená",J317,0)</f>
        <v>0</v>
      </c>
      <c r="BG317" s="159">
        <f>IF(N317="zákl. prenesená",J317,0)</f>
        <v>0</v>
      </c>
      <c r="BH317" s="159">
        <f>IF(N317="zníž. prenesená",J317,0)</f>
        <v>0</v>
      </c>
      <c r="BI317" s="159">
        <f>IF(N317="nulová",J317,0)</f>
        <v>0</v>
      </c>
      <c r="BJ317" s="17" t="s">
        <v>89</v>
      </c>
      <c r="BK317" s="159">
        <f>ROUND(I317*H317,2)</f>
        <v>0</v>
      </c>
      <c r="BL317" s="17" t="s">
        <v>1006</v>
      </c>
      <c r="BM317" s="158" t="s">
        <v>2273</v>
      </c>
    </row>
    <row r="318" spans="2:65" s="1" customFormat="1" ht="19.5">
      <c r="B318" s="32"/>
      <c r="D318" s="161" t="s">
        <v>3247</v>
      </c>
      <c r="F318" s="205" t="s">
        <v>5222</v>
      </c>
      <c r="I318" s="206"/>
      <c r="L318" s="32"/>
      <c r="M318" s="207"/>
      <c r="T318" s="59"/>
      <c r="AT318" s="17" t="s">
        <v>3247</v>
      </c>
      <c r="AU318" s="17" t="s">
        <v>107</v>
      </c>
    </row>
    <row r="319" spans="2:65" s="1" customFormat="1" ht="16.5" customHeight="1">
      <c r="B319" s="145"/>
      <c r="C319" s="146" t="s">
        <v>1553</v>
      </c>
      <c r="D319" s="146" t="s">
        <v>309</v>
      </c>
      <c r="E319" s="147" t="s">
        <v>5223</v>
      </c>
      <c r="F319" s="148" t="s">
        <v>5224</v>
      </c>
      <c r="G319" s="149" t="s">
        <v>693</v>
      </c>
      <c r="H319" s="150">
        <v>20</v>
      </c>
      <c r="I319" s="151"/>
      <c r="J319" s="152">
        <f>ROUND(I319*H319,2)</f>
        <v>0</v>
      </c>
      <c r="K319" s="153"/>
      <c r="L319" s="32"/>
      <c r="M319" s="154" t="s">
        <v>1</v>
      </c>
      <c r="N319" s="155" t="s">
        <v>42</v>
      </c>
      <c r="P319" s="156">
        <f>O319*H319</f>
        <v>0</v>
      </c>
      <c r="Q319" s="156">
        <v>0</v>
      </c>
      <c r="R319" s="156">
        <f>Q319*H319</f>
        <v>0</v>
      </c>
      <c r="S319" s="156">
        <v>0</v>
      </c>
      <c r="T319" s="157">
        <f>S319*H319</f>
        <v>0</v>
      </c>
      <c r="AR319" s="158" t="s">
        <v>1006</v>
      </c>
      <c r="AT319" s="158" t="s">
        <v>309</v>
      </c>
      <c r="AU319" s="158" t="s">
        <v>107</v>
      </c>
      <c r="AY319" s="17" t="s">
        <v>307</v>
      </c>
      <c r="BE319" s="159">
        <f>IF(N319="základná",J319,0)</f>
        <v>0</v>
      </c>
      <c r="BF319" s="159">
        <f>IF(N319="znížená",J319,0)</f>
        <v>0</v>
      </c>
      <c r="BG319" s="159">
        <f>IF(N319="zákl. prenesená",J319,0)</f>
        <v>0</v>
      </c>
      <c r="BH319" s="159">
        <f>IF(N319="zníž. prenesená",J319,0)</f>
        <v>0</v>
      </c>
      <c r="BI319" s="159">
        <f>IF(N319="nulová",J319,0)</f>
        <v>0</v>
      </c>
      <c r="BJ319" s="17" t="s">
        <v>89</v>
      </c>
      <c r="BK319" s="159">
        <f>ROUND(I319*H319,2)</f>
        <v>0</v>
      </c>
      <c r="BL319" s="17" t="s">
        <v>1006</v>
      </c>
      <c r="BM319" s="158" t="s">
        <v>2283</v>
      </c>
    </row>
    <row r="320" spans="2:65" s="1" customFormat="1" ht="19.5">
      <c r="B320" s="32"/>
      <c r="D320" s="161" t="s">
        <v>3247</v>
      </c>
      <c r="F320" s="205" t="s">
        <v>5225</v>
      </c>
      <c r="I320" s="206"/>
      <c r="L320" s="32"/>
      <c r="M320" s="207"/>
      <c r="T320" s="59"/>
      <c r="AT320" s="17" t="s">
        <v>3247</v>
      </c>
      <c r="AU320" s="17" t="s">
        <v>107</v>
      </c>
    </row>
    <row r="321" spans="2:65" s="1" customFormat="1" ht="16.5" customHeight="1">
      <c r="B321" s="145"/>
      <c r="C321" s="146" t="s">
        <v>1557</v>
      </c>
      <c r="D321" s="146" t="s">
        <v>309</v>
      </c>
      <c r="E321" s="147" t="s">
        <v>5226</v>
      </c>
      <c r="F321" s="148" t="s">
        <v>5227</v>
      </c>
      <c r="G321" s="149" t="s">
        <v>693</v>
      </c>
      <c r="H321" s="150">
        <v>16</v>
      </c>
      <c r="I321" s="151"/>
      <c r="J321" s="152">
        <f>ROUND(I321*H321,2)</f>
        <v>0</v>
      </c>
      <c r="K321" s="153"/>
      <c r="L321" s="32"/>
      <c r="M321" s="154" t="s">
        <v>1</v>
      </c>
      <c r="N321" s="155" t="s">
        <v>42</v>
      </c>
      <c r="P321" s="156">
        <f>O321*H321</f>
        <v>0</v>
      </c>
      <c r="Q321" s="156">
        <v>0</v>
      </c>
      <c r="R321" s="156">
        <f>Q321*H321</f>
        <v>0</v>
      </c>
      <c r="S321" s="156">
        <v>0</v>
      </c>
      <c r="T321" s="157">
        <f>S321*H321</f>
        <v>0</v>
      </c>
      <c r="AR321" s="158" t="s">
        <v>1006</v>
      </c>
      <c r="AT321" s="158" t="s">
        <v>309</v>
      </c>
      <c r="AU321" s="158" t="s">
        <v>107</v>
      </c>
      <c r="AY321" s="17" t="s">
        <v>307</v>
      </c>
      <c r="BE321" s="159">
        <f>IF(N321="základná",J321,0)</f>
        <v>0</v>
      </c>
      <c r="BF321" s="159">
        <f>IF(N321="znížená",J321,0)</f>
        <v>0</v>
      </c>
      <c r="BG321" s="159">
        <f>IF(N321="zákl. prenesená",J321,0)</f>
        <v>0</v>
      </c>
      <c r="BH321" s="159">
        <f>IF(N321="zníž. prenesená",J321,0)</f>
        <v>0</v>
      </c>
      <c r="BI321" s="159">
        <f>IF(N321="nulová",J321,0)</f>
        <v>0</v>
      </c>
      <c r="BJ321" s="17" t="s">
        <v>89</v>
      </c>
      <c r="BK321" s="159">
        <f>ROUND(I321*H321,2)</f>
        <v>0</v>
      </c>
      <c r="BL321" s="17" t="s">
        <v>1006</v>
      </c>
      <c r="BM321" s="158" t="s">
        <v>2291</v>
      </c>
    </row>
    <row r="322" spans="2:65" s="1" customFormat="1" ht="19.5">
      <c r="B322" s="32"/>
      <c r="D322" s="161" t="s">
        <v>3247</v>
      </c>
      <c r="F322" s="205" t="s">
        <v>5228</v>
      </c>
      <c r="I322" s="206"/>
      <c r="L322" s="32"/>
      <c r="M322" s="207"/>
      <c r="T322" s="59"/>
      <c r="AT322" s="17" t="s">
        <v>3247</v>
      </c>
      <c r="AU322" s="17" t="s">
        <v>107</v>
      </c>
    </row>
    <row r="323" spans="2:65" s="1" customFormat="1" ht="16.5" customHeight="1">
      <c r="B323" s="145"/>
      <c r="C323" s="146" t="s">
        <v>1564</v>
      </c>
      <c r="D323" s="146" t="s">
        <v>309</v>
      </c>
      <c r="E323" s="147" t="s">
        <v>5229</v>
      </c>
      <c r="F323" s="148" t="s">
        <v>5230</v>
      </c>
      <c r="G323" s="149" t="s">
        <v>693</v>
      </c>
      <c r="H323" s="150">
        <v>20</v>
      </c>
      <c r="I323" s="151"/>
      <c r="J323" s="152">
        <f>ROUND(I323*H323,2)</f>
        <v>0</v>
      </c>
      <c r="K323" s="153"/>
      <c r="L323" s="32"/>
      <c r="M323" s="154" t="s">
        <v>1</v>
      </c>
      <c r="N323" s="155" t="s">
        <v>42</v>
      </c>
      <c r="P323" s="156">
        <f>O323*H323</f>
        <v>0</v>
      </c>
      <c r="Q323" s="156">
        <v>0</v>
      </c>
      <c r="R323" s="156">
        <f>Q323*H323</f>
        <v>0</v>
      </c>
      <c r="S323" s="156">
        <v>0</v>
      </c>
      <c r="T323" s="157">
        <f>S323*H323</f>
        <v>0</v>
      </c>
      <c r="AR323" s="158" t="s">
        <v>1006</v>
      </c>
      <c r="AT323" s="158" t="s">
        <v>309</v>
      </c>
      <c r="AU323" s="158" t="s">
        <v>107</v>
      </c>
      <c r="AY323" s="17" t="s">
        <v>307</v>
      </c>
      <c r="BE323" s="159">
        <f>IF(N323="základná",J323,0)</f>
        <v>0</v>
      </c>
      <c r="BF323" s="159">
        <f>IF(N323="znížená",J323,0)</f>
        <v>0</v>
      </c>
      <c r="BG323" s="159">
        <f>IF(N323="zákl. prenesená",J323,0)</f>
        <v>0</v>
      </c>
      <c r="BH323" s="159">
        <f>IF(N323="zníž. prenesená",J323,0)</f>
        <v>0</v>
      </c>
      <c r="BI323" s="159">
        <f>IF(N323="nulová",J323,0)</f>
        <v>0</v>
      </c>
      <c r="BJ323" s="17" t="s">
        <v>89</v>
      </c>
      <c r="BK323" s="159">
        <f>ROUND(I323*H323,2)</f>
        <v>0</v>
      </c>
      <c r="BL323" s="17" t="s">
        <v>1006</v>
      </c>
      <c r="BM323" s="158" t="s">
        <v>2299</v>
      </c>
    </row>
    <row r="324" spans="2:65" s="1" customFormat="1" ht="16.5" customHeight="1">
      <c r="B324" s="145"/>
      <c r="C324" s="146" t="s">
        <v>1568</v>
      </c>
      <c r="D324" s="146" t="s">
        <v>309</v>
      </c>
      <c r="E324" s="147" t="s">
        <v>5231</v>
      </c>
      <c r="F324" s="148" t="s">
        <v>5232</v>
      </c>
      <c r="G324" s="149" t="s">
        <v>1513</v>
      </c>
      <c r="H324" s="150">
        <v>1</v>
      </c>
      <c r="I324" s="151"/>
      <c r="J324" s="152">
        <f>ROUND(I324*H324,2)</f>
        <v>0</v>
      </c>
      <c r="K324" s="153"/>
      <c r="L324" s="32"/>
      <c r="M324" s="154" t="s">
        <v>1</v>
      </c>
      <c r="N324" s="155" t="s">
        <v>42</v>
      </c>
      <c r="P324" s="156">
        <f>O324*H324</f>
        <v>0</v>
      </c>
      <c r="Q324" s="156">
        <v>0</v>
      </c>
      <c r="R324" s="156">
        <f>Q324*H324</f>
        <v>0</v>
      </c>
      <c r="S324" s="156">
        <v>0</v>
      </c>
      <c r="T324" s="157">
        <f>S324*H324</f>
        <v>0</v>
      </c>
      <c r="AR324" s="158" t="s">
        <v>1006</v>
      </c>
      <c r="AT324" s="158" t="s">
        <v>309</v>
      </c>
      <c r="AU324" s="158" t="s">
        <v>107</v>
      </c>
      <c r="AY324" s="17" t="s">
        <v>307</v>
      </c>
      <c r="BE324" s="159">
        <f>IF(N324="základná",J324,0)</f>
        <v>0</v>
      </c>
      <c r="BF324" s="159">
        <f>IF(N324="znížená",J324,0)</f>
        <v>0</v>
      </c>
      <c r="BG324" s="159">
        <f>IF(N324="zákl. prenesená",J324,0)</f>
        <v>0</v>
      </c>
      <c r="BH324" s="159">
        <f>IF(N324="zníž. prenesená",J324,0)</f>
        <v>0</v>
      </c>
      <c r="BI324" s="159">
        <f>IF(N324="nulová",J324,0)</f>
        <v>0</v>
      </c>
      <c r="BJ324" s="17" t="s">
        <v>89</v>
      </c>
      <c r="BK324" s="159">
        <f>ROUND(I324*H324,2)</f>
        <v>0</v>
      </c>
      <c r="BL324" s="17" t="s">
        <v>1006</v>
      </c>
      <c r="BM324" s="158" t="s">
        <v>2307</v>
      </c>
    </row>
    <row r="325" spans="2:65" s="1" customFormat="1" ht="16.5" customHeight="1">
      <c r="B325" s="145"/>
      <c r="C325" s="146" t="s">
        <v>1572</v>
      </c>
      <c r="D325" s="146" t="s">
        <v>309</v>
      </c>
      <c r="E325" s="147" t="s">
        <v>5233</v>
      </c>
      <c r="F325" s="148" t="s">
        <v>5234</v>
      </c>
      <c r="G325" s="149" t="s">
        <v>693</v>
      </c>
      <c r="H325" s="150">
        <v>8</v>
      </c>
      <c r="I325" s="151"/>
      <c r="J325" s="152">
        <f>ROUND(I325*H325,2)</f>
        <v>0</v>
      </c>
      <c r="K325" s="153"/>
      <c r="L325" s="32"/>
      <c r="M325" s="154" t="s">
        <v>1</v>
      </c>
      <c r="N325" s="155" t="s">
        <v>42</v>
      </c>
      <c r="P325" s="156">
        <f>O325*H325</f>
        <v>0</v>
      </c>
      <c r="Q325" s="156">
        <v>0</v>
      </c>
      <c r="R325" s="156">
        <f>Q325*H325</f>
        <v>0</v>
      </c>
      <c r="S325" s="156">
        <v>0</v>
      </c>
      <c r="T325" s="157">
        <f>S325*H325</f>
        <v>0</v>
      </c>
      <c r="AR325" s="158" t="s">
        <v>1006</v>
      </c>
      <c r="AT325" s="158" t="s">
        <v>309</v>
      </c>
      <c r="AU325" s="158" t="s">
        <v>107</v>
      </c>
      <c r="AY325" s="17" t="s">
        <v>307</v>
      </c>
      <c r="BE325" s="159">
        <f>IF(N325="základná",J325,0)</f>
        <v>0</v>
      </c>
      <c r="BF325" s="159">
        <f>IF(N325="znížená",J325,0)</f>
        <v>0</v>
      </c>
      <c r="BG325" s="159">
        <f>IF(N325="zákl. prenesená",J325,0)</f>
        <v>0</v>
      </c>
      <c r="BH325" s="159">
        <f>IF(N325="zníž. prenesená",J325,0)</f>
        <v>0</v>
      </c>
      <c r="BI325" s="159">
        <f>IF(N325="nulová",J325,0)</f>
        <v>0</v>
      </c>
      <c r="BJ325" s="17" t="s">
        <v>89</v>
      </c>
      <c r="BK325" s="159">
        <f>ROUND(I325*H325,2)</f>
        <v>0</v>
      </c>
      <c r="BL325" s="17" t="s">
        <v>1006</v>
      </c>
      <c r="BM325" s="158" t="s">
        <v>2315</v>
      </c>
    </row>
    <row r="326" spans="2:65" s="1" customFormat="1" ht="16.5" customHeight="1">
      <c r="B326" s="145"/>
      <c r="C326" s="146" t="s">
        <v>1577</v>
      </c>
      <c r="D326" s="146" t="s">
        <v>309</v>
      </c>
      <c r="E326" s="147" t="s">
        <v>5235</v>
      </c>
      <c r="F326" s="148" t="s">
        <v>5236</v>
      </c>
      <c r="G326" s="149" t="s">
        <v>1071</v>
      </c>
      <c r="H326" s="150">
        <v>600</v>
      </c>
      <c r="I326" s="151"/>
      <c r="J326" s="152">
        <f>ROUND(I326*H326,2)</f>
        <v>0</v>
      </c>
      <c r="K326" s="153"/>
      <c r="L326" s="32"/>
      <c r="M326" s="154" t="s">
        <v>1</v>
      </c>
      <c r="N326" s="155" t="s">
        <v>42</v>
      </c>
      <c r="P326" s="156">
        <f>O326*H326</f>
        <v>0</v>
      </c>
      <c r="Q326" s="156">
        <v>0</v>
      </c>
      <c r="R326" s="156">
        <f>Q326*H326</f>
        <v>0</v>
      </c>
      <c r="S326" s="156">
        <v>0</v>
      </c>
      <c r="T326" s="157">
        <f>S326*H326</f>
        <v>0</v>
      </c>
      <c r="AR326" s="158" t="s">
        <v>1006</v>
      </c>
      <c r="AT326" s="158" t="s">
        <v>309</v>
      </c>
      <c r="AU326" s="158" t="s">
        <v>107</v>
      </c>
      <c r="AY326" s="17" t="s">
        <v>307</v>
      </c>
      <c r="BE326" s="159">
        <f>IF(N326="základná",J326,0)</f>
        <v>0</v>
      </c>
      <c r="BF326" s="159">
        <f>IF(N326="znížená",J326,0)</f>
        <v>0</v>
      </c>
      <c r="BG326" s="159">
        <f>IF(N326="zákl. prenesená",J326,0)</f>
        <v>0</v>
      </c>
      <c r="BH326" s="159">
        <f>IF(N326="zníž. prenesená",J326,0)</f>
        <v>0</v>
      </c>
      <c r="BI326" s="159">
        <f>IF(N326="nulová",J326,0)</f>
        <v>0</v>
      </c>
      <c r="BJ326" s="17" t="s">
        <v>89</v>
      </c>
      <c r="BK326" s="159">
        <f>ROUND(I326*H326,2)</f>
        <v>0</v>
      </c>
      <c r="BL326" s="17" t="s">
        <v>1006</v>
      </c>
      <c r="BM326" s="158" t="s">
        <v>2323</v>
      </c>
    </row>
    <row r="327" spans="2:65" s="1" customFormat="1" ht="16.5" customHeight="1">
      <c r="B327" s="145"/>
      <c r="C327" s="146" t="s">
        <v>1584</v>
      </c>
      <c r="D327" s="146" t="s">
        <v>309</v>
      </c>
      <c r="E327" s="147" t="s">
        <v>5237</v>
      </c>
      <c r="F327" s="148" t="s">
        <v>5238</v>
      </c>
      <c r="G327" s="149" t="s">
        <v>1071</v>
      </c>
      <c r="H327" s="150">
        <v>2</v>
      </c>
      <c r="I327" s="151"/>
      <c r="J327" s="152">
        <f>ROUND(I327*H327,2)</f>
        <v>0</v>
      </c>
      <c r="K327" s="153"/>
      <c r="L327" s="32"/>
      <c r="M327" s="154" t="s">
        <v>1</v>
      </c>
      <c r="N327" s="155" t="s">
        <v>42</v>
      </c>
      <c r="P327" s="156">
        <f>O327*H327</f>
        <v>0</v>
      </c>
      <c r="Q327" s="156">
        <v>0</v>
      </c>
      <c r="R327" s="156">
        <f>Q327*H327</f>
        <v>0</v>
      </c>
      <c r="S327" s="156">
        <v>0</v>
      </c>
      <c r="T327" s="157">
        <f>S327*H327</f>
        <v>0</v>
      </c>
      <c r="AR327" s="158" t="s">
        <v>1006</v>
      </c>
      <c r="AT327" s="158" t="s">
        <v>309</v>
      </c>
      <c r="AU327" s="158" t="s">
        <v>107</v>
      </c>
      <c r="AY327" s="17" t="s">
        <v>307</v>
      </c>
      <c r="BE327" s="159">
        <f>IF(N327="základná",J327,0)</f>
        <v>0</v>
      </c>
      <c r="BF327" s="159">
        <f>IF(N327="znížená",J327,0)</f>
        <v>0</v>
      </c>
      <c r="BG327" s="159">
        <f>IF(N327="zákl. prenesená",J327,0)</f>
        <v>0</v>
      </c>
      <c r="BH327" s="159">
        <f>IF(N327="zníž. prenesená",J327,0)</f>
        <v>0</v>
      </c>
      <c r="BI327" s="159">
        <f>IF(N327="nulová",J327,0)</f>
        <v>0</v>
      </c>
      <c r="BJ327" s="17" t="s">
        <v>89</v>
      </c>
      <c r="BK327" s="159">
        <f>ROUND(I327*H327,2)</f>
        <v>0</v>
      </c>
      <c r="BL327" s="17" t="s">
        <v>1006</v>
      </c>
      <c r="BM327" s="158" t="s">
        <v>2331</v>
      </c>
    </row>
    <row r="328" spans="2:65" s="1" customFormat="1" ht="29.25">
      <c r="B328" s="32"/>
      <c r="D328" s="161" t="s">
        <v>3247</v>
      </c>
      <c r="F328" s="205" t="s">
        <v>5239</v>
      </c>
      <c r="I328" s="206"/>
      <c r="L328" s="32"/>
      <c r="M328" s="207"/>
      <c r="T328" s="59"/>
      <c r="AT328" s="17" t="s">
        <v>3247</v>
      </c>
      <c r="AU328" s="17" t="s">
        <v>107</v>
      </c>
    </row>
    <row r="329" spans="2:65" s="1" customFormat="1" ht="21.75" customHeight="1">
      <c r="B329" s="145"/>
      <c r="C329" s="146" t="s">
        <v>1589</v>
      </c>
      <c r="D329" s="146" t="s">
        <v>309</v>
      </c>
      <c r="E329" s="147" t="s">
        <v>5240</v>
      </c>
      <c r="F329" s="148" t="s">
        <v>5241</v>
      </c>
      <c r="G329" s="149" t="s">
        <v>1071</v>
      </c>
      <c r="H329" s="150">
        <v>1800</v>
      </c>
      <c r="I329" s="151"/>
      <c r="J329" s="152">
        <f>ROUND(I329*H329,2)</f>
        <v>0</v>
      </c>
      <c r="K329" s="153"/>
      <c r="L329" s="32"/>
      <c r="M329" s="154" t="s">
        <v>1</v>
      </c>
      <c r="N329" s="155" t="s">
        <v>42</v>
      </c>
      <c r="P329" s="156">
        <f>O329*H329</f>
        <v>0</v>
      </c>
      <c r="Q329" s="156">
        <v>0</v>
      </c>
      <c r="R329" s="156">
        <f>Q329*H329</f>
        <v>0</v>
      </c>
      <c r="S329" s="156">
        <v>0</v>
      </c>
      <c r="T329" s="157">
        <f>S329*H329</f>
        <v>0</v>
      </c>
      <c r="AR329" s="158" t="s">
        <v>1006</v>
      </c>
      <c r="AT329" s="158" t="s">
        <v>309</v>
      </c>
      <c r="AU329" s="158" t="s">
        <v>107</v>
      </c>
      <c r="AY329" s="17" t="s">
        <v>307</v>
      </c>
      <c r="BE329" s="159">
        <f>IF(N329="základná",J329,0)</f>
        <v>0</v>
      </c>
      <c r="BF329" s="159">
        <f>IF(N329="znížená",J329,0)</f>
        <v>0</v>
      </c>
      <c r="BG329" s="159">
        <f>IF(N329="zákl. prenesená",J329,0)</f>
        <v>0</v>
      </c>
      <c r="BH329" s="159">
        <f>IF(N329="zníž. prenesená",J329,0)</f>
        <v>0</v>
      </c>
      <c r="BI329" s="159">
        <f>IF(N329="nulová",J329,0)</f>
        <v>0</v>
      </c>
      <c r="BJ329" s="17" t="s">
        <v>89</v>
      </c>
      <c r="BK329" s="159">
        <f>ROUND(I329*H329,2)</f>
        <v>0</v>
      </c>
      <c r="BL329" s="17" t="s">
        <v>1006</v>
      </c>
      <c r="BM329" s="158" t="s">
        <v>2339</v>
      </c>
    </row>
    <row r="330" spans="2:65" s="1" customFormat="1" ht="39">
      <c r="B330" s="32"/>
      <c r="D330" s="161" t="s">
        <v>3247</v>
      </c>
      <c r="F330" s="205" t="s">
        <v>5242</v>
      </c>
      <c r="I330" s="206"/>
      <c r="L330" s="32"/>
      <c r="M330" s="207"/>
      <c r="T330" s="59"/>
      <c r="AT330" s="17" t="s">
        <v>3247</v>
      </c>
      <c r="AU330" s="17" t="s">
        <v>107</v>
      </c>
    </row>
    <row r="331" spans="2:65" s="1" customFormat="1" ht="24.2" customHeight="1">
      <c r="B331" s="145"/>
      <c r="C331" s="146" t="s">
        <v>1594</v>
      </c>
      <c r="D331" s="146" t="s">
        <v>309</v>
      </c>
      <c r="E331" s="147" t="s">
        <v>5243</v>
      </c>
      <c r="F331" s="148" t="s">
        <v>5244</v>
      </c>
      <c r="G331" s="149" t="s">
        <v>1071</v>
      </c>
      <c r="H331" s="150">
        <v>400</v>
      </c>
      <c r="I331" s="151"/>
      <c r="J331" s="152">
        <f>ROUND(I331*H331,2)</f>
        <v>0</v>
      </c>
      <c r="K331" s="153"/>
      <c r="L331" s="32"/>
      <c r="M331" s="154" t="s">
        <v>1</v>
      </c>
      <c r="N331" s="155" t="s">
        <v>42</v>
      </c>
      <c r="P331" s="156">
        <f>O331*H331</f>
        <v>0</v>
      </c>
      <c r="Q331" s="156">
        <v>0</v>
      </c>
      <c r="R331" s="156">
        <f>Q331*H331</f>
        <v>0</v>
      </c>
      <c r="S331" s="156">
        <v>0</v>
      </c>
      <c r="T331" s="157">
        <f>S331*H331</f>
        <v>0</v>
      </c>
      <c r="AR331" s="158" t="s">
        <v>1006</v>
      </c>
      <c r="AT331" s="158" t="s">
        <v>309</v>
      </c>
      <c r="AU331" s="158" t="s">
        <v>107</v>
      </c>
      <c r="AY331" s="17" t="s">
        <v>307</v>
      </c>
      <c r="BE331" s="159">
        <f>IF(N331="základná",J331,0)</f>
        <v>0</v>
      </c>
      <c r="BF331" s="159">
        <f>IF(N331="znížená",J331,0)</f>
        <v>0</v>
      </c>
      <c r="BG331" s="159">
        <f>IF(N331="zákl. prenesená",J331,0)</f>
        <v>0</v>
      </c>
      <c r="BH331" s="159">
        <f>IF(N331="zníž. prenesená",J331,0)</f>
        <v>0</v>
      </c>
      <c r="BI331" s="159">
        <f>IF(N331="nulová",J331,0)</f>
        <v>0</v>
      </c>
      <c r="BJ331" s="17" t="s">
        <v>89</v>
      </c>
      <c r="BK331" s="159">
        <f>ROUND(I331*H331,2)</f>
        <v>0</v>
      </c>
      <c r="BL331" s="17" t="s">
        <v>1006</v>
      </c>
      <c r="BM331" s="158" t="s">
        <v>2347</v>
      </c>
    </row>
    <row r="332" spans="2:65" s="1" customFormat="1" ht="29.25">
      <c r="B332" s="32"/>
      <c r="D332" s="161" t="s">
        <v>3247</v>
      </c>
      <c r="F332" s="205" t="s">
        <v>5245</v>
      </c>
      <c r="I332" s="206"/>
      <c r="L332" s="32"/>
      <c r="M332" s="207"/>
      <c r="T332" s="59"/>
      <c r="AT332" s="17" t="s">
        <v>3247</v>
      </c>
      <c r="AU332" s="17" t="s">
        <v>107</v>
      </c>
    </row>
    <row r="333" spans="2:65" s="1" customFormat="1" ht="16.5" customHeight="1">
      <c r="B333" s="145"/>
      <c r="C333" s="146" t="s">
        <v>1599</v>
      </c>
      <c r="D333" s="146" t="s">
        <v>309</v>
      </c>
      <c r="E333" s="147" t="s">
        <v>5246</v>
      </c>
      <c r="F333" s="148" t="s">
        <v>5247</v>
      </c>
      <c r="G333" s="149" t="s">
        <v>3085</v>
      </c>
      <c r="H333" s="150">
        <v>10</v>
      </c>
      <c r="I333" s="151"/>
      <c r="J333" s="152">
        <f>ROUND(I333*H333,2)</f>
        <v>0</v>
      </c>
      <c r="K333" s="153"/>
      <c r="L333" s="32"/>
      <c r="M333" s="154" t="s">
        <v>1</v>
      </c>
      <c r="N333" s="155" t="s">
        <v>42</v>
      </c>
      <c r="P333" s="156">
        <f>O333*H333</f>
        <v>0</v>
      </c>
      <c r="Q333" s="156">
        <v>0</v>
      </c>
      <c r="R333" s="156">
        <f>Q333*H333</f>
        <v>0</v>
      </c>
      <c r="S333" s="156">
        <v>0</v>
      </c>
      <c r="T333" s="157">
        <f>S333*H333</f>
        <v>0</v>
      </c>
      <c r="AR333" s="158" t="s">
        <v>1006</v>
      </c>
      <c r="AT333" s="158" t="s">
        <v>309</v>
      </c>
      <c r="AU333" s="158" t="s">
        <v>107</v>
      </c>
      <c r="AY333" s="17" t="s">
        <v>307</v>
      </c>
      <c r="BE333" s="159">
        <f>IF(N333="základná",J333,0)</f>
        <v>0</v>
      </c>
      <c r="BF333" s="159">
        <f>IF(N333="znížená",J333,0)</f>
        <v>0</v>
      </c>
      <c r="BG333" s="159">
        <f>IF(N333="zákl. prenesená",J333,0)</f>
        <v>0</v>
      </c>
      <c r="BH333" s="159">
        <f>IF(N333="zníž. prenesená",J333,0)</f>
        <v>0</v>
      </c>
      <c r="BI333" s="159">
        <f>IF(N333="nulová",J333,0)</f>
        <v>0</v>
      </c>
      <c r="BJ333" s="17" t="s">
        <v>89</v>
      </c>
      <c r="BK333" s="159">
        <f>ROUND(I333*H333,2)</f>
        <v>0</v>
      </c>
      <c r="BL333" s="17" t="s">
        <v>1006</v>
      </c>
      <c r="BM333" s="158" t="s">
        <v>2357</v>
      </c>
    </row>
    <row r="334" spans="2:65" s="1" customFormat="1" ht="409.5">
      <c r="B334" s="32"/>
      <c r="D334" s="161" t="s">
        <v>3247</v>
      </c>
      <c r="F334" s="208" t="s">
        <v>5248</v>
      </c>
      <c r="I334" s="206"/>
      <c r="L334" s="32"/>
      <c r="M334" s="207"/>
      <c r="T334" s="59"/>
      <c r="AT334" s="17" t="s">
        <v>3247</v>
      </c>
      <c r="AU334" s="17" t="s">
        <v>107</v>
      </c>
    </row>
    <row r="335" spans="2:65" s="11" customFormat="1" ht="22.9" customHeight="1">
      <c r="B335" s="133"/>
      <c r="D335" s="134" t="s">
        <v>75</v>
      </c>
      <c r="E335" s="143" t="s">
        <v>5249</v>
      </c>
      <c r="F335" s="143" t="s">
        <v>5250</v>
      </c>
      <c r="I335" s="136"/>
      <c r="J335" s="144">
        <f>BK335</f>
        <v>0</v>
      </c>
      <c r="L335" s="133"/>
      <c r="M335" s="138"/>
      <c r="P335" s="139">
        <f>SUM(P336:P340)</f>
        <v>0</v>
      </c>
      <c r="R335" s="139">
        <f>SUM(R336:R340)</f>
        <v>0</v>
      </c>
      <c r="T335" s="140">
        <f>SUM(T336:T340)</f>
        <v>0</v>
      </c>
      <c r="AR335" s="134" t="s">
        <v>83</v>
      </c>
      <c r="AT335" s="141" t="s">
        <v>75</v>
      </c>
      <c r="AU335" s="141" t="s">
        <v>83</v>
      </c>
      <c r="AY335" s="134" t="s">
        <v>307</v>
      </c>
      <c r="BK335" s="142">
        <f>SUM(BK336:BK340)</f>
        <v>0</v>
      </c>
    </row>
    <row r="336" spans="2:65" s="1" customFormat="1" ht="16.5" customHeight="1">
      <c r="B336" s="145"/>
      <c r="C336" s="146" t="s">
        <v>1606</v>
      </c>
      <c r="D336" s="146" t="s">
        <v>309</v>
      </c>
      <c r="E336" s="147" t="s">
        <v>5251</v>
      </c>
      <c r="F336" s="148" t="s">
        <v>5252</v>
      </c>
      <c r="G336" s="149" t="s">
        <v>2009</v>
      </c>
      <c r="H336" s="150">
        <v>1</v>
      </c>
      <c r="I336" s="151"/>
      <c r="J336" s="152">
        <f>ROUND(I336*H336,2)</f>
        <v>0</v>
      </c>
      <c r="K336" s="153"/>
      <c r="L336" s="32"/>
      <c r="M336" s="154" t="s">
        <v>1</v>
      </c>
      <c r="N336" s="155" t="s">
        <v>42</v>
      </c>
      <c r="P336" s="156">
        <f>O336*H336</f>
        <v>0</v>
      </c>
      <c r="Q336" s="156">
        <v>0</v>
      </c>
      <c r="R336" s="156">
        <f>Q336*H336</f>
        <v>0</v>
      </c>
      <c r="S336" s="156">
        <v>0</v>
      </c>
      <c r="T336" s="157">
        <f>S336*H336</f>
        <v>0</v>
      </c>
      <c r="AR336" s="158" t="s">
        <v>1006</v>
      </c>
      <c r="AT336" s="158" t="s">
        <v>309</v>
      </c>
      <c r="AU336" s="158" t="s">
        <v>89</v>
      </c>
      <c r="AY336" s="17" t="s">
        <v>307</v>
      </c>
      <c r="BE336" s="159">
        <f>IF(N336="základná",J336,0)</f>
        <v>0</v>
      </c>
      <c r="BF336" s="159">
        <f>IF(N336="znížená",J336,0)</f>
        <v>0</v>
      </c>
      <c r="BG336" s="159">
        <f>IF(N336="zákl. prenesená",J336,0)</f>
        <v>0</v>
      </c>
      <c r="BH336" s="159">
        <f>IF(N336="zníž. prenesená",J336,0)</f>
        <v>0</v>
      </c>
      <c r="BI336" s="159">
        <f>IF(N336="nulová",J336,0)</f>
        <v>0</v>
      </c>
      <c r="BJ336" s="17" t="s">
        <v>89</v>
      </c>
      <c r="BK336" s="159">
        <f>ROUND(I336*H336,2)</f>
        <v>0</v>
      </c>
      <c r="BL336" s="17" t="s">
        <v>1006</v>
      </c>
      <c r="BM336" s="158" t="s">
        <v>2367</v>
      </c>
    </row>
    <row r="337" spans="2:65" s="1" customFormat="1" ht="16.5" customHeight="1">
      <c r="B337" s="145"/>
      <c r="C337" s="146" t="s">
        <v>1611</v>
      </c>
      <c r="D337" s="146" t="s">
        <v>309</v>
      </c>
      <c r="E337" s="147" t="s">
        <v>5253</v>
      </c>
      <c r="F337" s="148" t="s">
        <v>5254</v>
      </c>
      <c r="G337" s="149" t="s">
        <v>2009</v>
      </c>
      <c r="H337" s="150">
        <v>1</v>
      </c>
      <c r="I337" s="151"/>
      <c r="J337" s="152">
        <f>ROUND(I337*H337,2)</f>
        <v>0</v>
      </c>
      <c r="K337" s="153"/>
      <c r="L337" s="32"/>
      <c r="M337" s="154" t="s">
        <v>1</v>
      </c>
      <c r="N337" s="155" t="s">
        <v>42</v>
      </c>
      <c r="P337" s="156">
        <f>O337*H337</f>
        <v>0</v>
      </c>
      <c r="Q337" s="156">
        <v>0</v>
      </c>
      <c r="R337" s="156">
        <f>Q337*H337</f>
        <v>0</v>
      </c>
      <c r="S337" s="156">
        <v>0</v>
      </c>
      <c r="T337" s="157">
        <f>S337*H337</f>
        <v>0</v>
      </c>
      <c r="AR337" s="158" t="s">
        <v>1006</v>
      </c>
      <c r="AT337" s="158" t="s">
        <v>309</v>
      </c>
      <c r="AU337" s="158" t="s">
        <v>89</v>
      </c>
      <c r="AY337" s="17" t="s">
        <v>307</v>
      </c>
      <c r="BE337" s="159">
        <f>IF(N337="základná",J337,0)</f>
        <v>0</v>
      </c>
      <c r="BF337" s="159">
        <f>IF(N337="znížená",J337,0)</f>
        <v>0</v>
      </c>
      <c r="BG337" s="159">
        <f>IF(N337="zákl. prenesená",J337,0)</f>
        <v>0</v>
      </c>
      <c r="BH337" s="159">
        <f>IF(N337="zníž. prenesená",J337,0)</f>
        <v>0</v>
      </c>
      <c r="BI337" s="159">
        <f>IF(N337="nulová",J337,0)</f>
        <v>0</v>
      </c>
      <c r="BJ337" s="17" t="s">
        <v>89</v>
      </c>
      <c r="BK337" s="159">
        <f>ROUND(I337*H337,2)</f>
        <v>0</v>
      </c>
      <c r="BL337" s="17" t="s">
        <v>1006</v>
      </c>
      <c r="BM337" s="158" t="s">
        <v>2375</v>
      </c>
    </row>
    <row r="338" spans="2:65" s="1" customFormat="1" ht="16.5" customHeight="1">
      <c r="B338" s="145"/>
      <c r="C338" s="146" t="s">
        <v>1615</v>
      </c>
      <c r="D338" s="146" t="s">
        <v>309</v>
      </c>
      <c r="E338" s="147" t="s">
        <v>5255</v>
      </c>
      <c r="F338" s="148" t="s">
        <v>5256</v>
      </c>
      <c r="G338" s="149" t="s">
        <v>693</v>
      </c>
      <c r="H338" s="150">
        <v>1</v>
      </c>
      <c r="I338" s="151"/>
      <c r="J338" s="152">
        <f>ROUND(I338*H338,2)</f>
        <v>0</v>
      </c>
      <c r="K338" s="153"/>
      <c r="L338" s="32"/>
      <c r="M338" s="154" t="s">
        <v>1</v>
      </c>
      <c r="N338" s="155" t="s">
        <v>42</v>
      </c>
      <c r="P338" s="156">
        <f>O338*H338</f>
        <v>0</v>
      </c>
      <c r="Q338" s="156">
        <v>0</v>
      </c>
      <c r="R338" s="156">
        <f>Q338*H338</f>
        <v>0</v>
      </c>
      <c r="S338" s="156">
        <v>0</v>
      </c>
      <c r="T338" s="157">
        <f>S338*H338</f>
        <v>0</v>
      </c>
      <c r="AR338" s="158" t="s">
        <v>1006</v>
      </c>
      <c r="AT338" s="158" t="s">
        <v>309</v>
      </c>
      <c r="AU338" s="158" t="s">
        <v>89</v>
      </c>
      <c r="AY338" s="17" t="s">
        <v>307</v>
      </c>
      <c r="BE338" s="159">
        <f>IF(N338="základná",J338,0)</f>
        <v>0</v>
      </c>
      <c r="BF338" s="159">
        <f>IF(N338="znížená",J338,0)</f>
        <v>0</v>
      </c>
      <c r="BG338" s="159">
        <f>IF(N338="zákl. prenesená",J338,0)</f>
        <v>0</v>
      </c>
      <c r="BH338" s="159">
        <f>IF(N338="zníž. prenesená",J338,0)</f>
        <v>0</v>
      </c>
      <c r="BI338" s="159">
        <f>IF(N338="nulová",J338,0)</f>
        <v>0</v>
      </c>
      <c r="BJ338" s="17" t="s">
        <v>89</v>
      </c>
      <c r="BK338" s="159">
        <f>ROUND(I338*H338,2)</f>
        <v>0</v>
      </c>
      <c r="BL338" s="17" t="s">
        <v>1006</v>
      </c>
      <c r="BM338" s="158" t="s">
        <v>2386</v>
      </c>
    </row>
    <row r="339" spans="2:65" s="1" customFormat="1" ht="16.5" customHeight="1">
      <c r="B339" s="145"/>
      <c r="C339" s="146" t="s">
        <v>1620</v>
      </c>
      <c r="D339" s="146" t="s">
        <v>309</v>
      </c>
      <c r="E339" s="147" t="s">
        <v>5257</v>
      </c>
      <c r="F339" s="148" t="s">
        <v>5258</v>
      </c>
      <c r="G339" s="149" t="s">
        <v>5259</v>
      </c>
      <c r="H339" s="150">
        <v>4</v>
      </c>
      <c r="I339" s="151"/>
      <c r="J339" s="152">
        <f>ROUND(I339*H339,2)</f>
        <v>0</v>
      </c>
      <c r="K339" s="153"/>
      <c r="L339" s="32"/>
      <c r="M339" s="154" t="s">
        <v>1</v>
      </c>
      <c r="N339" s="155" t="s">
        <v>42</v>
      </c>
      <c r="P339" s="156">
        <f>O339*H339</f>
        <v>0</v>
      </c>
      <c r="Q339" s="156">
        <v>0</v>
      </c>
      <c r="R339" s="156">
        <f>Q339*H339</f>
        <v>0</v>
      </c>
      <c r="S339" s="156">
        <v>0</v>
      </c>
      <c r="T339" s="157">
        <f>S339*H339</f>
        <v>0</v>
      </c>
      <c r="AR339" s="158" t="s">
        <v>1006</v>
      </c>
      <c r="AT339" s="158" t="s">
        <v>309</v>
      </c>
      <c r="AU339" s="158" t="s">
        <v>89</v>
      </c>
      <c r="AY339" s="17" t="s">
        <v>307</v>
      </c>
      <c r="BE339" s="159">
        <f>IF(N339="základná",J339,0)</f>
        <v>0</v>
      </c>
      <c r="BF339" s="159">
        <f>IF(N339="znížená",J339,0)</f>
        <v>0</v>
      </c>
      <c r="BG339" s="159">
        <f>IF(N339="zákl. prenesená",J339,0)</f>
        <v>0</v>
      </c>
      <c r="BH339" s="159">
        <f>IF(N339="zníž. prenesená",J339,0)</f>
        <v>0</v>
      </c>
      <c r="BI339" s="159">
        <f>IF(N339="nulová",J339,0)</f>
        <v>0</v>
      </c>
      <c r="BJ339" s="17" t="s">
        <v>89</v>
      </c>
      <c r="BK339" s="159">
        <f>ROUND(I339*H339,2)</f>
        <v>0</v>
      </c>
      <c r="BL339" s="17" t="s">
        <v>1006</v>
      </c>
      <c r="BM339" s="158" t="s">
        <v>2394</v>
      </c>
    </row>
    <row r="340" spans="2:65" s="1" customFormat="1" ht="16.5" customHeight="1">
      <c r="B340" s="145"/>
      <c r="C340" s="146" t="s">
        <v>1625</v>
      </c>
      <c r="D340" s="146" t="s">
        <v>309</v>
      </c>
      <c r="E340" s="147" t="s">
        <v>5260</v>
      </c>
      <c r="F340" s="148" t="s">
        <v>5261</v>
      </c>
      <c r="G340" s="149" t="s">
        <v>5262</v>
      </c>
      <c r="H340" s="150">
        <v>1200</v>
      </c>
      <c r="I340" s="151"/>
      <c r="J340" s="152">
        <f>ROUND(I340*H340,2)</f>
        <v>0</v>
      </c>
      <c r="K340" s="153"/>
      <c r="L340" s="32"/>
      <c r="M340" s="154" t="s">
        <v>1</v>
      </c>
      <c r="N340" s="155" t="s">
        <v>42</v>
      </c>
      <c r="P340" s="156">
        <f>O340*H340</f>
        <v>0</v>
      </c>
      <c r="Q340" s="156">
        <v>0</v>
      </c>
      <c r="R340" s="156">
        <f>Q340*H340</f>
        <v>0</v>
      </c>
      <c r="S340" s="156">
        <v>0</v>
      </c>
      <c r="T340" s="157">
        <f>S340*H340</f>
        <v>0</v>
      </c>
      <c r="AR340" s="158" t="s">
        <v>1006</v>
      </c>
      <c r="AT340" s="158" t="s">
        <v>309</v>
      </c>
      <c r="AU340" s="158" t="s">
        <v>89</v>
      </c>
      <c r="AY340" s="17" t="s">
        <v>307</v>
      </c>
      <c r="BE340" s="159">
        <f>IF(N340="základná",J340,0)</f>
        <v>0</v>
      </c>
      <c r="BF340" s="159">
        <f>IF(N340="znížená",J340,0)</f>
        <v>0</v>
      </c>
      <c r="BG340" s="159">
        <f>IF(N340="zákl. prenesená",J340,0)</f>
        <v>0</v>
      </c>
      <c r="BH340" s="159">
        <f>IF(N340="zníž. prenesená",J340,0)</f>
        <v>0</v>
      </c>
      <c r="BI340" s="159">
        <f>IF(N340="nulová",J340,0)</f>
        <v>0</v>
      </c>
      <c r="BJ340" s="17" t="s">
        <v>89</v>
      </c>
      <c r="BK340" s="159">
        <f>ROUND(I340*H340,2)</f>
        <v>0</v>
      </c>
      <c r="BL340" s="17" t="s">
        <v>1006</v>
      </c>
      <c r="BM340" s="158" t="s">
        <v>2403</v>
      </c>
    </row>
    <row r="341" spans="2:65" s="11" customFormat="1" ht="22.9" customHeight="1">
      <c r="B341" s="133"/>
      <c r="D341" s="134" t="s">
        <v>75</v>
      </c>
      <c r="E341" s="143" t="s">
        <v>5263</v>
      </c>
      <c r="F341" s="143" t="s">
        <v>5264</v>
      </c>
      <c r="I341" s="136"/>
      <c r="J341" s="144">
        <f>BK341</f>
        <v>0</v>
      </c>
      <c r="L341" s="133"/>
      <c r="M341" s="138"/>
      <c r="P341" s="139">
        <f>SUM(P342:P344)</f>
        <v>0</v>
      </c>
      <c r="R341" s="139">
        <f>SUM(R342:R344)</f>
        <v>0</v>
      </c>
      <c r="T341" s="140">
        <f>SUM(T342:T344)</f>
        <v>0</v>
      </c>
      <c r="AR341" s="134" t="s">
        <v>83</v>
      </c>
      <c r="AT341" s="141" t="s">
        <v>75</v>
      </c>
      <c r="AU341" s="141" t="s">
        <v>83</v>
      </c>
      <c r="AY341" s="134" t="s">
        <v>307</v>
      </c>
      <c r="BK341" s="142">
        <f>SUM(BK342:BK344)</f>
        <v>0</v>
      </c>
    </row>
    <row r="342" spans="2:65" s="1" customFormat="1" ht="21.75" customHeight="1">
      <c r="B342" s="145"/>
      <c r="C342" s="146" t="s">
        <v>1630</v>
      </c>
      <c r="D342" s="146" t="s">
        <v>309</v>
      </c>
      <c r="E342" s="147" t="s">
        <v>5265</v>
      </c>
      <c r="F342" s="148" t="s">
        <v>5266</v>
      </c>
      <c r="G342" s="149" t="s">
        <v>2009</v>
      </c>
      <c r="H342" s="150">
        <v>1</v>
      </c>
      <c r="I342" s="151"/>
      <c r="J342" s="152">
        <f>ROUND(I342*H342,2)</f>
        <v>0</v>
      </c>
      <c r="K342" s="153"/>
      <c r="L342" s="32"/>
      <c r="M342" s="154" t="s">
        <v>1</v>
      </c>
      <c r="N342" s="155" t="s">
        <v>42</v>
      </c>
      <c r="P342" s="156">
        <f>O342*H342</f>
        <v>0</v>
      </c>
      <c r="Q342" s="156">
        <v>0</v>
      </c>
      <c r="R342" s="156">
        <f>Q342*H342</f>
        <v>0</v>
      </c>
      <c r="S342" s="156">
        <v>0</v>
      </c>
      <c r="T342" s="157">
        <f>S342*H342</f>
        <v>0</v>
      </c>
      <c r="AR342" s="158" t="s">
        <v>1006</v>
      </c>
      <c r="AT342" s="158" t="s">
        <v>309</v>
      </c>
      <c r="AU342" s="158" t="s">
        <v>89</v>
      </c>
      <c r="AY342" s="17" t="s">
        <v>307</v>
      </c>
      <c r="BE342" s="159">
        <f>IF(N342="základná",J342,0)</f>
        <v>0</v>
      </c>
      <c r="BF342" s="159">
        <f>IF(N342="znížená",J342,0)</f>
        <v>0</v>
      </c>
      <c r="BG342" s="159">
        <f>IF(N342="zákl. prenesená",J342,0)</f>
        <v>0</v>
      </c>
      <c r="BH342" s="159">
        <f>IF(N342="zníž. prenesená",J342,0)</f>
        <v>0</v>
      </c>
      <c r="BI342" s="159">
        <f>IF(N342="nulová",J342,0)</f>
        <v>0</v>
      </c>
      <c r="BJ342" s="17" t="s">
        <v>89</v>
      </c>
      <c r="BK342" s="159">
        <f>ROUND(I342*H342,2)</f>
        <v>0</v>
      </c>
      <c r="BL342" s="17" t="s">
        <v>1006</v>
      </c>
      <c r="BM342" s="158" t="s">
        <v>2416</v>
      </c>
    </row>
    <row r="343" spans="2:65" s="1" customFormat="1" ht="16.5" customHeight="1">
      <c r="B343" s="145"/>
      <c r="C343" s="146" t="s">
        <v>1636</v>
      </c>
      <c r="D343" s="146" t="s">
        <v>309</v>
      </c>
      <c r="E343" s="147" t="s">
        <v>5267</v>
      </c>
      <c r="F343" s="148" t="s">
        <v>5268</v>
      </c>
      <c r="G343" s="149" t="s">
        <v>3085</v>
      </c>
      <c r="H343" s="150">
        <v>4</v>
      </c>
      <c r="I343" s="151"/>
      <c r="J343" s="152">
        <f>ROUND(I343*H343,2)</f>
        <v>0</v>
      </c>
      <c r="K343" s="153"/>
      <c r="L343" s="32"/>
      <c r="M343" s="154" t="s">
        <v>1</v>
      </c>
      <c r="N343" s="155" t="s">
        <v>42</v>
      </c>
      <c r="P343" s="156">
        <f>O343*H343</f>
        <v>0</v>
      </c>
      <c r="Q343" s="156">
        <v>0</v>
      </c>
      <c r="R343" s="156">
        <f>Q343*H343</f>
        <v>0</v>
      </c>
      <c r="S343" s="156">
        <v>0</v>
      </c>
      <c r="T343" s="157">
        <f>S343*H343</f>
        <v>0</v>
      </c>
      <c r="AR343" s="158" t="s">
        <v>1006</v>
      </c>
      <c r="AT343" s="158" t="s">
        <v>309</v>
      </c>
      <c r="AU343" s="158" t="s">
        <v>89</v>
      </c>
      <c r="AY343" s="17" t="s">
        <v>307</v>
      </c>
      <c r="BE343" s="159">
        <f>IF(N343="základná",J343,0)</f>
        <v>0</v>
      </c>
      <c r="BF343" s="159">
        <f>IF(N343="znížená",J343,0)</f>
        <v>0</v>
      </c>
      <c r="BG343" s="159">
        <f>IF(N343="zákl. prenesená",J343,0)</f>
        <v>0</v>
      </c>
      <c r="BH343" s="159">
        <f>IF(N343="zníž. prenesená",J343,0)</f>
        <v>0</v>
      </c>
      <c r="BI343" s="159">
        <f>IF(N343="nulová",J343,0)</f>
        <v>0</v>
      </c>
      <c r="BJ343" s="17" t="s">
        <v>89</v>
      </c>
      <c r="BK343" s="159">
        <f>ROUND(I343*H343,2)</f>
        <v>0</v>
      </c>
      <c r="BL343" s="17" t="s">
        <v>1006</v>
      </c>
      <c r="BM343" s="158" t="s">
        <v>2424</v>
      </c>
    </row>
    <row r="344" spans="2:65" s="1" customFormat="1" ht="16.5" customHeight="1">
      <c r="B344" s="145"/>
      <c r="C344" s="146" t="s">
        <v>1640</v>
      </c>
      <c r="D344" s="146" t="s">
        <v>309</v>
      </c>
      <c r="E344" s="147" t="s">
        <v>5269</v>
      </c>
      <c r="F344" s="148" t="s">
        <v>5270</v>
      </c>
      <c r="G344" s="149" t="s">
        <v>3085</v>
      </c>
      <c r="H344" s="150">
        <v>6</v>
      </c>
      <c r="I344" s="151"/>
      <c r="J344" s="152">
        <f>ROUND(I344*H344,2)</f>
        <v>0</v>
      </c>
      <c r="K344" s="153"/>
      <c r="L344" s="32"/>
      <c r="M344" s="200" t="s">
        <v>1</v>
      </c>
      <c r="N344" s="201" t="s">
        <v>42</v>
      </c>
      <c r="O344" s="202"/>
      <c r="P344" s="203">
        <f>O344*H344</f>
        <v>0</v>
      </c>
      <c r="Q344" s="203">
        <v>0</v>
      </c>
      <c r="R344" s="203">
        <f>Q344*H344</f>
        <v>0</v>
      </c>
      <c r="S344" s="203">
        <v>0</v>
      </c>
      <c r="T344" s="204">
        <f>S344*H344</f>
        <v>0</v>
      </c>
      <c r="AR344" s="158" t="s">
        <v>1006</v>
      </c>
      <c r="AT344" s="158" t="s">
        <v>309</v>
      </c>
      <c r="AU344" s="158" t="s">
        <v>89</v>
      </c>
      <c r="AY344" s="17" t="s">
        <v>307</v>
      </c>
      <c r="BE344" s="159">
        <f>IF(N344="základná",J344,0)</f>
        <v>0</v>
      </c>
      <c r="BF344" s="159">
        <f>IF(N344="znížená",J344,0)</f>
        <v>0</v>
      </c>
      <c r="BG344" s="159">
        <f>IF(N344="zákl. prenesená",J344,0)</f>
        <v>0</v>
      </c>
      <c r="BH344" s="159">
        <f>IF(N344="zníž. prenesená",J344,0)</f>
        <v>0</v>
      </c>
      <c r="BI344" s="159">
        <f>IF(N344="nulová",J344,0)</f>
        <v>0</v>
      </c>
      <c r="BJ344" s="17" t="s">
        <v>89</v>
      </c>
      <c r="BK344" s="159">
        <f>ROUND(I344*H344,2)</f>
        <v>0</v>
      </c>
      <c r="BL344" s="17" t="s">
        <v>1006</v>
      </c>
      <c r="BM344" s="158" t="s">
        <v>2432</v>
      </c>
    </row>
    <row r="345" spans="2:65" s="1" customFormat="1" ht="6.95" customHeight="1">
      <c r="B345" s="47"/>
      <c r="C345" s="48"/>
      <c r="D345" s="48"/>
      <c r="E345" s="48"/>
      <c r="F345" s="48"/>
      <c r="G345" s="48"/>
      <c r="H345" s="48"/>
      <c r="I345" s="48"/>
      <c r="J345" s="48"/>
      <c r="K345" s="48"/>
      <c r="L345" s="32"/>
    </row>
  </sheetData>
  <autoFilter ref="C141:K344" xr:uid="{00000000-0009-0000-0000-000008000000}"/>
  <mergeCells count="15">
    <mergeCell ref="E128:H128"/>
    <mergeCell ref="E132:H132"/>
    <mergeCell ref="E130:H130"/>
    <mergeCell ref="E134:H134"/>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scale="88" fitToHeight="100" orientation="portrait" blackAndWhite="1" r:id="rId1"/>
  <headerFooter>
    <oddFooter>&amp;CStrana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F198694FC597D4BB8F6FC1F19DF6A3D" ma:contentTypeVersion="14" ma:contentTypeDescription="Umožňuje vytvoriť nový dokument." ma:contentTypeScope="" ma:versionID="b87e5ee6e1d81dca6c635d1ed0a8f643">
  <xsd:schema xmlns:xsd="http://www.w3.org/2001/XMLSchema" xmlns:xs="http://www.w3.org/2001/XMLSchema" xmlns:p="http://schemas.microsoft.com/office/2006/metadata/properties" xmlns:ns2="274902c4-e348-4087-b368-0931af31445d" xmlns:ns3="3fa268eb-fbaa-4aa5-85e0-c51fff67afcb" targetNamespace="http://schemas.microsoft.com/office/2006/metadata/properties" ma:root="true" ma:fieldsID="1065eed93c913b7a46d4945e1cca9645" ns2:_="" ns3:_="">
    <xsd:import namespace="274902c4-e348-4087-b368-0931af31445d"/>
    <xsd:import namespace="3fa268eb-fbaa-4aa5-85e0-c51fff67afc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989046a7-ed84-4bb9-b72d-725e53ff43f8}" ma:internalName="TaxCatchAll" ma:showField="CatchAllData" ma:web="274902c4-e348-4087-b368-0931af3144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a268eb-fbaa-4aa5-85e0-c51fff67afc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fa268eb-fbaa-4aa5-85e0-c51fff67afcb">
      <Terms xmlns="http://schemas.microsoft.com/office/infopath/2007/PartnerControls"/>
    </lcf76f155ced4ddcb4097134ff3c332f>
    <TaxCatchAll xmlns="274902c4-e348-4087-b368-0931af31445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A14634-BBAA-4F67-845D-D17A3154C001}"/>
</file>

<file path=customXml/itemProps2.xml><?xml version="1.0" encoding="utf-8"?>
<ds:datastoreItem xmlns:ds="http://schemas.openxmlformats.org/officeDocument/2006/customXml" ds:itemID="{55B14466-906E-4271-8A97-82F760A48C7D}"/>
</file>

<file path=customXml/itemProps3.xml><?xml version="1.0" encoding="utf-8"?>
<ds:datastoreItem xmlns:ds="http://schemas.openxmlformats.org/officeDocument/2006/customXml" ds:itemID="{BE03D908-F1CD-4C1F-81AD-7AC2BF257C5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Igor Janecka</dc:creator>
  <cp:keywords/>
  <dc:description/>
  <cp:lastModifiedBy>Mišura Peter</cp:lastModifiedBy>
  <cp:revision/>
  <dcterms:created xsi:type="dcterms:W3CDTF">2025-12-09T08:31:22Z</dcterms:created>
  <dcterms:modified xsi:type="dcterms:W3CDTF">2025-12-09T10:08:17Z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0x010100BF198694FC597D4BB8F6FC1F19DF6A3D</vt:lpwstr>
  </property>
  <property fmtid="{D5CDD505-2E9C-101B-9397-08002B2CF9AE}" pid="3" name="MediaServiceImageTags">
    <vt:lpwstr/>
  </property>
</Properties>
</file>