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ýběrová řízení\Výběrová řízení 2020\VŘ III\1 Oprava toalet 3. etapa\Zadávací dokumentace, slepý rozpočet\"/>
    </mc:Choice>
  </mc:AlternateContent>
  <bookViews>
    <workbookView xWindow="0" yWindow="0" windowWidth="23040" windowHeight="9384"/>
  </bookViews>
  <sheets>
    <sheet name="Stavba" sheetId="1" r:id="rId1"/>
    <sheet name="VzorPolozky" sheetId="10" state="hidden" r:id="rId2"/>
    <sheet name="Rozpočet Pol" sheetId="12" r:id="rId3"/>
  </sheets>
  <externalReferences>
    <externalReference r:id="rId4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Pol'!$A$1:$U$114</definedName>
    <definedName name="_xlnm.Print_Area" localSheetId="0">Stavba!$A$1:$J$66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04" i="12" l="1"/>
  <c r="F39" i="1" s="1"/>
  <c r="G9" i="12"/>
  <c r="I9" i="12"/>
  <c r="K9" i="12"/>
  <c r="O9" i="12"/>
  <c r="O8" i="12" s="1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4" i="12"/>
  <c r="I14" i="12"/>
  <c r="K14" i="12"/>
  <c r="M14" i="12"/>
  <c r="O14" i="12"/>
  <c r="Q14" i="12"/>
  <c r="U14" i="12"/>
  <c r="U13" i="12" s="1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O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M22" i="12" s="1"/>
  <c r="I23" i="12"/>
  <c r="I22" i="12" s="1"/>
  <c r="K23" i="12"/>
  <c r="K22" i="12" s="1"/>
  <c r="O23" i="12"/>
  <c r="O22" i="12" s="1"/>
  <c r="Q23" i="12"/>
  <c r="Q22" i="12" s="1"/>
  <c r="U23" i="12"/>
  <c r="U22" i="12" s="1"/>
  <c r="I24" i="12"/>
  <c r="G25" i="12"/>
  <c r="I25" i="12"/>
  <c r="K25" i="12"/>
  <c r="K24" i="12" s="1"/>
  <c r="O25" i="12"/>
  <c r="Q25" i="12"/>
  <c r="U25" i="12"/>
  <c r="U24" i="12" s="1"/>
  <c r="G26" i="12"/>
  <c r="M26" i="12" s="1"/>
  <c r="I26" i="12"/>
  <c r="K26" i="12"/>
  <c r="O26" i="12"/>
  <c r="Q26" i="12"/>
  <c r="Q24" i="12" s="1"/>
  <c r="U26" i="12"/>
  <c r="G27" i="12"/>
  <c r="I52" i="1" s="1"/>
  <c r="O27" i="12"/>
  <c r="G28" i="12"/>
  <c r="I28" i="12"/>
  <c r="I27" i="12" s="1"/>
  <c r="K28" i="12"/>
  <c r="K27" i="12" s="1"/>
  <c r="M28" i="12"/>
  <c r="M27" i="12" s="1"/>
  <c r="O28" i="12"/>
  <c r="Q28" i="12"/>
  <c r="Q27" i="12" s="1"/>
  <c r="U28" i="12"/>
  <c r="U27" i="12" s="1"/>
  <c r="G29" i="12"/>
  <c r="I53" i="1" s="1"/>
  <c r="K29" i="12"/>
  <c r="U29" i="12"/>
  <c r="G30" i="12"/>
  <c r="M30" i="12" s="1"/>
  <c r="M29" i="12" s="1"/>
  <c r="I30" i="12"/>
  <c r="I29" i="12" s="1"/>
  <c r="K30" i="12"/>
  <c r="O30" i="12"/>
  <c r="O29" i="12" s="1"/>
  <c r="Q30" i="12"/>
  <c r="Q29" i="12" s="1"/>
  <c r="U30" i="12"/>
  <c r="G32" i="12"/>
  <c r="M32" i="12" s="1"/>
  <c r="I32" i="12"/>
  <c r="K32" i="12"/>
  <c r="O32" i="12"/>
  <c r="Q32" i="12"/>
  <c r="Q31" i="12" s="1"/>
  <c r="U32" i="12"/>
  <c r="G33" i="12"/>
  <c r="M33" i="12" s="1"/>
  <c r="I33" i="12"/>
  <c r="K33" i="12"/>
  <c r="K31" i="12" s="1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7" i="12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I46" i="12"/>
  <c r="Q46" i="12"/>
  <c r="G47" i="12"/>
  <c r="M47" i="12" s="1"/>
  <c r="M46" i="12" s="1"/>
  <c r="I47" i="12"/>
  <c r="K47" i="12"/>
  <c r="K46" i="12" s="1"/>
  <c r="O47" i="12"/>
  <c r="O46" i="12" s="1"/>
  <c r="Q47" i="12"/>
  <c r="U47" i="12"/>
  <c r="U46" i="12" s="1"/>
  <c r="G49" i="12"/>
  <c r="I49" i="12"/>
  <c r="K49" i="12"/>
  <c r="O49" i="12"/>
  <c r="O48" i="12" s="1"/>
  <c r="Q49" i="12"/>
  <c r="U49" i="12"/>
  <c r="G50" i="12"/>
  <c r="M50" i="12" s="1"/>
  <c r="I50" i="12"/>
  <c r="I48" i="12" s="1"/>
  <c r="K50" i="12"/>
  <c r="O50" i="12"/>
  <c r="Q50" i="12"/>
  <c r="Q48" i="12" s="1"/>
  <c r="U50" i="12"/>
  <c r="G51" i="12"/>
  <c r="M51" i="12" s="1"/>
  <c r="I51" i="12"/>
  <c r="K51" i="12"/>
  <c r="O51" i="12"/>
  <c r="Q51" i="12"/>
  <c r="U51" i="12"/>
  <c r="G53" i="12"/>
  <c r="M53" i="12" s="1"/>
  <c r="I53" i="12"/>
  <c r="K53" i="12"/>
  <c r="K52" i="12" s="1"/>
  <c r="O53" i="12"/>
  <c r="Q53" i="12"/>
  <c r="U53" i="12"/>
  <c r="G54" i="12"/>
  <c r="M54" i="12" s="1"/>
  <c r="I54" i="12"/>
  <c r="K54" i="12"/>
  <c r="O54" i="12"/>
  <c r="Q54" i="12"/>
  <c r="Q52" i="12" s="1"/>
  <c r="U54" i="12"/>
  <c r="G55" i="12"/>
  <c r="I55" i="12"/>
  <c r="I52" i="12" s="1"/>
  <c r="K55" i="12"/>
  <c r="O55" i="12"/>
  <c r="Q55" i="12"/>
  <c r="U55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I70" i="12"/>
  <c r="K70" i="12"/>
  <c r="M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U74" i="12" s="1"/>
  <c r="G78" i="12"/>
  <c r="I78" i="12"/>
  <c r="K78" i="12"/>
  <c r="M78" i="12"/>
  <c r="O78" i="12"/>
  <c r="Q78" i="12"/>
  <c r="U78" i="12"/>
  <c r="G80" i="12"/>
  <c r="M80" i="12" s="1"/>
  <c r="I80" i="12"/>
  <c r="K80" i="12"/>
  <c r="O80" i="12"/>
  <c r="Q80" i="12"/>
  <c r="Q79" i="12" s="1"/>
  <c r="U80" i="12"/>
  <c r="G81" i="12"/>
  <c r="M81" i="12" s="1"/>
  <c r="I81" i="12"/>
  <c r="K81" i="12"/>
  <c r="K79" i="12" s="1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I90" i="12"/>
  <c r="K90" i="12"/>
  <c r="M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I63" i="1" s="1"/>
  <c r="O93" i="12"/>
  <c r="Q93" i="12"/>
  <c r="G94" i="12"/>
  <c r="M94" i="12" s="1"/>
  <c r="M93" i="12" s="1"/>
  <c r="I94" i="12"/>
  <c r="I93" i="12" s="1"/>
  <c r="K94" i="12"/>
  <c r="K93" i="12" s="1"/>
  <c r="O94" i="12"/>
  <c r="Q94" i="12"/>
  <c r="U94" i="12"/>
  <c r="U93" i="12" s="1"/>
  <c r="G96" i="12"/>
  <c r="M96" i="12" s="1"/>
  <c r="I96" i="12"/>
  <c r="K96" i="12"/>
  <c r="O96" i="12"/>
  <c r="O95" i="12" s="1"/>
  <c r="Q96" i="12"/>
  <c r="U96" i="12"/>
  <c r="G97" i="12"/>
  <c r="M97" i="12" s="1"/>
  <c r="I97" i="12"/>
  <c r="K97" i="12"/>
  <c r="K95" i="12" s="1"/>
  <c r="O97" i="12"/>
  <c r="Q97" i="12"/>
  <c r="U97" i="12"/>
  <c r="G98" i="12"/>
  <c r="M98" i="12" s="1"/>
  <c r="I98" i="12"/>
  <c r="K98" i="12"/>
  <c r="O98" i="12"/>
  <c r="Q98" i="12"/>
  <c r="U98" i="12"/>
  <c r="G100" i="12"/>
  <c r="M100" i="12" s="1"/>
  <c r="I100" i="12"/>
  <c r="K100" i="12"/>
  <c r="O100" i="12"/>
  <c r="O99" i="12" s="1"/>
  <c r="Q100" i="12"/>
  <c r="Q99" i="12" s="1"/>
  <c r="U100" i="12"/>
  <c r="G101" i="12"/>
  <c r="M101" i="12" s="1"/>
  <c r="I101" i="12"/>
  <c r="K101" i="12"/>
  <c r="K99" i="12" s="1"/>
  <c r="O101" i="12"/>
  <c r="Q101" i="12"/>
  <c r="U101" i="12"/>
  <c r="U99" i="12" s="1"/>
  <c r="G102" i="12"/>
  <c r="M102" i="12" s="1"/>
  <c r="I102" i="12"/>
  <c r="K102" i="12"/>
  <c r="O102" i="12"/>
  <c r="Q102" i="12"/>
  <c r="U102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F40" i="1" l="1"/>
  <c r="I95" i="12"/>
  <c r="O36" i="12"/>
  <c r="I31" i="12"/>
  <c r="Q95" i="12"/>
  <c r="K84" i="12"/>
  <c r="U79" i="12"/>
  <c r="K56" i="12"/>
  <c r="G52" i="12"/>
  <c r="I58" i="1" s="1"/>
  <c r="U52" i="12"/>
  <c r="K48" i="12"/>
  <c r="K36" i="12"/>
  <c r="U31" i="12"/>
  <c r="G19" i="12"/>
  <c r="I49" i="1" s="1"/>
  <c r="K13" i="12"/>
  <c r="Q13" i="12"/>
  <c r="I13" i="12"/>
  <c r="K8" i="12"/>
  <c r="Q56" i="12"/>
  <c r="AD104" i="12"/>
  <c r="G39" i="1" s="1"/>
  <c r="G40" i="1" s="1"/>
  <c r="G25" i="1" s="1"/>
  <c r="G26" i="1" s="1"/>
  <c r="G99" i="12"/>
  <c r="I65" i="1" s="1"/>
  <c r="I18" i="1" s="1"/>
  <c r="U95" i="12"/>
  <c r="G84" i="12"/>
  <c r="I62" i="1" s="1"/>
  <c r="U84" i="12"/>
  <c r="O79" i="12"/>
  <c r="I74" i="12"/>
  <c r="O74" i="12"/>
  <c r="G56" i="12"/>
  <c r="I59" i="1" s="1"/>
  <c r="U56" i="12"/>
  <c r="O52" i="12"/>
  <c r="U48" i="12"/>
  <c r="U36" i="12"/>
  <c r="O31" i="12"/>
  <c r="G24" i="12"/>
  <c r="I51" i="1" s="1"/>
  <c r="K19" i="12"/>
  <c r="Q19" i="12"/>
  <c r="I19" i="12"/>
  <c r="U8" i="12"/>
  <c r="I8" i="12"/>
  <c r="Q84" i="12"/>
  <c r="I99" i="12"/>
  <c r="G95" i="12"/>
  <c r="I64" i="1" s="1"/>
  <c r="I84" i="12"/>
  <c r="O84" i="12"/>
  <c r="I79" i="12"/>
  <c r="K74" i="12"/>
  <c r="Q74" i="12"/>
  <c r="I56" i="12"/>
  <c r="O56" i="12"/>
  <c r="G48" i="12"/>
  <c r="I57" i="1" s="1"/>
  <c r="Q36" i="12"/>
  <c r="I36" i="12"/>
  <c r="G36" i="12"/>
  <c r="I55" i="1" s="1"/>
  <c r="O24" i="12"/>
  <c r="U19" i="12"/>
  <c r="O13" i="12"/>
  <c r="Q8" i="12"/>
  <c r="G8" i="12"/>
  <c r="G28" i="1"/>
  <c r="G23" i="1"/>
  <c r="M99" i="12"/>
  <c r="M79" i="12"/>
  <c r="M19" i="12"/>
  <c r="M95" i="12"/>
  <c r="M74" i="12"/>
  <c r="M31" i="12"/>
  <c r="M13" i="12"/>
  <c r="G13" i="12"/>
  <c r="I48" i="1" s="1"/>
  <c r="G74" i="12"/>
  <c r="I60" i="1" s="1"/>
  <c r="M49" i="12"/>
  <c r="M48" i="12" s="1"/>
  <c r="G46" i="12"/>
  <c r="I56" i="1" s="1"/>
  <c r="M37" i="12"/>
  <c r="M36" i="12" s="1"/>
  <c r="M25" i="12"/>
  <c r="M24" i="12" s="1"/>
  <c r="G22" i="12"/>
  <c r="I50" i="1" s="1"/>
  <c r="M9" i="12"/>
  <c r="M8" i="12" s="1"/>
  <c r="G79" i="12"/>
  <c r="I61" i="1" s="1"/>
  <c r="G31" i="12"/>
  <c r="I54" i="1" s="1"/>
  <c r="M87" i="12"/>
  <c r="M84" i="12" s="1"/>
  <c r="M59" i="12"/>
  <c r="M56" i="12" s="1"/>
  <c r="M55" i="12"/>
  <c r="M52" i="12" s="1"/>
  <c r="G104" i="12" l="1"/>
  <c r="I47" i="1"/>
  <c r="H39" i="1"/>
  <c r="I17" i="1"/>
  <c r="G24" i="1"/>
  <c r="G29" i="1" s="1"/>
  <c r="H40" i="1" l="1"/>
  <c r="I39" i="1"/>
  <c r="I40" i="1" s="1"/>
  <c r="J39" i="1" s="1"/>
  <c r="J40" i="1" s="1"/>
  <c r="I66" i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<sst xmlns="http://schemas.openxmlformats.org/spreadsheetml/2006/main" count="551" uniqueCount="281">
  <si>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</si>
  <si>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</si>
  <si>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</si>
  <si>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</si>
  <si>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</si>
  <si>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</si>
  <si>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</si>
  <si>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</si>
  <si>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</si>
  <si>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</si>
  <si>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</si>
  <si>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</si>
  <si>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</si>
  <si>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</si>
  <si>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</si>
  <si>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</si>
  <si>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</si>
  <si>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</si>
  <si>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</si>
  <si>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</si>
  <si>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</si>
  <si>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</si>
  <si>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</si>
  <si>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</si>
  <si>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</si>
  <si>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</si>
  <si>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</si>
  <si>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</si>
  <si>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</si>
  <si>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</si>
  <si>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</si>
  <si>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</si>
  <si>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</si>
  <si>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</si>
  <si>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</si>
  <si>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</si>
  <si>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</si>
  <si>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</si>
  <si>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</si>
  <si>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</si>
  <si>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</si>
  <si>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</si>
  <si>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Znojmo ZŠ a MŠ Pražská 98-stavební úpravy soc zařízení 2.NP WC a sprcha učitelů</t>
  </si>
  <si>
    <t>ZŠ a MŠ Pražská 98 Znojmo</t>
  </si>
  <si>
    <t>Pražská 98</t>
  </si>
  <si>
    <t xml:space="preserve">Znojmo </t>
  </si>
  <si>
    <t>669 02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</si>
  <si>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</si>
  <si>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</si>
  <si>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</si>
  <si>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</si>
  <si>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</si>
  <si>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</si>
  <si>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</si>
  <si>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</si>
  <si>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</si>
  <si>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</si>
  <si>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</si>
  <si>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</si>
  <si>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</si>
  <si>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</si>
  <si>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</si>
  <si>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</si>
  <si>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</si>
  <si>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</si>
  <si>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</si>
  <si>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</si>
  <si>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</si>
  <si>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</si>
  <si>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</si>
  <si>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</si>
  <si>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</si>
  <si>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</si>
  <si>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</si>
  <si>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</si>
  <si>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</si>
  <si>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</si>
  <si>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</si>
  <si>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</si>
  <si>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</si>
  <si>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</si>
  <si>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</si>
  <si>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</si>
  <si>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</si>
  <si>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</si>
  <si>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</si>
  <si>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</si>
  <si>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</si>
  <si>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</si>
  <si>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</si>
  <si>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</si>
  <si>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</si>
  <si>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</si>
  <si>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</si>
  <si>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</si>
  <si>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</si>
  <si>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</si>
  <si>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</si>
  <si>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</si>
  <si>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</si>
  <si>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</si>
  <si>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</si>
  <si>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</si>
  <si>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</si>
  <si>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</si>
  <si>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</si>
  <si>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</si>
  <si>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</si>
  <si>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</si>
  <si>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</si>
  <si>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</si>
  <si>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</si>
  <si>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</si>
  <si>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</si>
  <si>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</si>
  <si>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</si>
  <si>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</si>
  <si>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</si>
  <si>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</si>
  <si>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342255024RT1</t>
  </si>
  <si>
    <t>Příčky z desek Ytong tl. 10 cm, desky P 2 - 500, 599 x 249 x 100 mm</t>
  </si>
  <si>
    <t>m2</t>
  </si>
  <si>
    <t>POL1_0</t>
  </si>
  <si>
    <t>317167121R00</t>
  </si>
  <si>
    <t>Překlad Heluz plochý 11,5/7,1/100 cm</t>
  </si>
  <si>
    <t>kus</t>
  </si>
  <si>
    <t>342267111RT3</t>
  </si>
  <si>
    <t>Obklad trámů sádrokartonem dvoustranný do 0,5/0,5m, desky standard impreg. tl. 12,5 mm</t>
  </si>
  <si>
    <t>m</t>
  </si>
  <si>
    <t>342267112RT3</t>
  </si>
  <si>
    <t>Obklad trámů sádrokartonem třístranný do 0,5/0,5 m, desky standard impreg. tl. 12,5 mm</t>
  </si>
  <si>
    <t>602016113RT3</t>
  </si>
  <si>
    <t>Omítka stěn jádrová PROFI Putz, ručně, tloušťka vrstvy 15 mm</t>
  </si>
  <si>
    <t>601016191R00</t>
  </si>
  <si>
    <t>Penetrační nátěr stropů PROFI Putzgrund</t>
  </si>
  <si>
    <t>601016141RT1</t>
  </si>
  <si>
    <t>Štuk na stropech PROFI Feinputz, ručně, tloušťka vrstvy 3 mm</t>
  </si>
  <si>
    <t>602016191R00</t>
  </si>
  <si>
    <t>Penetrační nátěr stěn PROFI Putzgrund</t>
  </si>
  <si>
    <t>602016141RT1</t>
  </si>
  <si>
    <t>Štuk na stěnách vnitřní PROFI Feinputz, ručně, tloušťka vrstvy 3 mm</t>
  </si>
  <si>
    <t>612409991RT2</t>
  </si>
  <si>
    <t>Začištění omítek kolem oken,dveří apod., s použitím suché maltové směsi</t>
  </si>
  <si>
    <t>612481211RT6</t>
  </si>
  <si>
    <t>Montáž výztužné sítě(perlinky)do stěrky-vnit.stěny, včetně výztužné sítě a stěrkového tmelu Profi</t>
  </si>
  <si>
    <t>632415104RT2</t>
  </si>
  <si>
    <t>Potěr Morfico samonivelační ručně tl. 4 mm, MFC Level 320 - vyrovnávací</t>
  </si>
  <si>
    <t>642942111RT2</t>
  </si>
  <si>
    <t>Osazení zárubní dveřních ocelových, pl. do 2,5 m2, včetně dodávky zárubně  60 x 197 x 11 cm</t>
  </si>
  <si>
    <t>642942111RT4</t>
  </si>
  <si>
    <t>Osazení zárubní dveřních ocelových, pl. do 2,5 m2, včetně dodávky zárubně  80 x 197 x 11 cm</t>
  </si>
  <si>
    <t>941955001R00</t>
  </si>
  <si>
    <t>Lešení lehké pomocné, výška podlahy do 1,2 m</t>
  </si>
  <si>
    <t>952901111R00</t>
  </si>
  <si>
    <t>Vyčištění budov o výšce podlaží do 4 m</t>
  </si>
  <si>
    <t>965081713R00</t>
  </si>
  <si>
    <t>Bourání dlažeb keramických tl.10 mm, nad 1 m2</t>
  </si>
  <si>
    <t>962031113R00</t>
  </si>
  <si>
    <t>Bourání příček z cihel pálených plných tl. 65 mm</t>
  </si>
  <si>
    <t>968061125R00</t>
  </si>
  <si>
    <t>Vyvěšení dřevěných dveřních křídel pl. do 2 m2</t>
  </si>
  <si>
    <t>968072455R00</t>
  </si>
  <si>
    <t>Vybourání kovových dveřních zárubní pl. do 2 m2</t>
  </si>
  <si>
    <t>978059531R00</t>
  </si>
  <si>
    <t>Odsekání vnitřních obkladů stěn nad 2 m2</t>
  </si>
  <si>
    <t>978013191R00</t>
  </si>
  <si>
    <t>Otlučení omítek vnitřních stěn v rozsahu do 100 %</t>
  </si>
  <si>
    <t>979086112R00</t>
  </si>
  <si>
    <t>Nakládání nebo překládání suti a vybouraných hmot</t>
  </si>
  <si>
    <t>t</t>
  </si>
  <si>
    <t>979011211R00</t>
  </si>
  <si>
    <t>Svislá doprava suti a vybour. hmot za 2.NP nošením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</si>
  <si>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</si>
  <si>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</si>
  <si>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</si>
  <si>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</si>
  <si>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</si>
  <si>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</si>
  <si>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</si>
  <si>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</si>
  <si>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</si>
  <si>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sklád.suti-směs bet.a cihel do 30x30cm</t>
  </si>
  <si>
    <t>999281108R00</t>
  </si>
  <si>
    <t>Přesun hmot pro opravy a údržbu do výšky 12 m</t>
  </si>
  <si>
    <t>721194105R00</t>
  </si>
  <si>
    <t>Vyvedení odpadních výpustek D 50 x 1,8</t>
  </si>
  <si>
    <t>721223427RT1</t>
  </si>
  <si>
    <t>Vpusť podlahová se zápachovou uzávěrkou HL 510N, mřížka nerez 115 x 115 mm D 40/50 mm</t>
  </si>
  <si>
    <t>998721202R00</t>
  </si>
  <si>
    <t>Přesun hmot pro vnitřní kanalizaci, výšky do 12 m</t>
  </si>
  <si>
    <t>722202213R00</t>
  </si>
  <si>
    <t>Nástěnka MZD PP-R INSTAPLAST D 20xR1/2</t>
  </si>
  <si>
    <t>722191111R00</t>
  </si>
  <si>
    <t>Hadice flexibilní k baterii,DN 15 x M10,délka 0,4m</t>
  </si>
  <si>
    <t>soubor</t>
  </si>
  <si>
    <t>998722202R00</t>
  </si>
  <si>
    <t>Přesun hmot pro vnitřní vodovod, výšky do 12 m</t>
  </si>
  <si>
    <t>725210821R00</t>
  </si>
  <si>
    <t>Demontáž umyvadel bez výtokových armatur</t>
  </si>
  <si>
    <t>725820801R00</t>
  </si>
  <si>
    <t>Demontáž baterie nástěnné do G 3/4</t>
  </si>
  <si>
    <t>725110811R00</t>
  </si>
  <si>
    <t>Demontáž klozetů splachovacích</t>
  </si>
  <si>
    <t>725590812R00</t>
  </si>
  <si>
    <t>Přesun vybour.hmot, zařizovací předměty H 12 m</t>
  </si>
  <si>
    <t>725814101R00</t>
  </si>
  <si>
    <t>Ventil rohový s filtrem IVAR.KING DN 15 x DN 10</t>
  </si>
  <si>
    <t>725017134R00</t>
  </si>
  <si>
    <t>Umyvadlo na šrouby OLYMP Deep 60 x 45 cm, bílé</t>
  </si>
  <si>
    <t>725845111RT1</t>
  </si>
  <si>
    <t>Baterie sprchová nástěnná ruční, vč. příslušenství, standardní</t>
  </si>
  <si>
    <t>725823111RT0</t>
  </si>
  <si>
    <t>Baterie umyvadlová nástěn.ruční, bez otvír.odpadu, základní</t>
  </si>
  <si>
    <t>725013138RT1</t>
  </si>
  <si>
    <t xml:space="preserve">Klozet kombi OLYMP,nádrž s armat.odpad svislý,bílý, včetně sedátka v bílé barvě </t>
  </si>
  <si>
    <t>725299101R00</t>
  </si>
  <si>
    <t>Montáž koupelnových doplňků - vč dodávky zrcadla , 60/50cm</t>
  </si>
  <si>
    <t>Montáž koupelnových doplňků - vč zásobníku , tekutého mýdla 500ml</t>
  </si>
  <si>
    <t>Montáž koupelnových doplňků - vč zásobníku , na papírové ručníky 3 balíčky</t>
  </si>
  <si>
    <t>Montáž koupelnových doplňků - vč. zásobníku na, toaletní papír 2 roličky</t>
  </si>
  <si>
    <t>Montáž koupelnových doplňků - vč. WC štětky, s fixací proti odcizení</t>
  </si>
  <si>
    <t>725-01</t>
  </si>
  <si>
    <t>Odpadní koš 20 litrů</t>
  </si>
  <si>
    <t>ks</t>
  </si>
  <si>
    <t>Odpadní koš 5 litrů</t>
  </si>
  <si>
    <t>998725202R00</t>
  </si>
  <si>
    <t>Přesun hmot pro zařizovací předměty, výšky do 12 m</t>
  </si>
  <si>
    <t>766661112R00</t>
  </si>
  <si>
    <t>Montáž dveří do zárubně,otevíravých 1kř.do 0,8 m</t>
  </si>
  <si>
    <t>766670021R00</t>
  </si>
  <si>
    <t>Montáž kliky a štítku vč. dodávky klik a štítků</t>
  </si>
  <si>
    <t>61165002R</t>
  </si>
  <si>
    <t>Dveře vnitřní laminované plné 1kř. 60x197 cm</t>
  </si>
  <si>
    <t>POL3_0</t>
  </si>
  <si>
    <t>998766202R00</t>
  </si>
  <si>
    <t>Přesun hmot pro truhlářské konstr., výšky do 12 m</t>
  </si>
  <si>
    <t>771101210R00</t>
  </si>
  <si>
    <t>Penetrace podkladu pod dlažby</t>
  </si>
  <si>
    <t>771575109R00</t>
  </si>
  <si>
    <t>Montáž podlah keram.,hladké, tmel, 30x30 cm</t>
  </si>
  <si>
    <t>771-01</t>
  </si>
  <si>
    <t>Dlažba Multi - Kréta hnědá 300/300/9 protiskluzová</t>
  </si>
  <si>
    <t>998771202R00</t>
  </si>
  <si>
    <t>Přesun hmot pro podlahy z dlaždic, výšky do 12 m</t>
  </si>
  <si>
    <t>781101210R00</t>
  </si>
  <si>
    <t>Penetrace podkladu pod obklady</t>
  </si>
  <si>
    <t>781475116R00</t>
  </si>
  <si>
    <t>Obklad vnitřní stěn keramický, do tmele, 30x30 cm</t>
  </si>
  <si>
    <t>781-01</t>
  </si>
  <si>
    <t>Obklad keramický Jakub</t>
  </si>
  <si>
    <t>781111151R00</t>
  </si>
  <si>
    <t>Příplatek za sestavení dekoru (listela)</t>
  </si>
  <si>
    <t>781-02</t>
  </si>
  <si>
    <t>Listela BIG BOSS MAROON 200/60mm</t>
  </si>
  <si>
    <t>781491001R00</t>
  </si>
  <si>
    <t>Montáž lišt k obkladům</t>
  </si>
  <si>
    <t>781- 01</t>
  </si>
  <si>
    <t>Lišta ukončovací k obkladům PVC</t>
  </si>
  <si>
    <t>998781202R00</t>
  </si>
  <si>
    <t>Přesun hmot pro obklady keramické, výšky do 12 m</t>
  </si>
  <si>
    <t>783222100R00</t>
  </si>
  <si>
    <t>Nátěr syntetický kovových konstrukcí dvojnásobný, ocelových zárubní</t>
  </si>
  <si>
    <t>784402801R00</t>
  </si>
  <si>
    <t>Odstranění malby oškrábáním v místnosti H do 3,8 m</t>
  </si>
  <si>
    <t>784161401R00</t>
  </si>
  <si>
    <t>Penetrace podkladu nátěrem HET, Klasik, 1 x</t>
  </si>
  <si>
    <t>784165512R00</t>
  </si>
  <si>
    <t>Malba HET Klasik, bílá, bez penetrace, 2 x</t>
  </si>
  <si>
    <t>M21-1</t>
  </si>
  <si>
    <t xml:space="preserve">Demontáž svítidel a dodávka nových </t>
  </si>
  <si>
    <t>M21-2</t>
  </si>
  <si>
    <t>Dodávka a montáž nových vypínačů a zásuvek</t>
  </si>
  <si>
    <t>M21-3</t>
  </si>
  <si>
    <t>Provedení nových elektrických rozvodů, vč. zednických výpomocí</t>
  </si>
  <si>
    <t/>
  </si>
  <si>
    <t>SUM</t>
  </si>
  <si>
    <t>POPUZIV</t>
  </si>
  <si>
    <t>END</t>
  </si>
  <si>
    <t>Slepý rozpočet</t>
  </si>
  <si>
    <t xml:space="preserve">Slepý rozpočet </t>
  </si>
  <si>
    <t>Toaleta a sprcha_učitelé_2.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</si>
</sst>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4" borderId="39" xfId="0" applyNumberFormat="1" applyFont="1" applyFill="1" applyBorder="1" applyAlignment="1">
      <alignment horizontal="center"/>
    </xf>
    <xf numFmtId="4" fontId="7" fillId="4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2" borderId="46" xfId="0" applyFill="1" applyBorder="1"/>
    <xf numFmtId="49" fontId="0" fillId="2" borderId="43" xfId="0" applyNumberFormat="1" applyFill="1" applyBorder="1" applyAlignment="1"/>
    <xf numFmtId="49" fontId="0" fillId="2" borderId="43" xfId="0" applyNumberFormat="1" applyFill="1" applyBorder="1"/>
    <xf numFmtId="0" fontId="0" fillId="2" borderId="43" xfId="0" applyFill="1" applyBorder="1"/>
    <xf numFmtId="0" fontId="0" fillId="2" borderId="42" xfId="0" applyFill="1" applyBorder="1"/>
    <xf numFmtId="0" fontId="0" fillId="2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9" xfId="0" applyFill="1" applyBorder="1" applyAlignment="1">
      <alignment vertical="top"/>
    </xf>
    <xf numFmtId="0" fontId="0" fillId="2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39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2" borderId="39" xfId="0" applyNumberFormat="1" applyFill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2" borderId="39" xfId="0" applyNumberFormat="1" applyFill="1" applyBorder="1" applyAlignment="1">
      <alignment vertical="top" shrinkToFit="1"/>
    </xf>
    <xf numFmtId="0" fontId="0" fillId="2" borderId="51" xfId="0" applyFill="1" applyBorder="1"/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vertical="top"/>
    </xf>
    <xf numFmtId="49" fontId="0" fillId="2" borderId="53" xfId="0" applyNumberFormat="1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0" fontId="0" fillId="2" borderId="54" xfId="0" applyFill="1" applyBorder="1" applyAlignment="1">
      <alignment vertical="top"/>
    </xf>
    <xf numFmtId="164" fontId="0" fillId="2" borderId="49" xfId="0" applyNumberFormat="1" applyFill="1" applyBorder="1" applyAlignment="1">
      <alignment vertical="top"/>
    </xf>
    <xf numFmtId="4" fontId="0" fillId="2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3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N13" sqref="N1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30" t="s">
        <v>278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 x14ac:dyDescent="0.25">
      <c r="A2" s="4"/>
      <c r="B2" s="81" t="s">
        <v>38</v>
      </c>
      <c r="C2" s="82"/>
      <c r="D2" s="215" t="s">
        <v>280</v>
      </c>
      <c r="E2" s="216"/>
      <c r="F2" s="216"/>
      <c r="G2" s="216"/>
      <c r="H2" s="216"/>
      <c r="I2" s="216"/>
      <c r="J2" s="217"/>
      <c r="O2" s="2"/>
    </row>
    <row r="3" spans="1:15" ht="23.25" hidden="1" customHeight="1" x14ac:dyDescent="0.25">
      <c r="A3" s="4"/>
      <c r="B3" s="83" t="s">
        <v>40</v>
      </c>
      <c r="C3" s="84"/>
      <c r="D3" s="243"/>
      <c r="E3" s="244"/>
      <c r="F3" s="244"/>
      <c r="G3" s="244"/>
      <c r="H3" s="244"/>
      <c r="I3" s="244"/>
      <c r="J3" s="245"/>
    </row>
    <row r="4" spans="1:15" ht="23.25" hidden="1" customHeight="1" x14ac:dyDescent="0.25">
      <c r="A4" s="4"/>
      <c r="B4" s="85" t="s">
        <v>41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 t="s">
        <v>43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 t="s">
        <v>44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 t="s">
        <v>46</v>
      </c>
      <c r="D7" s="80" t="s">
        <v>45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22"/>
      <c r="E11" s="222"/>
      <c r="F11" s="222"/>
      <c r="G11" s="222"/>
      <c r="H11" s="28" t="s">
        <v>33</v>
      </c>
      <c r="I11" s="94"/>
      <c r="J11" s="11"/>
    </row>
    <row r="12" spans="1:15" ht="15.75" customHeight="1" x14ac:dyDescent="0.25">
      <c r="A12" s="4"/>
      <c r="B12" s="41"/>
      <c r="C12" s="26"/>
      <c r="D12" s="241"/>
      <c r="E12" s="241"/>
      <c r="F12" s="241"/>
      <c r="G12" s="241"/>
      <c r="H12" s="28" t="s">
        <v>34</v>
      </c>
      <c r="I12" s="94"/>
      <c r="J12" s="11"/>
    </row>
    <row r="13" spans="1:15" ht="15.75" customHeight="1" x14ac:dyDescent="0.25">
      <c r="A13" s="4"/>
      <c r="B13" s="42"/>
      <c r="C13" s="93"/>
      <c r="D13" s="242"/>
      <c r="E13" s="242"/>
      <c r="F13" s="242"/>
      <c r="G13" s="242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21"/>
      <c r="F15" s="221"/>
      <c r="G15" s="239"/>
      <c r="H15" s="239"/>
      <c r="I15" s="239" t="s">
        <v>28</v>
      </c>
      <c r="J15" s="240"/>
    </row>
    <row r="16" spans="1:15" ht="23.25" customHeight="1" x14ac:dyDescent="0.25">
      <c r="A16" s="141" t="s">
        <v>23</v>
      </c>
      <c r="B16" s="142" t="s">
        <v>23</v>
      </c>
      <c r="C16" s="58"/>
      <c r="D16" s="59"/>
      <c r="E16" s="218"/>
      <c r="F16" s="219"/>
      <c r="G16" s="218"/>
      <c r="H16" s="219"/>
      <c r="I16" s="218">
        <f>SUMIF(F47:F65,A16,I47:I65)+SUMIF(F47:F65,"PSU",I47:I65)</f>
        <v>0</v>
      </c>
      <c r="J16" s="220"/>
    </row>
    <row r="17" spans="1:10" ht="23.25" customHeight="1" x14ac:dyDescent="0.25">
      <c r="A17" s="141" t="s">
        <v>24</v>
      </c>
      <c r="B17" s="142" t="s">
        <v>24</v>
      </c>
      <c r="C17" s="58"/>
      <c r="D17" s="59"/>
      <c r="E17" s="218"/>
      <c r="F17" s="219"/>
      <c r="G17" s="218"/>
      <c r="H17" s="219"/>
      <c r="I17" s="218">
        <f>SUMIF(F47:F65,A17,I47:I65)</f>
        <v>0</v>
      </c>
      <c r="J17" s="220"/>
    </row>
    <row r="18" spans="1:10" ht="23.25" customHeight="1" x14ac:dyDescent="0.25">
      <c r="A18" s="141" t="s">
        <v>25</v>
      </c>
      <c r="B18" s="142" t="s">
        <v>25</v>
      </c>
      <c r="C18" s="58"/>
      <c r="D18" s="59"/>
      <c r="E18" s="218"/>
      <c r="F18" s="219"/>
      <c r="G18" s="218"/>
      <c r="H18" s="219"/>
      <c r="I18" s="218">
        <f>SUMIF(F47:F65,A18,I47:I65)</f>
        <v>0</v>
      </c>
      <c r="J18" s="220"/>
    </row>
    <row r="19" spans="1:10" ht="23.25" customHeight="1" x14ac:dyDescent="0.25">
      <c r="A19" s="141" t="s">
        <v>90</v>
      </c>
      <c r="B19" s="142" t="s">
        <v>26</v>
      </c>
      <c r="C19" s="58"/>
      <c r="D19" s="59"/>
      <c r="E19" s="218"/>
      <c r="F19" s="219"/>
      <c r="G19" s="218"/>
      <c r="H19" s="219"/>
      <c r="I19" s="218">
        <f>SUMIF(F47:F65,A19,I47:I65)</f>
        <v>0</v>
      </c>
      <c r="J19" s="220"/>
    </row>
    <row r="20" spans="1:10" ht="23.25" customHeight="1" x14ac:dyDescent="0.25">
      <c r="A20" s="141" t="s">
        <v>91</v>
      </c>
      <c r="B20" s="142" t="s">
        <v>27</v>
      </c>
      <c r="C20" s="58"/>
      <c r="D20" s="59"/>
      <c r="E20" s="218"/>
      <c r="F20" s="219"/>
      <c r="G20" s="218"/>
      <c r="H20" s="219"/>
      <c r="I20" s="218">
        <f>SUMIF(F47:F65,A20,I47:I65)</f>
        <v>0</v>
      </c>
      <c r="J20" s="220"/>
    </row>
    <row r="21" spans="1:10" ht="23.25" customHeight="1" x14ac:dyDescent="0.25">
      <c r="A21" s="4"/>
      <c r="B21" s="74" t="s">
        <v>28</v>
      </c>
      <c r="C21" s="75"/>
      <c r="D21" s="76"/>
      <c r="E21" s="228"/>
      <c r="F21" s="237"/>
      <c r="G21" s="228"/>
      <c r="H21" s="237"/>
      <c r="I21" s="228">
        <f>SUM(I16:J20)</f>
        <v>0</v>
      </c>
      <c r="J21" s="22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26">
        <f>ZakladDPHSniVypocet</f>
        <v>0</v>
      </c>
      <c r="H23" s="227"/>
      <c r="I23" s="227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f>ZakladDPHSni*SazbaDPH1/100</f>
        <v>0</v>
      </c>
      <c r="H24" s="225"/>
      <c r="I24" s="225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26">
        <f>ZakladDPHZaklVypocet</f>
        <v>0</v>
      </c>
      <c r="H25" s="227"/>
      <c r="I25" s="227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3">
        <f>ZakladDPHZakl*SazbaDPH2/100</f>
        <v>0</v>
      </c>
      <c r="H26" s="234"/>
      <c r="I26" s="234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35">
        <f>0</f>
        <v>0</v>
      </c>
      <c r="H27" s="235"/>
      <c r="I27" s="235"/>
      <c r="J27" s="63" t="str">
        <f t="shared" si="0"/>
        <v>CZK</v>
      </c>
    </row>
    <row r="28" spans="1:10" ht="27.75" hidden="1" customHeight="1" thickBot="1" x14ac:dyDescent="0.3">
      <c r="A28" s="4"/>
      <c r="B28" s="113" t="s">
        <v>22</v>
      </c>
      <c r="C28" s="114"/>
      <c r="D28" s="114"/>
      <c r="E28" s="115"/>
      <c r="F28" s="116"/>
      <c r="G28" s="238">
        <f>ZakladDPHSniVypocet+ZakladDPHZaklVypocet</f>
        <v>0</v>
      </c>
      <c r="H28" s="238"/>
      <c r="I28" s="238"/>
      <c r="J28" s="117" t="str">
        <f t="shared" si="0"/>
        <v>CZK</v>
      </c>
    </row>
    <row r="29" spans="1:10" ht="27.75" customHeight="1" thickBot="1" x14ac:dyDescent="0.3">
      <c r="A29" s="4"/>
      <c r="B29" s="113" t="s">
        <v>35</v>
      </c>
      <c r="C29" s="118"/>
      <c r="D29" s="118"/>
      <c r="E29" s="118"/>
      <c r="F29" s="118"/>
      <c r="G29" s="236">
        <f>ZakladDPHSni+DPHSni+ZakladDPHZakl+DPHZakl+Zaokrouhleni</f>
        <v>0</v>
      </c>
      <c r="H29" s="236"/>
      <c r="I29" s="236"/>
      <c r="J29" s="119" t="s">
        <v>49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5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5">
      <c r="A39" s="97">
        <v>1</v>
      </c>
      <c r="B39" s="103" t="s">
        <v>47</v>
      </c>
      <c r="C39" s="206" t="s">
        <v>42</v>
      </c>
      <c r="D39" s="207"/>
      <c r="E39" s="207"/>
      <c r="F39" s="108">
        <f>'Rozpočet Pol'!AC104</f>
        <v>0</v>
      </c>
      <c r="G39" s="109">
        <f>'Rozpočet Pol'!AD104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7"/>
      <c r="B40" s="208" t="s">
        <v>48</v>
      </c>
      <c r="C40" s="209"/>
      <c r="D40" s="209"/>
      <c r="E40" s="210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6" x14ac:dyDescent="0.3">
      <c r="B44" s="120" t="s">
        <v>50</v>
      </c>
    </row>
    <row r="46" spans="1:10" ht="25.5" customHeight="1" x14ac:dyDescent="0.25">
      <c r="A46" s="121"/>
      <c r="B46" s="125" t="s">
        <v>16</v>
      </c>
      <c r="C46" s="125" t="s">
        <v>5</v>
      </c>
      <c r="D46" s="126"/>
      <c r="E46" s="126"/>
      <c r="F46" s="129" t="s">
        <v>51</v>
      </c>
      <c r="G46" s="129"/>
      <c r="H46" s="129"/>
      <c r="I46" s="211" t="s">
        <v>28</v>
      </c>
      <c r="J46" s="211"/>
    </row>
    <row r="47" spans="1:10" ht="25.5" customHeight="1" x14ac:dyDescent="0.25">
      <c r="A47" s="122"/>
      <c r="B47" s="130" t="s">
        <v>52</v>
      </c>
      <c r="C47" s="213" t="s">
        <v>53</v>
      </c>
      <c r="D47" s="214"/>
      <c r="E47" s="214"/>
      <c r="F47" s="132" t="s">
        <v>23</v>
      </c>
      <c r="G47" s="133"/>
      <c r="H47" s="133"/>
      <c r="I47" s="212">
        <f>'Rozpočet Pol'!G8</f>
        <v>0</v>
      </c>
      <c r="J47" s="212"/>
    </row>
    <row r="48" spans="1:10" ht="25.5" customHeight="1" x14ac:dyDescent="0.25">
      <c r="A48" s="122"/>
      <c r="B48" s="124" t="s">
        <v>54</v>
      </c>
      <c r="C48" s="200" t="s">
        <v>55</v>
      </c>
      <c r="D48" s="201"/>
      <c r="E48" s="201"/>
      <c r="F48" s="134" t="s">
        <v>23</v>
      </c>
      <c r="G48" s="135"/>
      <c r="H48" s="135"/>
      <c r="I48" s="199">
        <f>'Rozpočet Pol'!G13</f>
        <v>0</v>
      </c>
      <c r="J48" s="199"/>
    </row>
    <row r="49" spans="1:10" ht="25.5" customHeight="1" x14ac:dyDescent="0.25">
      <c r="A49" s="122"/>
      <c r="B49" s="124" t="s">
        <v>56</v>
      </c>
      <c r="C49" s="200" t="s">
        <v>57</v>
      </c>
      <c r="D49" s="201"/>
      <c r="E49" s="201"/>
      <c r="F49" s="134" t="s">
        <v>23</v>
      </c>
      <c r="G49" s="135"/>
      <c r="H49" s="135"/>
      <c r="I49" s="199">
        <f>'Rozpočet Pol'!G19</f>
        <v>0</v>
      </c>
      <c r="J49" s="199"/>
    </row>
    <row r="50" spans="1:10" ht="25.5" customHeight="1" x14ac:dyDescent="0.25">
      <c r="A50" s="122"/>
      <c r="B50" s="124" t="s">
        <v>58</v>
      </c>
      <c r="C50" s="200" t="s">
        <v>59</v>
      </c>
      <c r="D50" s="201"/>
      <c r="E50" s="201"/>
      <c r="F50" s="134" t="s">
        <v>23</v>
      </c>
      <c r="G50" s="135"/>
      <c r="H50" s="135"/>
      <c r="I50" s="199">
        <f>'Rozpočet Pol'!G22</f>
        <v>0</v>
      </c>
      <c r="J50" s="199"/>
    </row>
    <row r="51" spans="1:10" ht="25.5" customHeight="1" x14ac:dyDescent="0.25">
      <c r="A51" s="122"/>
      <c r="B51" s="124" t="s">
        <v>60</v>
      </c>
      <c r="C51" s="200" t="s">
        <v>61</v>
      </c>
      <c r="D51" s="201"/>
      <c r="E51" s="201"/>
      <c r="F51" s="134" t="s">
        <v>23</v>
      </c>
      <c r="G51" s="135"/>
      <c r="H51" s="135"/>
      <c r="I51" s="199">
        <f>'Rozpočet Pol'!G24</f>
        <v>0</v>
      </c>
      <c r="J51" s="199"/>
    </row>
    <row r="52" spans="1:10" ht="25.5" customHeight="1" x14ac:dyDescent="0.25">
      <c r="A52" s="122"/>
      <c r="B52" s="124" t="s">
        <v>62</v>
      </c>
      <c r="C52" s="200" t="s">
        <v>63</v>
      </c>
      <c r="D52" s="201"/>
      <c r="E52" s="201"/>
      <c r="F52" s="134" t="s">
        <v>23</v>
      </c>
      <c r="G52" s="135"/>
      <c r="H52" s="135"/>
      <c r="I52" s="199">
        <f>'Rozpočet Pol'!G27</f>
        <v>0</v>
      </c>
      <c r="J52" s="199"/>
    </row>
    <row r="53" spans="1:10" ht="25.5" customHeight="1" x14ac:dyDescent="0.25">
      <c r="A53" s="122"/>
      <c r="B53" s="124" t="s">
        <v>64</v>
      </c>
      <c r="C53" s="200" t="s">
        <v>65</v>
      </c>
      <c r="D53" s="201"/>
      <c r="E53" s="201"/>
      <c r="F53" s="134" t="s">
        <v>23</v>
      </c>
      <c r="G53" s="135"/>
      <c r="H53" s="135"/>
      <c r="I53" s="199">
        <f>'Rozpočet Pol'!G29</f>
        <v>0</v>
      </c>
      <c r="J53" s="199"/>
    </row>
    <row r="54" spans="1:10" ht="25.5" customHeight="1" x14ac:dyDescent="0.25">
      <c r="A54" s="122"/>
      <c r="B54" s="124" t="s">
        <v>66</v>
      </c>
      <c r="C54" s="200" t="s">
        <v>67</v>
      </c>
      <c r="D54" s="201"/>
      <c r="E54" s="201"/>
      <c r="F54" s="134" t="s">
        <v>23</v>
      </c>
      <c r="G54" s="135"/>
      <c r="H54" s="135"/>
      <c r="I54" s="199">
        <f>'Rozpočet Pol'!G31</f>
        <v>0</v>
      </c>
      <c r="J54" s="199"/>
    </row>
    <row r="55" spans="1:10" ht="25.5" customHeight="1" x14ac:dyDescent="0.25">
      <c r="A55" s="122"/>
      <c r="B55" s="124" t="s">
        <v>68</v>
      </c>
      <c r="C55" s="200" t="s">
        <v>69</v>
      </c>
      <c r="D55" s="201"/>
      <c r="E55" s="201"/>
      <c r="F55" s="134" t="s">
        <v>23</v>
      </c>
      <c r="G55" s="135"/>
      <c r="H55" s="135"/>
      <c r="I55" s="199">
        <f>'Rozpočet Pol'!G36</f>
        <v>0</v>
      </c>
      <c r="J55" s="199"/>
    </row>
    <row r="56" spans="1:10" ht="25.5" customHeight="1" x14ac:dyDescent="0.25">
      <c r="A56" s="122"/>
      <c r="B56" s="124" t="s">
        <v>70</v>
      </c>
      <c r="C56" s="200" t="s">
        <v>71</v>
      </c>
      <c r="D56" s="201"/>
      <c r="E56" s="201"/>
      <c r="F56" s="134" t="s">
        <v>23</v>
      </c>
      <c r="G56" s="135"/>
      <c r="H56" s="135"/>
      <c r="I56" s="199">
        <f>'Rozpočet Pol'!G46</f>
        <v>0</v>
      </c>
      <c r="J56" s="199"/>
    </row>
    <row r="57" spans="1:10" ht="25.5" customHeight="1" x14ac:dyDescent="0.25">
      <c r="A57" s="122"/>
      <c r="B57" s="124" t="s">
        <v>72</v>
      </c>
      <c r="C57" s="200" t="s">
        <v>73</v>
      </c>
      <c r="D57" s="201"/>
      <c r="E57" s="201"/>
      <c r="F57" s="134" t="s">
        <v>24</v>
      </c>
      <c r="G57" s="135"/>
      <c r="H57" s="135"/>
      <c r="I57" s="199">
        <f>'Rozpočet Pol'!G48</f>
        <v>0</v>
      </c>
      <c r="J57" s="199"/>
    </row>
    <row r="58" spans="1:10" ht="25.5" customHeight="1" x14ac:dyDescent="0.25">
      <c r="A58" s="122"/>
      <c r="B58" s="124" t="s">
        <v>74</v>
      </c>
      <c r="C58" s="200" t="s">
        <v>75</v>
      </c>
      <c r="D58" s="201"/>
      <c r="E58" s="201"/>
      <c r="F58" s="134" t="s">
        <v>24</v>
      </c>
      <c r="G58" s="135"/>
      <c r="H58" s="135"/>
      <c r="I58" s="199">
        <f>'Rozpočet Pol'!G52</f>
        <v>0</v>
      </c>
      <c r="J58" s="199"/>
    </row>
    <row r="59" spans="1:10" ht="25.5" customHeight="1" x14ac:dyDescent="0.25">
      <c r="A59" s="122"/>
      <c r="B59" s="124" t="s">
        <v>76</v>
      </c>
      <c r="C59" s="200" t="s">
        <v>77</v>
      </c>
      <c r="D59" s="201"/>
      <c r="E59" s="201"/>
      <c r="F59" s="134" t="s">
        <v>24</v>
      </c>
      <c r="G59" s="135"/>
      <c r="H59" s="135"/>
      <c r="I59" s="199">
        <f>'Rozpočet Pol'!G56</f>
        <v>0</v>
      </c>
      <c r="J59" s="199"/>
    </row>
    <row r="60" spans="1:10" ht="25.5" customHeight="1" x14ac:dyDescent="0.25">
      <c r="A60" s="122"/>
      <c r="B60" s="124" t="s">
        <v>78</v>
      </c>
      <c r="C60" s="200" t="s">
        <v>79</v>
      </c>
      <c r="D60" s="201"/>
      <c r="E60" s="201"/>
      <c r="F60" s="134" t="s">
        <v>24</v>
      </c>
      <c r="G60" s="135"/>
      <c r="H60" s="135"/>
      <c r="I60" s="199">
        <f>'Rozpočet Pol'!G74</f>
        <v>0</v>
      </c>
      <c r="J60" s="199"/>
    </row>
    <row r="61" spans="1:10" ht="25.5" customHeight="1" x14ac:dyDescent="0.25">
      <c r="A61" s="122"/>
      <c r="B61" s="124" t="s">
        <v>80</v>
      </c>
      <c r="C61" s="200" t="s">
        <v>81</v>
      </c>
      <c r="D61" s="201"/>
      <c r="E61" s="201"/>
      <c r="F61" s="134" t="s">
        <v>24</v>
      </c>
      <c r="G61" s="135"/>
      <c r="H61" s="135"/>
      <c r="I61" s="199">
        <f>'Rozpočet Pol'!G79</f>
        <v>0</v>
      </c>
      <c r="J61" s="199"/>
    </row>
    <row r="62" spans="1:10" ht="25.5" customHeight="1" x14ac:dyDescent="0.25">
      <c r="A62" s="122"/>
      <c r="B62" s="124" t="s">
        <v>82</v>
      </c>
      <c r="C62" s="200" t="s">
        <v>83</v>
      </c>
      <c r="D62" s="201"/>
      <c r="E62" s="201"/>
      <c r="F62" s="134" t="s">
        <v>24</v>
      </c>
      <c r="G62" s="135"/>
      <c r="H62" s="135"/>
      <c r="I62" s="199">
        <f>'Rozpočet Pol'!G84</f>
        <v>0</v>
      </c>
      <c r="J62" s="199"/>
    </row>
    <row r="63" spans="1:10" ht="25.5" customHeight="1" x14ac:dyDescent="0.25">
      <c r="A63" s="122"/>
      <c r="B63" s="124" t="s">
        <v>84</v>
      </c>
      <c r="C63" s="200" t="s">
        <v>85</v>
      </c>
      <c r="D63" s="201"/>
      <c r="E63" s="201"/>
      <c r="F63" s="134" t="s">
        <v>24</v>
      </c>
      <c r="G63" s="135"/>
      <c r="H63" s="135"/>
      <c r="I63" s="199">
        <f>'Rozpočet Pol'!G93</f>
        <v>0</v>
      </c>
      <c r="J63" s="199"/>
    </row>
    <row r="64" spans="1:10" ht="25.5" customHeight="1" x14ac:dyDescent="0.25">
      <c r="A64" s="122"/>
      <c r="B64" s="124" t="s">
        <v>86</v>
      </c>
      <c r="C64" s="200" t="s">
        <v>87</v>
      </c>
      <c r="D64" s="201"/>
      <c r="E64" s="201"/>
      <c r="F64" s="134" t="s">
        <v>24</v>
      </c>
      <c r="G64" s="135"/>
      <c r="H64" s="135"/>
      <c r="I64" s="199">
        <f>'Rozpočet Pol'!G95</f>
        <v>0</v>
      </c>
      <c r="J64" s="199"/>
    </row>
    <row r="65" spans="1:10" ht="25.5" customHeight="1" x14ac:dyDescent="0.25">
      <c r="A65" s="122"/>
      <c r="B65" s="131" t="s">
        <v>88</v>
      </c>
      <c r="C65" s="203" t="s">
        <v>89</v>
      </c>
      <c r="D65" s="204"/>
      <c r="E65" s="204"/>
      <c r="F65" s="136" t="s">
        <v>25</v>
      </c>
      <c r="G65" s="137"/>
      <c r="H65" s="137"/>
      <c r="I65" s="202">
        <f>'Rozpočet Pol'!G99</f>
        <v>0</v>
      </c>
      <c r="J65" s="202"/>
    </row>
    <row r="66" spans="1:10" ht="25.5" customHeight="1" x14ac:dyDescent="0.25">
      <c r="A66" s="123"/>
      <c r="B66" s="127" t="s">
        <v>1</v>
      </c>
      <c r="C66" s="127"/>
      <c r="D66" s="128"/>
      <c r="E66" s="128"/>
      <c r="F66" s="138"/>
      <c r="G66" s="139"/>
      <c r="H66" s="139"/>
      <c r="I66" s="205">
        <f>SUM(I47:I65)</f>
        <v>0</v>
      </c>
      <c r="J66" s="205"/>
    </row>
    <row r="67" spans="1:10" x14ac:dyDescent="0.25">
      <c r="F67" s="140"/>
      <c r="G67" s="96"/>
      <c r="H67" s="140"/>
      <c r="I67" s="96"/>
      <c r="J67" s="96"/>
    </row>
    <row r="68" spans="1:10" x14ac:dyDescent="0.25">
      <c r="F68" s="140"/>
      <c r="G68" s="96"/>
      <c r="H68" s="140"/>
      <c r="I68" s="96"/>
      <c r="J68" s="96"/>
    </row>
    <row r="69" spans="1:10" x14ac:dyDescent="0.25">
      <c r="F69" s="140"/>
      <c r="G69" s="96"/>
      <c r="H69" s="140"/>
      <c r="I69" s="96"/>
      <c r="J69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79" t="s">
        <v>39</v>
      </c>
      <c r="B2" s="78"/>
      <c r="C2" s="248"/>
      <c r="D2" s="248"/>
      <c r="E2" s="248"/>
      <c r="F2" s="248"/>
      <c r="G2" s="249"/>
    </row>
    <row r="3" spans="1:7" ht="24.9" hidden="1" customHeight="1" x14ac:dyDescent="0.25">
      <c r="A3" s="79" t="s">
        <v>7</v>
      </c>
      <c r="B3" s="78"/>
      <c r="C3" s="248"/>
      <c r="D3" s="248"/>
      <c r="E3" s="248"/>
      <c r="F3" s="248"/>
      <c r="G3" s="249"/>
    </row>
    <row r="4" spans="1:7" ht="24.9" hidden="1" customHeight="1" x14ac:dyDescent="0.25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4"/>
  <sheetViews>
    <sheetView workbookViewId="0">
      <selection activeCell="C2" sqref="C2:G2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62" t="s">
        <v>279</v>
      </c>
      <c r="B1" s="262"/>
      <c r="C1" s="262"/>
      <c r="D1" s="262"/>
      <c r="E1" s="262"/>
      <c r="F1" s="262"/>
      <c r="G1" s="262"/>
      <c r="AE1" t="s">
        <v>93</v>
      </c>
    </row>
    <row r="2" spans="1:60" ht="24.9" customHeight="1" x14ac:dyDescent="0.25">
      <c r="A2" s="145" t="s">
        <v>92</v>
      </c>
      <c r="B2" s="143"/>
      <c r="C2" s="263" t="s">
        <v>280</v>
      </c>
      <c r="D2" s="264"/>
      <c r="E2" s="264"/>
      <c r="F2" s="264"/>
      <c r="G2" s="265"/>
      <c r="AE2" t="s">
        <v>94</v>
      </c>
    </row>
    <row r="3" spans="1:60" ht="24.9" hidden="1" customHeight="1" x14ac:dyDescent="0.25">
      <c r="A3" s="146" t="s">
        <v>7</v>
      </c>
      <c r="B3" s="144"/>
      <c r="C3" s="266"/>
      <c r="D3" s="267"/>
      <c r="E3" s="267"/>
      <c r="F3" s="267"/>
      <c r="G3" s="268"/>
      <c r="AE3" t="s">
        <v>95</v>
      </c>
    </row>
    <row r="4" spans="1:60" ht="24.9" hidden="1" customHeight="1" x14ac:dyDescent="0.25">
      <c r="A4" s="146" t="s">
        <v>8</v>
      </c>
      <c r="B4" s="144"/>
      <c r="C4" s="266"/>
      <c r="D4" s="267"/>
      <c r="E4" s="267"/>
      <c r="F4" s="267"/>
      <c r="G4" s="268"/>
      <c r="AE4" t="s">
        <v>96</v>
      </c>
    </row>
    <row r="5" spans="1:60" hidden="1" x14ac:dyDescent="0.25">
      <c r="A5" s="147" t="s">
        <v>97</v>
      </c>
      <c r="B5" s="148"/>
      <c r="C5" s="149"/>
      <c r="D5" s="150"/>
      <c r="E5" s="150"/>
      <c r="F5" s="150"/>
      <c r="G5" s="151"/>
      <c r="AE5" t="s">
        <v>98</v>
      </c>
    </row>
    <row r="7" spans="1:60" ht="39.6" x14ac:dyDescent="0.25">
      <c r="A7" s="156" t="s">
        <v>99</v>
      </c>
      <c r="B7" s="157" t="s">
        <v>100</v>
      </c>
      <c r="C7" s="157" t="s">
        <v>101</v>
      </c>
      <c r="D7" s="156" t="s">
        <v>102</v>
      </c>
      <c r="E7" s="156" t="s">
        <v>103</v>
      </c>
      <c r="F7" s="152" t="s">
        <v>104</v>
      </c>
      <c r="G7" s="173" t="s">
        <v>28</v>
      </c>
      <c r="H7" s="174" t="s">
        <v>29</v>
      </c>
      <c r="I7" s="174" t="s">
        <v>105</v>
      </c>
      <c r="J7" s="174" t="s">
        <v>30</v>
      </c>
      <c r="K7" s="174" t="s">
        <v>106</v>
      </c>
      <c r="L7" s="174" t="s">
        <v>107</v>
      </c>
      <c r="M7" s="174" t="s">
        <v>108</v>
      </c>
      <c r="N7" s="174" t="s">
        <v>109</v>
      </c>
      <c r="O7" s="174" t="s">
        <v>110</v>
      </c>
      <c r="P7" s="174" t="s">
        <v>111</v>
      </c>
      <c r="Q7" s="174" t="s">
        <v>112</v>
      </c>
      <c r="R7" s="174" t="s">
        <v>113</v>
      </c>
      <c r="S7" s="174" t="s">
        <v>114</v>
      </c>
      <c r="T7" s="174" t="s">
        <v>115</v>
      </c>
      <c r="U7" s="159" t="s">
        <v>116</v>
      </c>
    </row>
    <row r="8" spans="1:60" x14ac:dyDescent="0.25">
      <c r="A8" s="175" t="s">
        <v>117</v>
      </c>
      <c r="B8" s="176" t="s">
        <v>52</v>
      </c>
      <c r="C8" s="177" t="s">
        <v>53</v>
      </c>
      <c r="D8" s="178"/>
      <c r="E8" s="179"/>
      <c r="F8" s="180"/>
      <c r="G8" s="180">
        <f>SUMIF(AE9:AE12,"&lt;&gt;NOR",G9:G12)</f>
        <v>0</v>
      </c>
      <c r="H8" s="180"/>
      <c r="I8" s="180">
        <f>SUM(I9:I12)</f>
        <v>0</v>
      </c>
      <c r="J8" s="180"/>
      <c r="K8" s="180">
        <f>SUM(K9:K12)</f>
        <v>0</v>
      </c>
      <c r="L8" s="180"/>
      <c r="M8" s="180">
        <f>SUM(M9:M12)</f>
        <v>0</v>
      </c>
      <c r="N8" s="158"/>
      <c r="O8" s="158">
        <f>SUM(O9:O12)</f>
        <v>0.26052999999999998</v>
      </c>
      <c r="P8" s="158"/>
      <c r="Q8" s="158">
        <f>SUM(Q9:Q12)</f>
        <v>0</v>
      </c>
      <c r="R8" s="158"/>
      <c r="S8" s="158"/>
      <c r="T8" s="175"/>
      <c r="U8" s="158">
        <f>SUM(U9:U12)</f>
        <v>19.59</v>
      </c>
      <c r="AE8" t="s">
        <v>118</v>
      </c>
    </row>
    <row r="9" spans="1:60" ht="20.399999999999999" outlineLevel="1" x14ac:dyDescent="0.25">
      <c r="A9" s="154">
        <v>1</v>
      </c>
      <c r="B9" s="160" t="s">
        <v>119</v>
      </c>
      <c r="C9" s="193" t="s">
        <v>120</v>
      </c>
      <c r="D9" s="162" t="s">
        <v>121</v>
      </c>
      <c r="E9" s="168">
        <v>1.4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7.4709999999999999E-2</v>
      </c>
      <c r="O9" s="163">
        <f>ROUND(E9*N9,5)</f>
        <v>0.10459</v>
      </c>
      <c r="P9" s="163">
        <v>0</v>
      </c>
      <c r="Q9" s="163">
        <f>ROUND(E9*P9,5)</f>
        <v>0</v>
      </c>
      <c r="R9" s="163"/>
      <c r="S9" s="163"/>
      <c r="T9" s="164">
        <v>0.52915000000000001</v>
      </c>
      <c r="U9" s="163">
        <f>ROUND(E9*T9,2)</f>
        <v>0.74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122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>
        <v>2</v>
      </c>
      <c r="B10" s="160" t="s">
        <v>123</v>
      </c>
      <c r="C10" s="193" t="s">
        <v>124</v>
      </c>
      <c r="D10" s="162" t="s">
        <v>125</v>
      </c>
      <c r="E10" s="168">
        <v>1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1.5730000000000001E-2</v>
      </c>
      <c r="O10" s="163">
        <f>ROUND(E10*N10,5)</f>
        <v>1.5730000000000001E-2</v>
      </c>
      <c r="P10" s="163">
        <v>0</v>
      </c>
      <c r="Q10" s="163">
        <f>ROUND(E10*P10,5)</f>
        <v>0</v>
      </c>
      <c r="R10" s="163"/>
      <c r="S10" s="163"/>
      <c r="T10" s="164">
        <v>0.23250000000000001</v>
      </c>
      <c r="U10" s="163">
        <f>ROUND(E10*T10,2)</f>
        <v>0.23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122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0.399999999999999" outlineLevel="1" x14ac:dyDescent="0.25">
      <c r="A11" s="154">
        <v>3</v>
      </c>
      <c r="B11" s="160" t="s">
        <v>126</v>
      </c>
      <c r="C11" s="193" t="s">
        <v>127</v>
      </c>
      <c r="D11" s="162" t="s">
        <v>128</v>
      </c>
      <c r="E11" s="168">
        <v>5.3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1.1560000000000001E-2</v>
      </c>
      <c r="O11" s="163">
        <f>ROUND(E11*N11,5)</f>
        <v>6.1269999999999998E-2</v>
      </c>
      <c r="P11" s="163">
        <v>0</v>
      </c>
      <c r="Q11" s="163">
        <f>ROUND(E11*P11,5)</f>
        <v>0</v>
      </c>
      <c r="R11" s="163"/>
      <c r="S11" s="163"/>
      <c r="T11" s="164">
        <v>1.6579999999999999</v>
      </c>
      <c r="U11" s="163">
        <f>ROUND(E11*T11,2)</f>
        <v>8.7899999999999991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122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0.399999999999999" outlineLevel="1" x14ac:dyDescent="0.25">
      <c r="A12" s="154">
        <v>4</v>
      </c>
      <c r="B12" s="160" t="s">
        <v>129</v>
      </c>
      <c r="C12" s="193" t="s">
        <v>130</v>
      </c>
      <c r="D12" s="162" t="s">
        <v>128</v>
      </c>
      <c r="E12" s="168">
        <v>4.5999999999999996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3">
        <v>1.7160000000000002E-2</v>
      </c>
      <c r="O12" s="163">
        <f>ROUND(E12*N12,5)</f>
        <v>7.8939999999999996E-2</v>
      </c>
      <c r="P12" s="163">
        <v>0</v>
      </c>
      <c r="Q12" s="163">
        <f>ROUND(E12*P12,5)</f>
        <v>0</v>
      </c>
      <c r="R12" s="163"/>
      <c r="S12" s="163"/>
      <c r="T12" s="164">
        <v>2.1379999999999999</v>
      </c>
      <c r="U12" s="163">
        <f>ROUND(E12*T12,2)</f>
        <v>9.83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122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x14ac:dyDescent="0.25">
      <c r="A13" s="155" t="s">
        <v>117</v>
      </c>
      <c r="B13" s="161" t="s">
        <v>54</v>
      </c>
      <c r="C13" s="194" t="s">
        <v>55</v>
      </c>
      <c r="D13" s="165"/>
      <c r="E13" s="169"/>
      <c r="F13" s="172"/>
      <c r="G13" s="172">
        <f>SUMIF(AE14:AE18,"&lt;&gt;NOR",G14:G18)</f>
        <v>0</v>
      </c>
      <c r="H13" s="172"/>
      <c r="I13" s="172">
        <f>SUM(I14:I18)</f>
        <v>0</v>
      </c>
      <c r="J13" s="172"/>
      <c r="K13" s="172">
        <f>SUM(K14:K18)</f>
        <v>0</v>
      </c>
      <c r="L13" s="172"/>
      <c r="M13" s="172">
        <f>SUM(M14:M18)</f>
        <v>0</v>
      </c>
      <c r="N13" s="166"/>
      <c r="O13" s="166">
        <f>SUM(O14:O18)</f>
        <v>0.75535999999999992</v>
      </c>
      <c r="P13" s="166"/>
      <c r="Q13" s="166">
        <f>SUM(Q14:Q18)</f>
        <v>0</v>
      </c>
      <c r="R13" s="166"/>
      <c r="S13" s="166"/>
      <c r="T13" s="167"/>
      <c r="U13" s="166">
        <f>SUM(U14:U18)</f>
        <v>22.45</v>
      </c>
      <c r="AE13" t="s">
        <v>118</v>
      </c>
    </row>
    <row r="14" spans="1:60" ht="20.399999999999999" outlineLevel="1" x14ac:dyDescent="0.25">
      <c r="A14" s="154">
        <v>5</v>
      </c>
      <c r="B14" s="160" t="s">
        <v>131</v>
      </c>
      <c r="C14" s="193" t="s">
        <v>132</v>
      </c>
      <c r="D14" s="162" t="s">
        <v>121</v>
      </c>
      <c r="E14" s="168">
        <v>30.7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63">
        <v>2.0400000000000001E-2</v>
      </c>
      <c r="O14" s="163">
        <f>ROUND(E14*N14,5)</f>
        <v>0.62627999999999995</v>
      </c>
      <c r="P14" s="163">
        <v>0</v>
      </c>
      <c r="Q14" s="163">
        <f>ROUND(E14*P14,5)</f>
        <v>0</v>
      </c>
      <c r="R14" s="163"/>
      <c r="S14" s="163"/>
      <c r="T14" s="164">
        <v>0.42</v>
      </c>
      <c r="U14" s="163">
        <f>ROUND(E14*T14,2)</f>
        <v>12.89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122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5">
      <c r="A15" s="154">
        <v>6</v>
      </c>
      <c r="B15" s="160" t="s">
        <v>133</v>
      </c>
      <c r="C15" s="193" t="s">
        <v>134</v>
      </c>
      <c r="D15" s="162" t="s">
        <v>121</v>
      </c>
      <c r="E15" s="168">
        <v>5.62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2.9999999999999997E-4</v>
      </c>
      <c r="O15" s="163">
        <f>ROUND(E15*N15,5)</f>
        <v>1.6900000000000001E-3</v>
      </c>
      <c r="P15" s="163">
        <v>0</v>
      </c>
      <c r="Q15" s="163">
        <f>ROUND(E15*P15,5)</f>
        <v>0</v>
      </c>
      <c r="R15" s="163"/>
      <c r="S15" s="163"/>
      <c r="T15" s="164">
        <v>8.8999999999999996E-2</v>
      </c>
      <c r="U15" s="163">
        <f>ROUND(E15*T15,2)</f>
        <v>0.5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122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0.399999999999999" outlineLevel="1" x14ac:dyDescent="0.25">
      <c r="A16" s="154">
        <v>7</v>
      </c>
      <c r="B16" s="160" t="s">
        <v>135</v>
      </c>
      <c r="C16" s="193" t="s">
        <v>136</v>
      </c>
      <c r="D16" s="162" t="s">
        <v>121</v>
      </c>
      <c r="E16" s="168">
        <v>5.62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63">
        <v>4.8500000000000001E-3</v>
      </c>
      <c r="O16" s="163">
        <f>ROUND(E16*N16,5)</f>
        <v>2.726E-2</v>
      </c>
      <c r="P16" s="163">
        <v>0</v>
      </c>
      <c r="Q16" s="163">
        <f>ROUND(E16*P16,5)</f>
        <v>0</v>
      </c>
      <c r="R16" s="163"/>
      <c r="S16" s="163"/>
      <c r="T16" s="164">
        <v>0.36499999999999999</v>
      </c>
      <c r="U16" s="163">
        <f>ROUND(E16*T16,2)</f>
        <v>2.0499999999999998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122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5">
      <c r="A17" s="154">
        <v>8</v>
      </c>
      <c r="B17" s="160" t="s">
        <v>137</v>
      </c>
      <c r="C17" s="193" t="s">
        <v>138</v>
      </c>
      <c r="D17" s="162" t="s">
        <v>121</v>
      </c>
      <c r="E17" s="168">
        <v>22.25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2.9999999999999997E-4</v>
      </c>
      <c r="O17" s="163">
        <f>ROUND(E17*N17,5)</f>
        <v>6.6800000000000002E-3</v>
      </c>
      <c r="P17" s="163">
        <v>0</v>
      </c>
      <c r="Q17" s="163">
        <f>ROUND(E17*P17,5)</f>
        <v>0</v>
      </c>
      <c r="R17" s="163"/>
      <c r="S17" s="163"/>
      <c r="T17" s="164">
        <v>7.0000000000000007E-2</v>
      </c>
      <c r="U17" s="163">
        <f>ROUND(E17*T17,2)</f>
        <v>1.56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122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0.399999999999999" outlineLevel="1" x14ac:dyDescent="0.25">
      <c r="A18" s="154">
        <v>9</v>
      </c>
      <c r="B18" s="160" t="s">
        <v>139</v>
      </c>
      <c r="C18" s="193" t="s">
        <v>140</v>
      </c>
      <c r="D18" s="162" t="s">
        <v>121</v>
      </c>
      <c r="E18" s="168">
        <v>22.25</v>
      </c>
      <c r="F18" s="170"/>
      <c r="G18" s="171">
        <f>ROUND(E18*F18,2)</f>
        <v>0</v>
      </c>
      <c r="H18" s="170"/>
      <c r="I18" s="171">
        <f>ROUND(E18*H18,2)</f>
        <v>0</v>
      </c>
      <c r="J18" s="170"/>
      <c r="K18" s="171">
        <f>ROUND(E18*J18,2)</f>
        <v>0</v>
      </c>
      <c r="L18" s="171">
        <v>21</v>
      </c>
      <c r="M18" s="171">
        <f>G18*(1+L18/100)</f>
        <v>0</v>
      </c>
      <c r="N18" s="163">
        <v>4.1999999999999997E-3</v>
      </c>
      <c r="O18" s="163">
        <f>ROUND(E18*N18,5)</f>
        <v>9.3450000000000005E-2</v>
      </c>
      <c r="P18" s="163">
        <v>0</v>
      </c>
      <c r="Q18" s="163">
        <f>ROUND(E18*P18,5)</f>
        <v>0</v>
      </c>
      <c r="R18" s="163"/>
      <c r="S18" s="163"/>
      <c r="T18" s="164">
        <v>0.245</v>
      </c>
      <c r="U18" s="163">
        <f>ROUND(E18*T18,2)</f>
        <v>5.45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122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x14ac:dyDescent="0.25">
      <c r="A19" s="155" t="s">
        <v>117</v>
      </c>
      <c r="B19" s="161" t="s">
        <v>56</v>
      </c>
      <c r="C19" s="194" t="s">
        <v>57</v>
      </c>
      <c r="D19" s="165"/>
      <c r="E19" s="169"/>
      <c r="F19" s="172"/>
      <c r="G19" s="172">
        <f>SUMIF(AE20:AE21,"&lt;&gt;NOR",G20:G21)</f>
        <v>0</v>
      </c>
      <c r="H19" s="172"/>
      <c r="I19" s="172">
        <f>SUM(I20:I21)</f>
        <v>0</v>
      </c>
      <c r="J19" s="172"/>
      <c r="K19" s="172">
        <f>SUM(K20:K21)</f>
        <v>0</v>
      </c>
      <c r="L19" s="172"/>
      <c r="M19" s="172">
        <f>SUM(M20:M21)</f>
        <v>0</v>
      </c>
      <c r="N19" s="166"/>
      <c r="O19" s="166">
        <f>SUM(O20:O21)</f>
        <v>5.1350000000000007E-2</v>
      </c>
      <c r="P19" s="166"/>
      <c r="Q19" s="166">
        <f>SUM(Q20:Q21)</f>
        <v>0</v>
      </c>
      <c r="R19" s="166"/>
      <c r="S19" s="166"/>
      <c r="T19" s="167"/>
      <c r="U19" s="166">
        <f>SUM(U20:U21)</f>
        <v>3.9699999999999998</v>
      </c>
      <c r="AE19" t="s">
        <v>118</v>
      </c>
    </row>
    <row r="20" spans="1:60" ht="20.399999999999999" outlineLevel="1" x14ac:dyDescent="0.25">
      <c r="A20" s="154">
        <v>10</v>
      </c>
      <c r="B20" s="160" t="s">
        <v>141</v>
      </c>
      <c r="C20" s="193" t="s">
        <v>142</v>
      </c>
      <c r="D20" s="162" t="s">
        <v>128</v>
      </c>
      <c r="E20" s="168">
        <v>19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2.3800000000000002E-3</v>
      </c>
      <c r="O20" s="163">
        <f>ROUND(E20*N20,5)</f>
        <v>4.5220000000000003E-2</v>
      </c>
      <c r="P20" s="163">
        <v>0</v>
      </c>
      <c r="Q20" s="163">
        <f>ROUND(E20*P20,5)</f>
        <v>0</v>
      </c>
      <c r="R20" s="163"/>
      <c r="S20" s="163"/>
      <c r="T20" s="164">
        <v>0.18232999999999999</v>
      </c>
      <c r="U20" s="163">
        <f>ROUND(E20*T20,2)</f>
        <v>3.46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122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0.399999999999999" outlineLevel="1" x14ac:dyDescent="0.25">
      <c r="A21" s="154">
        <v>11</v>
      </c>
      <c r="B21" s="160" t="s">
        <v>143</v>
      </c>
      <c r="C21" s="193" t="s">
        <v>144</v>
      </c>
      <c r="D21" s="162" t="s">
        <v>121</v>
      </c>
      <c r="E21" s="168">
        <v>1.4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4.3800000000000002E-3</v>
      </c>
      <c r="O21" s="163">
        <f>ROUND(E21*N21,5)</f>
        <v>6.13E-3</v>
      </c>
      <c r="P21" s="163">
        <v>0</v>
      </c>
      <c r="Q21" s="163">
        <f>ROUND(E21*P21,5)</f>
        <v>0</v>
      </c>
      <c r="R21" s="163"/>
      <c r="S21" s="163"/>
      <c r="T21" s="164">
        <v>0.36199999999999999</v>
      </c>
      <c r="U21" s="163">
        <f>ROUND(E21*T21,2)</f>
        <v>0.51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122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x14ac:dyDescent="0.25">
      <c r="A22" s="155" t="s">
        <v>117</v>
      </c>
      <c r="B22" s="161" t="s">
        <v>58</v>
      </c>
      <c r="C22" s="194" t="s">
        <v>59</v>
      </c>
      <c r="D22" s="165"/>
      <c r="E22" s="169"/>
      <c r="F22" s="172"/>
      <c r="G22" s="172">
        <f>SUMIF(AE23:AE23,"&lt;&gt;NOR",G23:G23)</f>
        <v>0</v>
      </c>
      <c r="H22" s="172"/>
      <c r="I22" s="172">
        <f>SUM(I23:I23)</f>
        <v>0</v>
      </c>
      <c r="J22" s="172"/>
      <c r="K22" s="172">
        <f>SUM(K23:K23)</f>
        <v>0</v>
      </c>
      <c r="L22" s="172"/>
      <c r="M22" s="172">
        <f>SUM(M23:M23)</f>
        <v>0</v>
      </c>
      <c r="N22" s="166"/>
      <c r="O22" s="166">
        <f>SUM(O23:O23)</f>
        <v>3.9059999999999997E-2</v>
      </c>
      <c r="P22" s="166"/>
      <c r="Q22" s="166">
        <f>SUM(Q23:Q23)</f>
        <v>0</v>
      </c>
      <c r="R22" s="166"/>
      <c r="S22" s="166"/>
      <c r="T22" s="167"/>
      <c r="U22" s="166">
        <f>SUM(U23:U23)</f>
        <v>1.93</v>
      </c>
      <c r="AE22" t="s">
        <v>118</v>
      </c>
    </row>
    <row r="23" spans="1:60" ht="20.399999999999999" outlineLevel="1" x14ac:dyDescent="0.25">
      <c r="A23" s="154">
        <v>12</v>
      </c>
      <c r="B23" s="160" t="s">
        <v>145</v>
      </c>
      <c r="C23" s="193" t="s">
        <v>146</v>
      </c>
      <c r="D23" s="162" t="s">
        <v>121</v>
      </c>
      <c r="E23" s="168">
        <v>5.62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6.9499999999999996E-3</v>
      </c>
      <c r="O23" s="163">
        <f>ROUND(E23*N23,5)</f>
        <v>3.9059999999999997E-2</v>
      </c>
      <c r="P23" s="163">
        <v>0</v>
      </c>
      <c r="Q23" s="163">
        <f>ROUND(E23*P23,5)</f>
        <v>0</v>
      </c>
      <c r="R23" s="163"/>
      <c r="S23" s="163"/>
      <c r="T23" s="164">
        <v>0.34399999999999997</v>
      </c>
      <c r="U23" s="163">
        <f>ROUND(E23*T23,2)</f>
        <v>1.93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122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x14ac:dyDescent="0.25">
      <c r="A24" s="155" t="s">
        <v>117</v>
      </c>
      <c r="B24" s="161" t="s">
        <v>60</v>
      </c>
      <c r="C24" s="194" t="s">
        <v>61</v>
      </c>
      <c r="D24" s="165"/>
      <c r="E24" s="169"/>
      <c r="F24" s="172"/>
      <c r="G24" s="172">
        <f>SUMIF(AE25:AE26,"&lt;&gt;NOR",G25:G26)</f>
        <v>0</v>
      </c>
      <c r="H24" s="172"/>
      <c r="I24" s="172">
        <f>SUM(I25:I26)</f>
        <v>0</v>
      </c>
      <c r="J24" s="172"/>
      <c r="K24" s="172">
        <f>SUM(K25:K26)</f>
        <v>0</v>
      </c>
      <c r="L24" s="172"/>
      <c r="M24" s="172">
        <f>SUM(M25:M26)</f>
        <v>0</v>
      </c>
      <c r="N24" s="166"/>
      <c r="O24" s="166">
        <f>SUM(O25:O26)</f>
        <v>6.1100000000000002E-2</v>
      </c>
      <c r="P24" s="166"/>
      <c r="Q24" s="166">
        <f>SUM(Q25:Q26)</f>
        <v>0</v>
      </c>
      <c r="R24" s="166"/>
      <c r="S24" s="166"/>
      <c r="T24" s="167"/>
      <c r="U24" s="166">
        <f>SUM(U25:U26)</f>
        <v>3.72</v>
      </c>
      <c r="AE24" t="s">
        <v>118</v>
      </c>
    </row>
    <row r="25" spans="1:60" ht="20.399999999999999" outlineLevel="1" x14ac:dyDescent="0.25">
      <c r="A25" s="154">
        <v>13</v>
      </c>
      <c r="B25" s="160" t="s">
        <v>147</v>
      </c>
      <c r="C25" s="193" t="s">
        <v>148</v>
      </c>
      <c r="D25" s="162" t="s">
        <v>125</v>
      </c>
      <c r="E25" s="168">
        <v>1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3.0269999999999998E-2</v>
      </c>
      <c r="O25" s="163">
        <f>ROUND(E25*N25,5)</f>
        <v>3.0269999999999998E-2</v>
      </c>
      <c r="P25" s="163">
        <v>0</v>
      </c>
      <c r="Q25" s="163">
        <f>ROUND(E25*P25,5)</f>
        <v>0</v>
      </c>
      <c r="R25" s="163"/>
      <c r="S25" s="163"/>
      <c r="T25" s="164">
        <v>1.86</v>
      </c>
      <c r="U25" s="163">
        <f>ROUND(E25*T25,2)</f>
        <v>1.86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122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0.399999999999999" outlineLevel="1" x14ac:dyDescent="0.25">
      <c r="A26" s="154">
        <v>14</v>
      </c>
      <c r="B26" s="160" t="s">
        <v>149</v>
      </c>
      <c r="C26" s="193" t="s">
        <v>150</v>
      </c>
      <c r="D26" s="162" t="s">
        <v>125</v>
      </c>
      <c r="E26" s="168">
        <v>1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3">
        <v>3.083E-2</v>
      </c>
      <c r="O26" s="163">
        <f>ROUND(E26*N26,5)</f>
        <v>3.083E-2</v>
      </c>
      <c r="P26" s="163">
        <v>0</v>
      </c>
      <c r="Q26" s="163">
        <f>ROUND(E26*P26,5)</f>
        <v>0</v>
      </c>
      <c r="R26" s="163"/>
      <c r="S26" s="163"/>
      <c r="T26" s="164">
        <v>1.86</v>
      </c>
      <c r="U26" s="163">
        <f>ROUND(E26*T26,2)</f>
        <v>1.86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122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x14ac:dyDescent="0.25">
      <c r="A27" s="155" t="s">
        <v>117</v>
      </c>
      <c r="B27" s="161" t="s">
        <v>62</v>
      </c>
      <c r="C27" s="194" t="s">
        <v>63</v>
      </c>
      <c r="D27" s="165"/>
      <c r="E27" s="169"/>
      <c r="F27" s="172"/>
      <c r="G27" s="172">
        <f>SUMIF(AE28:AE28,"&lt;&gt;NOR",G28:G28)</f>
        <v>0</v>
      </c>
      <c r="H27" s="172"/>
      <c r="I27" s="172">
        <f>SUM(I28:I28)</f>
        <v>0</v>
      </c>
      <c r="J27" s="172"/>
      <c r="K27" s="172">
        <f>SUM(K28:K28)</f>
        <v>0</v>
      </c>
      <c r="L27" s="172"/>
      <c r="M27" s="172">
        <f>SUM(M28:M28)</f>
        <v>0</v>
      </c>
      <c r="N27" s="166"/>
      <c r="O27" s="166">
        <f>SUM(O28:O28)</f>
        <v>7.26E-3</v>
      </c>
      <c r="P27" s="166"/>
      <c r="Q27" s="166">
        <f>SUM(Q28:Q28)</f>
        <v>0</v>
      </c>
      <c r="R27" s="166"/>
      <c r="S27" s="166"/>
      <c r="T27" s="167"/>
      <c r="U27" s="166">
        <f>SUM(U28:U28)</f>
        <v>1.06</v>
      </c>
      <c r="AE27" t="s">
        <v>118</v>
      </c>
    </row>
    <row r="28" spans="1:60" outlineLevel="1" x14ac:dyDescent="0.25">
      <c r="A28" s="154">
        <v>15</v>
      </c>
      <c r="B28" s="160" t="s">
        <v>151</v>
      </c>
      <c r="C28" s="193" t="s">
        <v>152</v>
      </c>
      <c r="D28" s="162" t="s">
        <v>121</v>
      </c>
      <c r="E28" s="168">
        <v>6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63">
        <v>1.2099999999999999E-3</v>
      </c>
      <c r="O28" s="163">
        <f>ROUND(E28*N28,5)</f>
        <v>7.26E-3</v>
      </c>
      <c r="P28" s="163">
        <v>0</v>
      </c>
      <c r="Q28" s="163">
        <f>ROUND(E28*P28,5)</f>
        <v>0</v>
      </c>
      <c r="R28" s="163"/>
      <c r="S28" s="163"/>
      <c r="T28" s="164">
        <v>0.17699999999999999</v>
      </c>
      <c r="U28" s="163">
        <f>ROUND(E28*T28,2)</f>
        <v>1.06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122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5">
      <c r="A29" s="155" t="s">
        <v>117</v>
      </c>
      <c r="B29" s="161" t="s">
        <v>64</v>
      </c>
      <c r="C29" s="194" t="s">
        <v>65</v>
      </c>
      <c r="D29" s="165"/>
      <c r="E29" s="169"/>
      <c r="F29" s="172"/>
      <c r="G29" s="172">
        <f>SUMIF(AE30:AE30,"&lt;&gt;NOR",G30:G30)</f>
        <v>0</v>
      </c>
      <c r="H29" s="172"/>
      <c r="I29" s="172">
        <f>SUM(I30:I30)</f>
        <v>0</v>
      </c>
      <c r="J29" s="172"/>
      <c r="K29" s="172">
        <f>SUM(K30:K30)</f>
        <v>0</v>
      </c>
      <c r="L29" s="172"/>
      <c r="M29" s="172">
        <f>SUM(M30:M30)</f>
        <v>0</v>
      </c>
      <c r="N29" s="166"/>
      <c r="O29" s="166">
        <f>SUM(O30:O30)</f>
        <v>2.2000000000000001E-4</v>
      </c>
      <c r="P29" s="166"/>
      <c r="Q29" s="166">
        <f>SUM(Q30:Q30)</f>
        <v>0</v>
      </c>
      <c r="R29" s="166"/>
      <c r="S29" s="166"/>
      <c r="T29" s="167"/>
      <c r="U29" s="166">
        <f>SUM(U30:U30)</f>
        <v>1.73</v>
      </c>
      <c r="AE29" t="s">
        <v>118</v>
      </c>
    </row>
    <row r="30" spans="1:60" outlineLevel="1" x14ac:dyDescent="0.25">
      <c r="A30" s="154">
        <v>16</v>
      </c>
      <c r="B30" s="160" t="s">
        <v>153</v>
      </c>
      <c r="C30" s="193" t="s">
        <v>154</v>
      </c>
      <c r="D30" s="162" t="s">
        <v>121</v>
      </c>
      <c r="E30" s="168">
        <v>5.62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3">
        <v>4.0000000000000003E-5</v>
      </c>
      <c r="O30" s="163">
        <f>ROUND(E30*N30,5)</f>
        <v>2.2000000000000001E-4</v>
      </c>
      <c r="P30" s="163">
        <v>0</v>
      </c>
      <c r="Q30" s="163">
        <f>ROUND(E30*P30,5)</f>
        <v>0</v>
      </c>
      <c r="R30" s="163"/>
      <c r="S30" s="163"/>
      <c r="T30" s="164">
        <v>0.308</v>
      </c>
      <c r="U30" s="163">
        <f>ROUND(E30*T30,2)</f>
        <v>1.73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122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5">
      <c r="A31" s="155" t="s">
        <v>117</v>
      </c>
      <c r="B31" s="161" t="s">
        <v>66</v>
      </c>
      <c r="C31" s="194" t="s">
        <v>67</v>
      </c>
      <c r="D31" s="165"/>
      <c r="E31" s="169"/>
      <c r="F31" s="172"/>
      <c r="G31" s="172">
        <f>SUMIF(AE32:AE35,"&lt;&gt;NOR",G32:G35)</f>
        <v>0</v>
      </c>
      <c r="H31" s="172"/>
      <c r="I31" s="172">
        <f>SUM(I32:I35)</f>
        <v>0</v>
      </c>
      <c r="J31" s="172"/>
      <c r="K31" s="172">
        <f>SUM(K32:K35)</f>
        <v>0</v>
      </c>
      <c r="L31" s="172"/>
      <c r="M31" s="172">
        <f>SUM(M32:M35)</f>
        <v>0</v>
      </c>
      <c r="N31" s="166"/>
      <c r="O31" s="166">
        <f>SUM(O32:O35)</f>
        <v>2.7099999999999997E-3</v>
      </c>
      <c r="P31" s="166"/>
      <c r="Q31" s="166">
        <f>SUM(Q32:Q35)</f>
        <v>0.51319999999999999</v>
      </c>
      <c r="R31" s="166"/>
      <c r="S31" s="166"/>
      <c r="T31" s="167"/>
      <c r="U31" s="166">
        <f>SUM(U32:U35)</f>
        <v>2.6</v>
      </c>
      <c r="AE31" t="s">
        <v>118</v>
      </c>
    </row>
    <row r="32" spans="1:60" outlineLevel="1" x14ac:dyDescent="0.25">
      <c r="A32" s="154">
        <v>17</v>
      </c>
      <c r="B32" s="160" t="s">
        <v>155</v>
      </c>
      <c r="C32" s="193" t="s">
        <v>156</v>
      </c>
      <c r="D32" s="162" t="s">
        <v>121</v>
      </c>
      <c r="E32" s="168">
        <v>5.62</v>
      </c>
      <c r="F32" s="170"/>
      <c r="G32" s="171">
        <f>ROUND(E32*F32,2)</f>
        <v>0</v>
      </c>
      <c r="H32" s="170"/>
      <c r="I32" s="171">
        <f>ROUND(E32*H32,2)</f>
        <v>0</v>
      </c>
      <c r="J32" s="170"/>
      <c r="K32" s="171">
        <f>ROUND(E32*J32,2)</f>
        <v>0</v>
      </c>
      <c r="L32" s="171">
        <v>21</v>
      </c>
      <c r="M32" s="171">
        <f>G32*(1+L32/100)</f>
        <v>0</v>
      </c>
      <c r="N32" s="163">
        <v>0</v>
      </c>
      <c r="O32" s="163">
        <f>ROUND(E32*N32,5)</f>
        <v>0</v>
      </c>
      <c r="P32" s="163">
        <v>0.02</v>
      </c>
      <c r="Q32" s="163">
        <f>ROUND(E32*P32,5)</f>
        <v>0.1124</v>
      </c>
      <c r="R32" s="163"/>
      <c r="S32" s="163"/>
      <c r="T32" s="164">
        <v>0.14699999999999999</v>
      </c>
      <c r="U32" s="163">
        <f>ROUND(E32*T32,2)</f>
        <v>0.83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122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>
        <v>18</v>
      </c>
      <c r="B33" s="160" t="s">
        <v>157</v>
      </c>
      <c r="C33" s="193" t="s">
        <v>158</v>
      </c>
      <c r="D33" s="162" t="s">
        <v>121</v>
      </c>
      <c r="E33" s="168">
        <v>1.6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63">
        <v>6.7000000000000002E-4</v>
      </c>
      <c r="O33" s="163">
        <f>ROUND(E33*N33,5)</f>
        <v>1.07E-3</v>
      </c>
      <c r="P33" s="163">
        <v>0.184</v>
      </c>
      <c r="Q33" s="163">
        <f>ROUND(E33*P33,5)</f>
        <v>0.2944</v>
      </c>
      <c r="R33" s="163"/>
      <c r="S33" s="163"/>
      <c r="T33" s="164">
        <v>0.22700000000000001</v>
      </c>
      <c r="U33" s="163">
        <f>ROUND(E33*T33,2)</f>
        <v>0.36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122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5">
      <c r="A34" s="154">
        <v>19</v>
      </c>
      <c r="B34" s="160" t="s">
        <v>159</v>
      </c>
      <c r="C34" s="193" t="s">
        <v>160</v>
      </c>
      <c r="D34" s="162" t="s">
        <v>125</v>
      </c>
      <c r="E34" s="168">
        <v>2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63"/>
      <c r="S34" s="163"/>
      <c r="T34" s="164">
        <v>0.05</v>
      </c>
      <c r="U34" s="163">
        <f>ROUND(E34*T34,2)</f>
        <v>0.1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122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>
        <v>20</v>
      </c>
      <c r="B35" s="160" t="s">
        <v>161</v>
      </c>
      <c r="C35" s="193" t="s">
        <v>162</v>
      </c>
      <c r="D35" s="162" t="s">
        <v>121</v>
      </c>
      <c r="E35" s="168">
        <v>1.4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63">
        <v>1.17E-3</v>
      </c>
      <c r="O35" s="163">
        <f>ROUND(E35*N35,5)</f>
        <v>1.64E-3</v>
      </c>
      <c r="P35" s="163">
        <v>7.5999999999999998E-2</v>
      </c>
      <c r="Q35" s="163">
        <f>ROUND(E35*P35,5)</f>
        <v>0.10639999999999999</v>
      </c>
      <c r="R35" s="163"/>
      <c r="S35" s="163"/>
      <c r="T35" s="164">
        <v>0.93899999999999995</v>
      </c>
      <c r="U35" s="163">
        <f>ROUND(E35*T35,2)</f>
        <v>1.31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122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x14ac:dyDescent="0.25">
      <c r="A36" s="155" t="s">
        <v>117</v>
      </c>
      <c r="B36" s="161" t="s">
        <v>68</v>
      </c>
      <c r="C36" s="194" t="s">
        <v>69</v>
      </c>
      <c r="D36" s="165"/>
      <c r="E36" s="169"/>
      <c r="F36" s="172"/>
      <c r="G36" s="172">
        <f>SUMIF(AE37:AE45,"&lt;&gt;NOR",G37:G45)</f>
        <v>0</v>
      </c>
      <c r="H36" s="172"/>
      <c r="I36" s="172">
        <f>SUM(I37:I45)</f>
        <v>0</v>
      </c>
      <c r="J36" s="172"/>
      <c r="K36" s="172">
        <f>SUM(K37:K45)</f>
        <v>0</v>
      </c>
      <c r="L36" s="172"/>
      <c r="M36" s="172">
        <f>SUM(M37:M45)</f>
        <v>0</v>
      </c>
      <c r="N36" s="166"/>
      <c r="O36" s="166">
        <f>SUM(O37:O45)</f>
        <v>0</v>
      </c>
      <c r="P36" s="166"/>
      <c r="Q36" s="166">
        <f>SUM(Q37:Q45)</f>
        <v>3.2147999999999999</v>
      </c>
      <c r="R36" s="166"/>
      <c r="S36" s="166"/>
      <c r="T36" s="167"/>
      <c r="U36" s="166">
        <f>SUM(U37:U45)</f>
        <v>31.21</v>
      </c>
      <c r="AE36" t="s">
        <v>118</v>
      </c>
    </row>
    <row r="37" spans="1:60" outlineLevel="1" x14ac:dyDescent="0.25">
      <c r="A37" s="154">
        <v>21</v>
      </c>
      <c r="B37" s="160" t="s">
        <v>163</v>
      </c>
      <c r="C37" s="193" t="s">
        <v>164</v>
      </c>
      <c r="D37" s="162" t="s">
        <v>121</v>
      </c>
      <c r="E37" s="168">
        <v>28.2</v>
      </c>
      <c r="F37" s="170"/>
      <c r="G37" s="171">
        <f t="shared" ref="G37:G45" si="0">ROUND(E37*F37,2)</f>
        <v>0</v>
      </c>
      <c r="H37" s="170"/>
      <c r="I37" s="171">
        <f t="shared" ref="I37:I45" si="1">ROUND(E37*H37,2)</f>
        <v>0</v>
      </c>
      <c r="J37" s="170"/>
      <c r="K37" s="171">
        <f t="shared" ref="K37:K45" si="2">ROUND(E37*J37,2)</f>
        <v>0</v>
      </c>
      <c r="L37" s="171">
        <v>21</v>
      </c>
      <c r="M37" s="171">
        <f t="shared" ref="M37:M45" si="3">G37*(1+L37/100)</f>
        <v>0</v>
      </c>
      <c r="N37" s="163">
        <v>0</v>
      </c>
      <c r="O37" s="163">
        <f t="shared" ref="O37:O45" si="4">ROUND(E37*N37,5)</f>
        <v>0</v>
      </c>
      <c r="P37" s="163">
        <v>6.8000000000000005E-2</v>
      </c>
      <c r="Q37" s="163">
        <f t="shared" ref="Q37:Q45" si="5">ROUND(E37*P37,5)</f>
        <v>1.9176</v>
      </c>
      <c r="R37" s="163"/>
      <c r="S37" s="163"/>
      <c r="T37" s="164">
        <v>0.3</v>
      </c>
      <c r="U37" s="163">
        <f t="shared" ref="U37:U45" si="6">ROUND(E37*T37,2)</f>
        <v>8.4600000000000009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122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5">
      <c r="A38" s="154">
        <v>22</v>
      </c>
      <c r="B38" s="160" t="s">
        <v>165</v>
      </c>
      <c r="C38" s="193" t="s">
        <v>166</v>
      </c>
      <c r="D38" s="162" t="s">
        <v>121</v>
      </c>
      <c r="E38" s="168">
        <v>28.2</v>
      </c>
      <c r="F38" s="170"/>
      <c r="G38" s="171">
        <f t="shared" si="0"/>
        <v>0</v>
      </c>
      <c r="H38" s="170"/>
      <c r="I38" s="171">
        <f t="shared" si="1"/>
        <v>0</v>
      </c>
      <c r="J38" s="170"/>
      <c r="K38" s="171">
        <f t="shared" si="2"/>
        <v>0</v>
      </c>
      <c r="L38" s="171">
        <v>21</v>
      </c>
      <c r="M38" s="171">
        <f t="shared" si="3"/>
        <v>0</v>
      </c>
      <c r="N38" s="163">
        <v>0</v>
      </c>
      <c r="O38" s="163">
        <f t="shared" si="4"/>
        <v>0</v>
      </c>
      <c r="P38" s="163">
        <v>4.5999999999999999E-2</v>
      </c>
      <c r="Q38" s="163">
        <f t="shared" si="5"/>
        <v>1.2971999999999999</v>
      </c>
      <c r="R38" s="163"/>
      <c r="S38" s="163"/>
      <c r="T38" s="164">
        <v>0.26</v>
      </c>
      <c r="U38" s="163">
        <f t="shared" si="6"/>
        <v>7.33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122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5">
      <c r="A39" s="154">
        <v>23</v>
      </c>
      <c r="B39" s="160" t="s">
        <v>167</v>
      </c>
      <c r="C39" s="193" t="s">
        <v>168</v>
      </c>
      <c r="D39" s="162" t="s">
        <v>169</v>
      </c>
      <c r="E39" s="168">
        <v>3.9277299999999999</v>
      </c>
      <c r="F39" s="170"/>
      <c r="G39" s="171">
        <f t="shared" si="0"/>
        <v>0</v>
      </c>
      <c r="H39" s="170"/>
      <c r="I39" s="171">
        <f t="shared" si="1"/>
        <v>0</v>
      </c>
      <c r="J39" s="170"/>
      <c r="K39" s="171">
        <f t="shared" si="2"/>
        <v>0</v>
      </c>
      <c r="L39" s="171">
        <v>21</v>
      </c>
      <c r="M39" s="171">
        <f t="shared" si="3"/>
        <v>0</v>
      </c>
      <c r="N39" s="163">
        <v>0</v>
      </c>
      <c r="O39" s="163">
        <f t="shared" si="4"/>
        <v>0</v>
      </c>
      <c r="P39" s="163">
        <v>0</v>
      </c>
      <c r="Q39" s="163">
        <f t="shared" si="5"/>
        <v>0</v>
      </c>
      <c r="R39" s="163"/>
      <c r="S39" s="163"/>
      <c r="T39" s="164">
        <v>0.27700000000000002</v>
      </c>
      <c r="U39" s="163">
        <f t="shared" si="6"/>
        <v>1.0900000000000001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122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5">
      <c r="A40" s="154">
        <v>24</v>
      </c>
      <c r="B40" s="160" t="s">
        <v>170</v>
      </c>
      <c r="C40" s="193" t="s">
        <v>171</v>
      </c>
      <c r="D40" s="162" t="s">
        <v>169</v>
      </c>
      <c r="E40" s="168">
        <v>3.9277299999999999</v>
      </c>
      <c r="F40" s="170"/>
      <c r="G40" s="171">
        <f t="shared" si="0"/>
        <v>0</v>
      </c>
      <c r="H40" s="170"/>
      <c r="I40" s="171">
        <f t="shared" si="1"/>
        <v>0</v>
      </c>
      <c r="J40" s="170"/>
      <c r="K40" s="171">
        <f t="shared" si="2"/>
        <v>0</v>
      </c>
      <c r="L40" s="171">
        <v>21</v>
      </c>
      <c r="M40" s="171">
        <f t="shared" si="3"/>
        <v>0</v>
      </c>
      <c r="N40" s="163">
        <v>0</v>
      </c>
      <c r="O40" s="163">
        <f t="shared" si="4"/>
        <v>0</v>
      </c>
      <c r="P40" s="163">
        <v>0</v>
      </c>
      <c r="Q40" s="163">
        <f t="shared" si="5"/>
        <v>0</v>
      </c>
      <c r="R40" s="163"/>
      <c r="S40" s="163"/>
      <c r="T40" s="164">
        <v>2.0089999999999999</v>
      </c>
      <c r="U40" s="163">
        <f t="shared" si="6"/>
        <v>7.89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122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5">
      <c r="A41" s="154">
        <v>25</v>
      </c>
      <c r="B41" s="160" t="s">
        <v>172</v>
      </c>
      <c r="C41" s="193" t="s">
        <v>173</v>
      </c>
      <c r="D41" s="162" t="s">
        <v>169</v>
      </c>
      <c r="E41" s="168">
        <v>3.9277299999999999</v>
      </c>
      <c r="F41" s="170"/>
      <c r="G41" s="171">
        <f t="shared" si="0"/>
        <v>0</v>
      </c>
      <c r="H41" s="170"/>
      <c r="I41" s="171">
        <f t="shared" si="1"/>
        <v>0</v>
      </c>
      <c r="J41" s="170"/>
      <c r="K41" s="171">
        <f t="shared" si="2"/>
        <v>0</v>
      </c>
      <c r="L41" s="171">
        <v>21</v>
      </c>
      <c r="M41" s="171">
        <f t="shared" si="3"/>
        <v>0</v>
      </c>
      <c r="N41" s="163">
        <v>0</v>
      </c>
      <c r="O41" s="163">
        <f t="shared" si="4"/>
        <v>0</v>
      </c>
      <c r="P41" s="163">
        <v>0</v>
      </c>
      <c r="Q41" s="163">
        <f t="shared" si="5"/>
        <v>0</v>
      </c>
      <c r="R41" s="163"/>
      <c r="S41" s="163"/>
      <c r="T41" s="164">
        <v>0.94199999999999995</v>
      </c>
      <c r="U41" s="163">
        <f t="shared" si="6"/>
        <v>3.7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122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5">
      <c r="A42" s="154">
        <v>26</v>
      </c>
      <c r="B42" s="160" t="s">
        <v>174</v>
      </c>
      <c r="C42" s="193" t="s">
        <v>175</v>
      </c>
      <c r="D42" s="162" t="s">
        <v>169</v>
      </c>
      <c r="E42" s="168">
        <v>7.8554599999999999</v>
      </c>
      <c r="F42" s="170"/>
      <c r="G42" s="171">
        <f t="shared" si="0"/>
        <v>0</v>
      </c>
      <c r="H42" s="170"/>
      <c r="I42" s="171">
        <f t="shared" si="1"/>
        <v>0</v>
      </c>
      <c r="J42" s="170"/>
      <c r="K42" s="171">
        <f t="shared" si="2"/>
        <v>0</v>
      </c>
      <c r="L42" s="171">
        <v>21</v>
      </c>
      <c r="M42" s="171">
        <f t="shared" si="3"/>
        <v>0</v>
      </c>
      <c r="N42" s="163">
        <v>0</v>
      </c>
      <c r="O42" s="163">
        <f t="shared" si="4"/>
        <v>0</v>
      </c>
      <c r="P42" s="163">
        <v>0</v>
      </c>
      <c r="Q42" s="163">
        <f t="shared" si="5"/>
        <v>0</v>
      </c>
      <c r="R42" s="163"/>
      <c r="S42" s="163"/>
      <c r="T42" s="164">
        <v>0.105</v>
      </c>
      <c r="U42" s="163">
        <f t="shared" si="6"/>
        <v>0.82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122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5">
      <c r="A43" s="154">
        <v>27</v>
      </c>
      <c r="B43" s="160" t="s">
        <v>176</v>
      </c>
      <c r="C43" s="193" t="s">
        <v>177</v>
      </c>
      <c r="D43" s="162" t="s">
        <v>169</v>
      </c>
      <c r="E43" s="168">
        <v>3.9277299999999999</v>
      </c>
      <c r="F43" s="170"/>
      <c r="G43" s="171">
        <f t="shared" si="0"/>
        <v>0</v>
      </c>
      <c r="H43" s="170"/>
      <c r="I43" s="171">
        <f t="shared" si="1"/>
        <v>0</v>
      </c>
      <c r="J43" s="170"/>
      <c r="K43" s="171">
        <f t="shared" si="2"/>
        <v>0</v>
      </c>
      <c r="L43" s="171">
        <v>21</v>
      </c>
      <c r="M43" s="171">
        <f t="shared" si="3"/>
        <v>0</v>
      </c>
      <c r="N43" s="163">
        <v>0</v>
      </c>
      <c r="O43" s="163">
        <f t="shared" si="4"/>
        <v>0</v>
      </c>
      <c r="P43" s="163">
        <v>0</v>
      </c>
      <c r="Q43" s="163">
        <f t="shared" si="5"/>
        <v>0</v>
      </c>
      <c r="R43" s="163"/>
      <c r="S43" s="163"/>
      <c r="T43" s="164">
        <v>0.49</v>
      </c>
      <c r="U43" s="163">
        <f t="shared" si="6"/>
        <v>1.92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122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5">
      <c r="A44" s="154">
        <v>28</v>
      </c>
      <c r="B44" s="160" t="s">
        <v>178</v>
      </c>
      <c r="C44" s="193" t="s">
        <v>179</v>
      </c>
      <c r="D44" s="162" t="s">
        <v>169</v>
      </c>
      <c r="E44" s="168">
        <v>19.638649999999998</v>
      </c>
      <c r="F44" s="170"/>
      <c r="G44" s="171">
        <f t="shared" si="0"/>
        <v>0</v>
      </c>
      <c r="H44" s="170"/>
      <c r="I44" s="171">
        <f t="shared" si="1"/>
        <v>0</v>
      </c>
      <c r="J44" s="170"/>
      <c r="K44" s="171">
        <f t="shared" si="2"/>
        <v>0</v>
      </c>
      <c r="L44" s="171">
        <v>21</v>
      </c>
      <c r="M44" s="171">
        <f t="shared" si="3"/>
        <v>0</v>
      </c>
      <c r="N44" s="163">
        <v>0</v>
      </c>
      <c r="O44" s="163">
        <f t="shared" si="4"/>
        <v>0</v>
      </c>
      <c r="P44" s="163">
        <v>0</v>
      </c>
      <c r="Q44" s="163">
        <f t="shared" si="5"/>
        <v>0</v>
      </c>
      <c r="R44" s="163"/>
      <c r="S44" s="163"/>
      <c r="T44" s="164">
        <v>0</v>
      </c>
      <c r="U44" s="163">
        <f t="shared" si="6"/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122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5">
      <c r="A45" s="154">
        <v>29</v>
      </c>
      <c r="B45" s="160" t="s">
        <v>180</v>
      </c>
      <c r="C45" s="193" t="s">
        <v>181</v>
      </c>
      <c r="D45" s="162" t="s">
        <v>169</v>
      </c>
      <c r="E45" s="168">
        <v>3.9277299999999999</v>
      </c>
      <c r="F45" s="170"/>
      <c r="G45" s="171">
        <f t="shared" si="0"/>
        <v>0</v>
      </c>
      <c r="H45" s="170"/>
      <c r="I45" s="171">
        <f t="shared" si="1"/>
        <v>0</v>
      </c>
      <c r="J45" s="170"/>
      <c r="K45" s="171">
        <f t="shared" si="2"/>
        <v>0</v>
      </c>
      <c r="L45" s="171">
        <v>21</v>
      </c>
      <c r="M45" s="171">
        <f t="shared" si="3"/>
        <v>0</v>
      </c>
      <c r="N45" s="163">
        <v>0</v>
      </c>
      <c r="O45" s="163">
        <f t="shared" si="4"/>
        <v>0</v>
      </c>
      <c r="P45" s="163">
        <v>0</v>
      </c>
      <c r="Q45" s="163">
        <f t="shared" si="5"/>
        <v>0</v>
      </c>
      <c r="R45" s="163"/>
      <c r="S45" s="163"/>
      <c r="T45" s="164">
        <v>0</v>
      </c>
      <c r="U45" s="163">
        <f t="shared" si="6"/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122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x14ac:dyDescent="0.25">
      <c r="A46" s="155" t="s">
        <v>117</v>
      </c>
      <c r="B46" s="161" t="s">
        <v>70</v>
      </c>
      <c r="C46" s="194" t="s">
        <v>71</v>
      </c>
      <c r="D46" s="165"/>
      <c r="E46" s="169"/>
      <c r="F46" s="172"/>
      <c r="G46" s="172">
        <f>SUMIF(AE47:AE47,"&lt;&gt;NOR",G47:G47)</f>
        <v>0</v>
      </c>
      <c r="H46" s="172"/>
      <c r="I46" s="172">
        <f>SUM(I47:I47)</f>
        <v>0</v>
      </c>
      <c r="J46" s="172"/>
      <c r="K46" s="172">
        <f>SUM(K47:K47)</f>
        <v>0</v>
      </c>
      <c r="L46" s="172"/>
      <c r="M46" s="172">
        <f>SUM(M47:M47)</f>
        <v>0</v>
      </c>
      <c r="N46" s="166"/>
      <c r="O46" s="166">
        <f>SUM(O47:O47)</f>
        <v>0</v>
      </c>
      <c r="P46" s="166"/>
      <c r="Q46" s="166">
        <f>SUM(Q47:Q47)</f>
        <v>0</v>
      </c>
      <c r="R46" s="166"/>
      <c r="S46" s="166"/>
      <c r="T46" s="167"/>
      <c r="U46" s="166">
        <f>SUM(U47:U47)</f>
        <v>2.23</v>
      </c>
      <c r="AE46" t="s">
        <v>118</v>
      </c>
    </row>
    <row r="47" spans="1:60" outlineLevel="1" x14ac:dyDescent="0.25">
      <c r="A47" s="154">
        <v>30</v>
      </c>
      <c r="B47" s="160" t="s">
        <v>182</v>
      </c>
      <c r="C47" s="193" t="s">
        <v>183</v>
      </c>
      <c r="D47" s="162" t="s">
        <v>169</v>
      </c>
      <c r="E47" s="168">
        <v>1.1797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3">
        <v>0</v>
      </c>
      <c r="O47" s="163">
        <f>ROUND(E47*N47,5)</f>
        <v>0</v>
      </c>
      <c r="P47" s="163">
        <v>0</v>
      </c>
      <c r="Q47" s="163">
        <f>ROUND(E47*P47,5)</f>
        <v>0</v>
      </c>
      <c r="R47" s="163"/>
      <c r="S47" s="163"/>
      <c r="T47" s="164">
        <v>1.8919999999999999</v>
      </c>
      <c r="U47" s="163">
        <f>ROUND(E47*T47,2)</f>
        <v>2.23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122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x14ac:dyDescent="0.25">
      <c r="A48" s="155" t="s">
        <v>117</v>
      </c>
      <c r="B48" s="161" t="s">
        <v>72</v>
      </c>
      <c r="C48" s="194" t="s">
        <v>73</v>
      </c>
      <c r="D48" s="165"/>
      <c r="E48" s="169"/>
      <c r="F48" s="172"/>
      <c r="G48" s="172">
        <f>SUMIF(AE49:AE51,"&lt;&gt;NOR",G49:G51)</f>
        <v>0</v>
      </c>
      <c r="H48" s="172"/>
      <c r="I48" s="172">
        <f>SUM(I49:I51)</f>
        <v>0</v>
      </c>
      <c r="J48" s="172"/>
      <c r="K48" s="172">
        <f>SUM(K49:K51)</f>
        <v>0</v>
      </c>
      <c r="L48" s="172"/>
      <c r="M48" s="172">
        <f>SUM(M49:M51)</f>
        <v>0</v>
      </c>
      <c r="N48" s="166"/>
      <c r="O48" s="166">
        <f>SUM(O49:O51)</f>
        <v>7.2000000000000005E-4</v>
      </c>
      <c r="P48" s="166"/>
      <c r="Q48" s="166">
        <f>SUM(Q49:Q51)</f>
        <v>0</v>
      </c>
      <c r="R48" s="166"/>
      <c r="S48" s="166"/>
      <c r="T48" s="167"/>
      <c r="U48" s="166">
        <f>SUM(U49:U51)</f>
        <v>0.82000000000000006</v>
      </c>
      <c r="AE48" t="s">
        <v>118</v>
      </c>
    </row>
    <row r="49" spans="1:60" outlineLevel="1" x14ac:dyDescent="0.25">
      <c r="A49" s="154">
        <v>31</v>
      </c>
      <c r="B49" s="160" t="s">
        <v>184</v>
      </c>
      <c r="C49" s="193" t="s">
        <v>185</v>
      </c>
      <c r="D49" s="162" t="s">
        <v>125</v>
      </c>
      <c r="E49" s="168">
        <v>3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3">
        <v>0</v>
      </c>
      <c r="O49" s="163">
        <f>ROUND(E49*N49,5)</f>
        <v>0</v>
      </c>
      <c r="P49" s="163">
        <v>0</v>
      </c>
      <c r="Q49" s="163">
        <f>ROUND(E49*P49,5)</f>
        <v>0</v>
      </c>
      <c r="R49" s="163"/>
      <c r="S49" s="163"/>
      <c r="T49" s="164">
        <v>0.17399999999999999</v>
      </c>
      <c r="U49" s="163">
        <f>ROUND(E49*T49,2)</f>
        <v>0.52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122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0.399999999999999" outlineLevel="1" x14ac:dyDescent="0.25">
      <c r="A50" s="154">
        <v>32</v>
      </c>
      <c r="B50" s="160" t="s">
        <v>186</v>
      </c>
      <c r="C50" s="193" t="s">
        <v>187</v>
      </c>
      <c r="D50" s="162" t="s">
        <v>125</v>
      </c>
      <c r="E50" s="168">
        <v>1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3">
        <v>7.2000000000000005E-4</v>
      </c>
      <c r="O50" s="163">
        <f>ROUND(E50*N50,5)</f>
        <v>7.2000000000000005E-4</v>
      </c>
      <c r="P50" s="163">
        <v>0</v>
      </c>
      <c r="Q50" s="163">
        <f>ROUND(E50*P50,5)</f>
        <v>0</v>
      </c>
      <c r="R50" s="163"/>
      <c r="S50" s="163"/>
      <c r="T50" s="164">
        <v>0.3</v>
      </c>
      <c r="U50" s="163">
        <f>ROUND(E50*T50,2)</f>
        <v>0.3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122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5">
      <c r="A51" s="154">
        <v>33</v>
      </c>
      <c r="B51" s="160" t="s">
        <v>188</v>
      </c>
      <c r="C51" s="193" t="s">
        <v>189</v>
      </c>
      <c r="D51" s="162" t="s">
        <v>0</v>
      </c>
      <c r="E51" s="168">
        <v>11.718999999999999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0</v>
      </c>
      <c r="U51" s="163">
        <f>ROUND(E51*T51,2)</f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122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5">
      <c r="A52" s="155" t="s">
        <v>117</v>
      </c>
      <c r="B52" s="161" t="s">
        <v>74</v>
      </c>
      <c r="C52" s="194" t="s">
        <v>75</v>
      </c>
      <c r="D52" s="165"/>
      <c r="E52" s="169"/>
      <c r="F52" s="172"/>
      <c r="G52" s="172">
        <f>SUMIF(AE53:AE55,"&lt;&gt;NOR",G53:G55)</f>
        <v>0</v>
      </c>
      <c r="H52" s="172"/>
      <c r="I52" s="172">
        <f>SUM(I53:I55)</f>
        <v>0</v>
      </c>
      <c r="J52" s="172"/>
      <c r="K52" s="172">
        <f>SUM(K53:K55)</f>
        <v>0</v>
      </c>
      <c r="L52" s="172"/>
      <c r="M52" s="172">
        <f>SUM(M53:M55)</f>
        <v>0</v>
      </c>
      <c r="N52" s="166"/>
      <c r="O52" s="166">
        <f>SUM(O53:O55)</f>
        <v>5.4000000000000001E-4</v>
      </c>
      <c r="P52" s="166"/>
      <c r="Q52" s="166">
        <f>SUM(Q53:Q55)</f>
        <v>0</v>
      </c>
      <c r="R52" s="166"/>
      <c r="S52" s="166"/>
      <c r="T52" s="167"/>
      <c r="U52" s="166">
        <f>SUM(U53:U55)</f>
        <v>0.87</v>
      </c>
      <c r="AE52" t="s">
        <v>118</v>
      </c>
    </row>
    <row r="53" spans="1:60" outlineLevel="1" x14ac:dyDescent="0.25">
      <c r="A53" s="154">
        <v>34</v>
      </c>
      <c r="B53" s="160" t="s">
        <v>190</v>
      </c>
      <c r="C53" s="193" t="s">
        <v>191</v>
      </c>
      <c r="D53" s="162" t="s">
        <v>125</v>
      </c>
      <c r="E53" s="168">
        <v>3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63">
        <v>1.8000000000000001E-4</v>
      </c>
      <c r="O53" s="163">
        <f>ROUND(E53*N53,5)</f>
        <v>5.4000000000000001E-4</v>
      </c>
      <c r="P53" s="163">
        <v>0</v>
      </c>
      <c r="Q53" s="163">
        <f>ROUND(E53*P53,5)</f>
        <v>0</v>
      </c>
      <c r="R53" s="163"/>
      <c r="S53" s="163"/>
      <c r="T53" s="164">
        <v>0.254</v>
      </c>
      <c r="U53" s="163">
        <f>ROUND(E53*T53,2)</f>
        <v>0.76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122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5">
      <c r="A54" s="154">
        <v>35</v>
      </c>
      <c r="B54" s="160" t="s">
        <v>192</v>
      </c>
      <c r="C54" s="193" t="s">
        <v>193</v>
      </c>
      <c r="D54" s="162" t="s">
        <v>194</v>
      </c>
      <c r="E54" s="168">
        <v>1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63">
        <v>0</v>
      </c>
      <c r="O54" s="163">
        <f>ROUND(E54*N54,5)</f>
        <v>0</v>
      </c>
      <c r="P54" s="163">
        <v>0</v>
      </c>
      <c r="Q54" s="163">
        <f>ROUND(E54*P54,5)</f>
        <v>0</v>
      </c>
      <c r="R54" s="163"/>
      <c r="S54" s="163"/>
      <c r="T54" s="164">
        <v>0.105</v>
      </c>
      <c r="U54" s="163">
        <f>ROUND(E54*T54,2)</f>
        <v>0.11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122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5">
      <c r="A55" s="154">
        <v>36</v>
      </c>
      <c r="B55" s="160" t="s">
        <v>195</v>
      </c>
      <c r="C55" s="193" t="s">
        <v>196</v>
      </c>
      <c r="D55" s="162" t="s">
        <v>0</v>
      </c>
      <c r="E55" s="168">
        <v>7.3319000000000001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63">
        <v>0</v>
      </c>
      <c r="O55" s="163">
        <f>ROUND(E55*N55,5)</f>
        <v>0</v>
      </c>
      <c r="P55" s="163">
        <v>0</v>
      </c>
      <c r="Q55" s="163">
        <f>ROUND(E55*P55,5)</f>
        <v>0</v>
      </c>
      <c r="R55" s="163"/>
      <c r="S55" s="163"/>
      <c r="T55" s="164">
        <v>0</v>
      </c>
      <c r="U55" s="163">
        <f>ROUND(E55*T55,2)</f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122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5">
      <c r="A56" s="155" t="s">
        <v>117</v>
      </c>
      <c r="B56" s="161" t="s">
        <v>76</v>
      </c>
      <c r="C56" s="194" t="s">
        <v>77</v>
      </c>
      <c r="D56" s="165"/>
      <c r="E56" s="169"/>
      <c r="F56" s="172"/>
      <c r="G56" s="172">
        <f>SUMIF(AE57:AE73,"&lt;&gt;NOR",G57:G73)</f>
        <v>0</v>
      </c>
      <c r="H56" s="172"/>
      <c r="I56" s="172">
        <f>SUM(I57:I73)</f>
        <v>0</v>
      </c>
      <c r="J56" s="172"/>
      <c r="K56" s="172">
        <f>SUM(K57:K73)</f>
        <v>0</v>
      </c>
      <c r="L56" s="172"/>
      <c r="M56" s="172">
        <f>SUM(M57:M73)</f>
        <v>0</v>
      </c>
      <c r="N56" s="166"/>
      <c r="O56" s="166">
        <f>SUM(O57:O73)</f>
        <v>7.0650000000000004E-2</v>
      </c>
      <c r="P56" s="166"/>
      <c r="Q56" s="166">
        <f>SUM(Q57:Q73)</f>
        <v>6.293E-2</v>
      </c>
      <c r="R56" s="166"/>
      <c r="S56" s="166"/>
      <c r="T56" s="167"/>
      <c r="U56" s="166">
        <f>SUM(U57:U73)</f>
        <v>9.3999999999999986</v>
      </c>
      <c r="AE56" t="s">
        <v>118</v>
      </c>
    </row>
    <row r="57" spans="1:60" outlineLevel="1" x14ac:dyDescent="0.25">
      <c r="A57" s="154">
        <v>37</v>
      </c>
      <c r="B57" s="160" t="s">
        <v>197</v>
      </c>
      <c r="C57" s="193" t="s">
        <v>198</v>
      </c>
      <c r="D57" s="162" t="s">
        <v>194</v>
      </c>
      <c r="E57" s="168">
        <v>2</v>
      </c>
      <c r="F57" s="170"/>
      <c r="G57" s="171">
        <f t="shared" ref="G57:G73" si="7">ROUND(E57*F57,2)</f>
        <v>0</v>
      </c>
      <c r="H57" s="170"/>
      <c r="I57" s="171">
        <f t="shared" ref="I57:I73" si="8">ROUND(E57*H57,2)</f>
        <v>0</v>
      </c>
      <c r="J57" s="170"/>
      <c r="K57" s="171">
        <f t="shared" ref="K57:K73" si="9">ROUND(E57*J57,2)</f>
        <v>0</v>
      </c>
      <c r="L57" s="171">
        <v>21</v>
      </c>
      <c r="M57" s="171">
        <f t="shared" ref="M57:M73" si="10">G57*(1+L57/100)</f>
        <v>0</v>
      </c>
      <c r="N57" s="163">
        <v>0</v>
      </c>
      <c r="O57" s="163">
        <f t="shared" ref="O57:O73" si="11">ROUND(E57*N57,5)</f>
        <v>0</v>
      </c>
      <c r="P57" s="163">
        <v>1.9460000000000002E-2</v>
      </c>
      <c r="Q57" s="163">
        <f t="shared" ref="Q57:Q73" si="12">ROUND(E57*P57,5)</f>
        <v>3.8920000000000003E-2</v>
      </c>
      <c r="R57" s="163"/>
      <c r="S57" s="163"/>
      <c r="T57" s="164">
        <v>0.38200000000000001</v>
      </c>
      <c r="U57" s="163">
        <f t="shared" ref="U57:U73" si="13">ROUND(E57*T57,2)</f>
        <v>0.76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122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5">
      <c r="A58" s="154">
        <v>38</v>
      </c>
      <c r="B58" s="160" t="s">
        <v>199</v>
      </c>
      <c r="C58" s="193" t="s">
        <v>200</v>
      </c>
      <c r="D58" s="162" t="s">
        <v>194</v>
      </c>
      <c r="E58" s="168">
        <v>3</v>
      </c>
      <c r="F58" s="170"/>
      <c r="G58" s="171">
        <f t="shared" si="7"/>
        <v>0</v>
      </c>
      <c r="H58" s="170"/>
      <c r="I58" s="171">
        <f t="shared" si="8"/>
        <v>0</v>
      </c>
      <c r="J58" s="170"/>
      <c r="K58" s="171">
        <f t="shared" si="9"/>
        <v>0</v>
      </c>
      <c r="L58" s="171">
        <v>21</v>
      </c>
      <c r="M58" s="171">
        <f t="shared" si="10"/>
        <v>0</v>
      </c>
      <c r="N58" s="163">
        <v>0</v>
      </c>
      <c r="O58" s="163">
        <f t="shared" si="11"/>
        <v>0</v>
      </c>
      <c r="P58" s="163">
        <v>1.56E-3</v>
      </c>
      <c r="Q58" s="163">
        <f t="shared" si="12"/>
        <v>4.6800000000000001E-3</v>
      </c>
      <c r="R58" s="163"/>
      <c r="S58" s="163"/>
      <c r="T58" s="164">
        <v>0.217</v>
      </c>
      <c r="U58" s="163">
        <f t="shared" si="13"/>
        <v>0.65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122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5">
      <c r="A59" s="154">
        <v>39</v>
      </c>
      <c r="B59" s="160" t="s">
        <v>201</v>
      </c>
      <c r="C59" s="193" t="s">
        <v>202</v>
      </c>
      <c r="D59" s="162" t="s">
        <v>194</v>
      </c>
      <c r="E59" s="168">
        <v>1</v>
      </c>
      <c r="F59" s="170"/>
      <c r="G59" s="171">
        <f t="shared" si="7"/>
        <v>0</v>
      </c>
      <c r="H59" s="170"/>
      <c r="I59" s="171">
        <f t="shared" si="8"/>
        <v>0</v>
      </c>
      <c r="J59" s="170"/>
      <c r="K59" s="171">
        <f t="shared" si="9"/>
        <v>0</v>
      </c>
      <c r="L59" s="171">
        <v>21</v>
      </c>
      <c r="M59" s="171">
        <f t="shared" si="10"/>
        <v>0</v>
      </c>
      <c r="N59" s="163">
        <v>0</v>
      </c>
      <c r="O59" s="163">
        <f t="shared" si="11"/>
        <v>0</v>
      </c>
      <c r="P59" s="163">
        <v>1.933E-2</v>
      </c>
      <c r="Q59" s="163">
        <f t="shared" si="12"/>
        <v>1.933E-2</v>
      </c>
      <c r="R59" s="163"/>
      <c r="S59" s="163"/>
      <c r="T59" s="164">
        <v>0.59</v>
      </c>
      <c r="U59" s="163">
        <f t="shared" si="13"/>
        <v>0.59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122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5">
      <c r="A60" s="154">
        <v>40</v>
      </c>
      <c r="B60" s="160" t="s">
        <v>203</v>
      </c>
      <c r="C60" s="193" t="s">
        <v>204</v>
      </c>
      <c r="D60" s="162" t="s">
        <v>169</v>
      </c>
      <c r="E60" s="168">
        <v>6.9129999999999997E-2</v>
      </c>
      <c r="F60" s="170"/>
      <c r="G60" s="171">
        <f t="shared" si="7"/>
        <v>0</v>
      </c>
      <c r="H60" s="170"/>
      <c r="I60" s="171">
        <f t="shared" si="8"/>
        <v>0</v>
      </c>
      <c r="J60" s="170"/>
      <c r="K60" s="171">
        <f t="shared" si="9"/>
        <v>0</v>
      </c>
      <c r="L60" s="171">
        <v>21</v>
      </c>
      <c r="M60" s="171">
        <f t="shared" si="10"/>
        <v>0</v>
      </c>
      <c r="N60" s="163">
        <v>0</v>
      </c>
      <c r="O60" s="163">
        <f t="shared" si="11"/>
        <v>0</v>
      </c>
      <c r="P60" s="163">
        <v>0</v>
      </c>
      <c r="Q60" s="163">
        <f t="shared" si="12"/>
        <v>0</v>
      </c>
      <c r="R60" s="163"/>
      <c r="S60" s="163"/>
      <c r="T60" s="164">
        <v>3.97</v>
      </c>
      <c r="U60" s="163">
        <f t="shared" si="13"/>
        <v>0.27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122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5">
      <c r="A61" s="154">
        <v>41</v>
      </c>
      <c r="B61" s="160" t="s">
        <v>205</v>
      </c>
      <c r="C61" s="193" t="s">
        <v>206</v>
      </c>
      <c r="D61" s="162" t="s">
        <v>194</v>
      </c>
      <c r="E61" s="168">
        <v>1</v>
      </c>
      <c r="F61" s="170"/>
      <c r="G61" s="171">
        <f t="shared" si="7"/>
        <v>0</v>
      </c>
      <c r="H61" s="170"/>
      <c r="I61" s="171">
        <f t="shared" si="8"/>
        <v>0</v>
      </c>
      <c r="J61" s="170"/>
      <c r="K61" s="171">
        <f t="shared" si="9"/>
        <v>0</v>
      </c>
      <c r="L61" s="171">
        <v>21</v>
      </c>
      <c r="M61" s="171">
        <f t="shared" si="10"/>
        <v>0</v>
      </c>
      <c r="N61" s="163">
        <v>2.4000000000000001E-4</v>
      </c>
      <c r="O61" s="163">
        <f t="shared" si="11"/>
        <v>2.4000000000000001E-4</v>
      </c>
      <c r="P61" s="163">
        <v>0</v>
      </c>
      <c r="Q61" s="163">
        <f t="shared" si="12"/>
        <v>0</v>
      </c>
      <c r="R61" s="163"/>
      <c r="S61" s="163"/>
      <c r="T61" s="164">
        <v>0.124</v>
      </c>
      <c r="U61" s="163">
        <f t="shared" si="13"/>
        <v>0.12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122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5">
      <c r="A62" s="154">
        <v>42</v>
      </c>
      <c r="B62" s="160" t="s">
        <v>207</v>
      </c>
      <c r="C62" s="193" t="s">
        <v>208</v>
      </c>
      <c r="D62" s="162" t="s">
        <v>194</v>
      </c>
      <c r="E62" s="168">
        <v>2</v>
      </c>
      <c r="F62" s="170"/>
      <c r="G62" s="171">
        <f t="shared" si="7"/>
        <v>0</v>
      </c>
      <c r="H62" s="170"/>
      <c r="I62" s="171">
        <f t="shared" si="8"/>
        <v>0</v>
      </c>
      <c r="J62" s="170"/>
      <c r="K62" s="171">
        <f t="shared" si="9"/>
        <v>0</v>
      </c>
      <c r="L62" s="171">
        <v>21</v>
      </c>
      <c r="M62" s="171">
        <f t="shared" si="10"/>
        <v>0</v>
      </c>
      <c r="N62" s="163">
        <v>1.9009999999999999E-2</v>
      </c>
      <c r="O62" s="163">
        <f t="shared" si="11"/>
        <v>3.8019999999999998E-2</v>
      </c>
      <c r="P62" s="163">
        <v>0</v>
      </c>
      <c r="Q62" s="163">
        <f t="shared" si="12"/>
        <v>0</v>
      </c>
      <c r="R62" s="163"/>
      <c r="S62" s="163"/>
      <c r="T62" s="164">
        <v>1.1890000000000001</v>
      </c>
      <c r="U62" s="163">
        <f t="shared" si="13"/>
        <v>2.38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122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0.399999999999999" outlineLevel="1" x14ac:dyDescent="0.25">
      <c r="A63" s="154">
        <v>43</v>
      </c>
      <c r="B63" s="160" t="s">
        <v>209</v>
      </c>
      <c r="C63" s="193" t="s">
        <v>210</v>
      </c>
      <c r="D63" s="162" t="s">
        <v>125</v>
      </c>
      <c r="E63" s="168">
        <v>1</v>
      </c>
      <c r="F63" s="170"/>
      <c r="G63" s="171">
        <f t="shared" si="7"/>
        <v>0</v>
      </c>
      <c r="H63" s="170"/>
      <c r="I63" s="171">
        <f t="shared" si="8"/>
        <v>0</v>
      </c>
      <c r="J63" s="170"/>
      <c r="K63" s="171">
        <f t="shared" si="9"/>
        <v>0</v>
      </c>
      <c r="L63" s="171">
        <v>21</v>
      </c>
      <c r="M63" s="171">
        <f t="shared" si="10"/>
        <v>0</v>
      </c>
      <c r="N63" s="163">
        <v>1.5200000000000001E-3</v>
      </c>
      <c r="O63" s="163">
        <f t="shared" si="11"/>
        <v>1.5200000000000001E-3</v>
      </c>
      <c r="P63" s="163">
        <v>0</v>
      </c>
      <c r="Q63" s="163">
        <f t="shared" si="12"/>
        <v>0</v>
      </c>
      <c r="R63" s="163"/>
      <c r="S63" s="163"/>
      <c r="T63" s="164">
        <v>0.58699999999999997</v>
      </c>
      <c r="U63" s="163">
        <f t="shared" si="13"/>
        <v>0.59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122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0.399999999999999" outlineLevel="1" x14ac:dyDescent="0.25">
      <c r="A64" s="154">
        <v>44</v>
      </c>
      <c r="B64" s="160" t="s">
        <v>211</v>
      </c>
      <c r="C64" s="193" t="s">
        <v>212</v>
      </c>
      <c r="D64" s="162" t="s">
        <v>125</v>
      </c>
      <c r="E64" s="168">
        <v>2</v>
      </c>
      <c r="F64" s="170"/>
      <c r="G64" s="171">
        <f t="shared" si="7"/>
        <v>0</v>
      </c>
      <c r="H64" s="170"/>
      <c r="I64" s="171">
        <f t="shared" si="8"/>
        <v>0</v>
      </c>
      <c r="J64" s="170"/>
      <c r="K64" s="171">
        <f t="shared" si="9"/>
        <v>0</v>
      </c>
      <c r="L64" s="171">
        <v>21</v>
      </c>
      <c r="M64" s="171">
        <f t="shared" si="10"/>
        <v>0</v>
      </c>
      <c r="N64" s="163">
        <v>1E-3</v>
      </c>
      <c r="O64" s="163">
        <f t="shared" si="11"/>
        <v>2E-3</v>
      </c>
      <c r="P64" s="163">
        <v>0</v>
      </c>
      <c r="Q64" s="163">
        <f t="shared" si="12"/>
        <v>0</v>
      </c>
      <c r="R64" s="163"/>
      <c r="S64" s="163"/>
      <c r="T64" s="164">
        <v>0.44500000000000001</v>
      </c>
      <c r="U64" s="163">
        <f t="shared" si="13"/>
        <v>0.89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122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ht="20.399999999999999" outlineLevel="1" x14ac:dyDescent="0.25">
      <c r="A65" s="154">
        <v>45</v>
      </c>
      <c r="B65" s="160" t="s">
        <v>213</v>
      </c>
      <c r="C65" s="193" t="s">
        <v>214</v>
      </c>
      <c r="D65" s="162" t="s">
        <v>194</v>
      </c>
      <c r="E65" s="168">
        <v>1</v>
      </c>
      <c r="F65" s="170"/>
      <c r="G65" s="171">
        <f t="shared" si="7"/>
        <v>0</v>
      </c>
      <c r="H65" s="170"/>
      <c r="I65" s="171">
        <f t="shared" si="8"/>
        <v>0</v>
      </c>
      <c r="J65" s="170"/>
      <c r="K65" s="171">
        <f t="shared" si="9"/>
        <v>0</v>
      </c>
      <c r="L65" s="171">
        <v>21</v>
      </c>
      <c r="M65" s="171">
        <f t="shared" si="10"/>
        <v>0</v>
      </c>
      <c r="N65" s="163">
        <v>2.8719999999999999E-2</v>
      </c>
      <c r="O65" s="163">
        <f t="shared" si="11"/>
        <v>2.8719999999999999E-2</v>
      </c>
      <c r="P65" s="163">
        <v>0</v>
      </c>
      <c r="Q65" s="163">
        <f t="shared" si="12"/>
        <v>0</v>
      </c>
      <c r="R65" s="163"/>
      <c r="S65" s="163"/>
      <c r="T65" s="164">
        <v>1.5</v>
      </c>
      <c r="U65" s="163">
        <f t="shared" si="13"/>
        <v>1.5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122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20.399999999999999" outlineLevel="1" x14ac:dyDescent="0.25">
      <c r="A66" s="154">
        <v>46</v>
      </c>
      <c r="B66" s="160" t="s">
        <v>215</v>
      </c>
      <c r="C66" s="193" t="s">
        <v>216</v>
      </c>
      <c r="D66" s="162" t="s">
        <v>194</v>
      </c>
      <c r="E66" s="168">
        <v>1</v>
      </c>
      <c r="F66" s="170"/>
      <c r="G66" s="171">
        <f t="shared" si="7"/>
        <v>0</v>
      </c>
      <c r="H66" s="170"/>
      <c r="I66" s="171">
        <f t="shared" si="8"/>
        <v>0</v>
      </c>
      <c r="J66" s="170"/>
      <c r="K66" s="171">
        <f t="shared" si="9"/>
        <v>0</v>
      </c>
      <c r="L66" s="171">
        <v>21</v>
      </c>
      <c r="M66" s="171">
        <f t="shared" si="10"/>
        <v>0</v>
      </c>
      <c r="N66" s="163">
        <v>3.0000000000000001E-5</v>
      </c>
      <c r="O66" s="163">
        <f t="shared" si="11"/>
        <v>3.0000000000000001E-5</v>
      </c>
      <c r="P66" s="163">
        <v>0</v>
      </c>
      <c r="Q66" s="163">
        <f t="shared" si="12"/>
        <v>0</v>
      </c>
      <c r="R66" s="163"/>
      <c r="S66" s="163"/>
      <c r="T66" s="164">
        <v>0.33</v>
      </c>
      <c r="U66" s="163">
        <f t="shared" si="13"/>
        <v>0.33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122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0.399999999999999" outlineLevel="1" x14ac:dyDescent="0.25">
      <c r="A67" s="154">
        <v>47</v>
      </c>
      <c r="B67" s="160" t="s">
        <v>215</v>
      </c>
      <c r="C67" s="193" t="s">
        <v>217</v>
      </c>
      <c r="D67" s="162" t="s">
        <v>194</v>
      </c>
      <c r="E67" s="168">
        <v>1</v>
      </c>
      <c r="F67" s="170"/>
      <c r="G67" s="171">
        <f t="shared" si="7"/>
        <v>0</v>
      </c>
      <c r="H67" s="170"/>
      <c r="I67" s="171">
        <f t="shared" si="8"/>
        <v>0</v>
      </c>
      <c r="J67" s="170"/>
      <c r="K67" s="171">
        <f t="shared" si="9"/>
        <v>0</v>
      </c>
      <c r="L67" s="171">
        <v>21</v>
      </c>
      <c r="M67" s="171">
        <f t="shared" si="10"/>
        <v>0</v>
      </c>
      <c r="N67" s="163">
        <v>3.0000000000000001E-5</v>
      </c>
      <c r="O67" s="163">
        <f t="shared" si="11"/>
        <v>3.0000000000000001E-5</v>
      </c>
      <c r="P67" s="163">
        <v>0</v>
      </c>
      <c r="Q67" s="163">
        <f t="shared" si="12"/>
        <v>0</v>
      </c>
      <c r="R67" s="163"/>
      <c r="S67" s="163"/>
      <c r="T67" s="164">
        <v>0.33</v>
      </c>
      <c r="U67" s="163">
        <f t="shared" si="13"/>
        <v>0.33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122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ht="20.399999999999999" outlineLevel="1" x14ac:dyDescent="0.25">
      <c r="A68" s="154">
        <v>48</v>
      </c>
      <c r="B68" s="160" t="s">
        <v>215</v>
      </c>
      <c r="C68" s="193" t="s">
        <v>218</v>
      </c>
      <c r="D68" s="162" t="s">
        <v>194</v>
      </c>
      <c r="E68" s="168">
        <v>1</v>
      </c>
      <c r="F68" s="170"/>
      <c r="G68" s="171">
        <f t="shared" si="7"/>
        <v>0</v>
      </c>
      <c r="H68" s="170"/>
      <c r="I68" s="171">
        <f t="shared" si="8"/>
        <v>0</v>
      </c>
      <c r="J68" s="170"/>
      <c r="K68" s="171">
        <f t="shared" si="9"/>
        <v>0</v>
      </c>
      <c r="L68" s="171">
        <v>21</v>
      </c>
      <c r="M68" s="171">
        <f t="shared" si="10"/>
        <v>0</v>
      </c>
      <c r="N68" s="163">
        <v>3.0000000000000001E-5</v>
      </c>
      <c r="O68" s="163">
        <f t="shared" si="11"/>
        <v>3.0000000000000001E-5</v>
      </c>
      <c r="P68" s="163">
        <v>0</v>
      </c>
      <c r="Q68" s="163">
        <f t="shared" si="12"/>
        <v>0</v>
      </c>
      <c r="R68" s="163"/>
      <c r="S68" s="163"/>
      <c r="T68" s="164">
        <v>0.33</v>
      </c>
      <c r="U68" s="163">
        <f t="shared" si="13"/>
        <v>0.33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122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20.399999999999999" outlineLevel="1" x14ac:dyDescent="0.25">
      <c r="A69" s="154">
        <v>49</v>
      </c>
      <c r="B69" s="160" t="s">
        <v>215</v>
      </c>
      <c r="C69" s="193" t="s">
        <v>219</v>
      </c>
      <c r="D69" s="162" t="s">
        <v>194</v>
      </c>
      <c r="E69" s="168">
        <v>1</v>
      </c>
      <c r="F69" s="170"/>
      <c r="G69" s="171">
        <f t="shared" si="7"/>
        <v>0</v>
      </c>
      <c r="H69" s="170"/>
      <c r="I69" s="171">
        <f t="shared" si="8"/>
        <v>0</v>
      </c>
      <c r="J69" s="170"/>
      <c r="K69" s="171">
        <f t="shared" si="9"/>
        <v>0</v>
      </c>
      <c r="L69" s="171">
        <v>21</v>
      </c>
      <c r="M69" s="171">
        <f t="shared" si="10"/>
        <v>0</v>
      </c>
      <c r="N69" s="163">
        <v>3.0000000000000001E-5</v>
      </c>
      <c r="O69" s="163">
        <f t="shared" si="11"/>
        <v>3.0000000000000001E-5</v>
      </c>
      <c r="P69" s="163">
        <v>0</v>
      </c>
      <c r="Q69" s="163">
        <f t="shared" si="12"/>
        <v>0</v>
      </c>
      <c r="R69" s="163"/>
      <c r="S69" s="163"/>
      <c r="T69" s="164">
        <v>0.33</v>
      </c>
      <c r="U69" s="163">
        <f t="shared" si="13"/>
        <v>0.33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122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0.399999999999999" outlineLevel="1" x14ac:dyDescent="0.25">
      <c r="A70" s="154">
        <v>50</v>
      </c>
      <c r="B70" s="160" t="s">
        <v>215</v>
      </c>
      <c r="C70" s="193" t="s">
        <v>220</v>
      </c>
      <c r="D70" s="162" t="s">
        <v>194</v>
      </c>
      <c r="E70" s="168">
        <v>1</v>
      </c>
      <c r="F70" s="170"/>
      <c r="G70" s="171">
        <f t="shared" si="7"/>
        <v>0</v>
      </c>
      <c r="H70" s="170"/>
      <c r="I70" s="171">
        <f t="shared" si="8"/>
        <v>0</v>
      </c>
      <c r="J70" s="170"/>
      <c r="K70" s="171">
        <f t="shared" si="9"/>
        <v>0</v>
      </c>
      <c r="L70" s="171">
        <v>21</v>
      </c>
      <c r="M70" s="171">
        <f t="shared" si="10"/>
        <v>0</v>
      </c>
      <c r="N70" s="163">
        <v>3.0000000000000001E-5</v>
      </c>
      <c r="O70" s="163">
        <f t="shared" si="11"/>
        <v>3.0000000000000001E-5</v>
      </c>
      <c r="P70" s="163">
        <v>0</v>
      </c>
      <c r="Q70" s="163">
        <f t="shared" si="12"/>
        <v>0</v>
      </c>
      <c r="R70" s="163"/>
      <c r="S70" s="163"/>
      <c r="T70" s="164">
        <v>0.33</v>
      </c>
      <c r="U70" s="163">
        <f t="shared" si="13"/>
        <v>0.33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122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5">
      <c r="A71" s="154">
        <v>51</v>
      </c>
      <c r="B71" s="160" t="s">
        <v>221</v>
      </c>
      <c r="C71" s="193" t="s">
        <v>222</v>
      </c>
      <c r="D71" s="162" t="s">
        <v>223</v>
      </c>
      <c r="E71" s="168">
        <v>1</v>
      </c>
      <c r="F71" s="170"/>
      <c r="G71" s="171">
        <f t="shared" si="7"/>
        <v>0</v>
      </c>
      <c r="H71" s="170"/>
      <c r="I71" s="171">
        <f t="shared" si="8"/>
        <v>0</v>
      </c>
      <c r="J71" s="170"/>
      <c r="K71" s="171">
        <f t="shared" si="9"/>
        <v>0</v>
      </c>
      <c r="L71" s="171">
        <v>21</v>
      </c>
      <c r="M71" s="171">
        <f t="shared" si="10"/>
        <v>0</v>
      </c>
      <c r="N71" s="163">
        <v>0</v>
      </c>
      <c r="O71" s="163">
        <f t="shared" si="11"/>
        <v>0</v>
      </c>
      <c r="P71" s="163">
        <v>0</v>
      </c>
      <c r="Q71" s="163">
        <f t="shared" si="12"/>
        <v>0</v>
      </c>
      <c r="R71" s="163"/>
      <c r="S71" s="163"/>
      <c r="T71" s="164">
        <v>0</v>
      </c>
      <c r="U71" s="163">
        <f t="shared" si="13"/>
        <v>0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122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5">
      <c r="A72" s="154">
        <v>52</v>
      </c>
      <c r="B72" s="160" t="s">
        <v>221</v>
      </c>
      <c r="C72" s="193" t="s">
        <v>224</v>
      </c>
      <c r="D72" s="162" t="s">
        <v>223</v>
      </c>
      <c r="E72" s="168">
        <v>1</v>
      </c>
      <c r="F72" s="170"/>
      <c r="G72" s="171">
        <f t="shared" si="7"/>
        <v>0</v>
      </c>
      <c r="H72" s="170"/>
      <c r="I72" s="171">
        <f t="shared" si="8"/>
        <v>0</v>
      </c>
      <c r="J72" s="170"/>
      <c r="K72" s="171">
        <f t="shared" si="9"/>
        <v>0</v>
      </c>
      <c r="L72" s="171">
        <v>21</v>
      </c>
      <c r="M72" s="171">
        <f t="shared" si="10"/>
        <v>0</v>
      </c>
      <c r="N72" s="163">
        <v>0</v>
      </c>
      <c r="O72" s="163">
        <f t="shared" si="11"/>
        <v>0</v>
      </c>
      <c r="P72" s="163">
        <v>0</v>
      </c>
      <c r="Q72" s="163">
        <f t="shared" si="12"/>
        <v>0</v>
      </c>
      <c r="R72" s="163"/>
      <c r="S72" s="163"/>
      <c r="T72" s="164">
        <v>0</v>
      </c>
      <c r="U72" s="163">
        <f t="shared" si="13"/>
        <v>0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122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5">
      <c r="A73" s="154">
        <v>53</v>
      </c>
      <c r="B73" s="160" t="s">
        <v>225</v>
      </c>
      <c r="C73" s="193" t="s">
        <v>226</v>
      </c>
      <c r="D73" s="162" t="s">
        <v>0</v>
      </c>
      <c r="E73" s="168">
        <v>199.6155</v>
      </c>
      <c r="F73" s="170"/>
      <c r="G73" s="171">
        <f t="shared" si="7"/>
        <v>0</v>
      </c>
      <c r="H73" s="170"/>
      <c r="I73" s="171">
        <f t="shared" si="8"/>
        <v>0</v>
      </c>
      <c r="J73" s="170"/>
      <c r="K73" s="171">
        <f t="shared" si="9"/>
        <v>0</v>
      </c>
      <c r="L73" s="171">
        <v>21</v>
      </c>
      <c r="M73" s="171">
        <f t="shared" si="10"/>
        <v>0</v>
      </c>
      <c r="N73" s="163">
        <v>0</v>
      </c>
      <c r="O73" s="163">
        <f t="shared" si="11"/>
        <v>0</v>
      </c>
      <c r="P73" s="163">
        <v>0</v>
      </c>
      <c r="Q73" s="163">
        <f t="shared" si="12"/>
        <v>0</v>
      </c>
      <c r="R73" s="163"/>
      <c r="S73" s="163"/>
      <c r="T73" s="164">
        <v>0</v>
      </c>
      <c r="U73" s="163">
        <f t="shared" si="13"/>
        <v>0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122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x14ac:dyDescent="0.25">
      <c r="A74" s="155" t="s">
        <v>117</v>
      </c>
      <c r="B74" s="161" t="s">
        <v>78</v>
      </c>
      <c r="C74" s="194" t="s">
        <v>79</v>
      </c>
      <c r="D74" s="165"/>
      <c r="E74" s="169"/>
      <c r="F74" s="172"/>
      <c r="G74" s="172">
        <f>SUMIF(AE75:AE78,"&lt;&gt;NOR",G75:G78)</f>
        <v>0</v>
      </c>
      <c r="H74" s="172"/>
      <c r="I74" s="172">
        <f>SUM(I75:I78)</f>
        <v>0</v>
      </c>
      <c r="J74" s="172"/>
      <c r="K74" s="172">
        <f>SUM(K75:K78)</f>
        <v>0</v>
      </c>
      <c r="L74" s="172"/>
      <c r="M74" s="172">
        <f>SUM(M75:M78)</f>
        <v>0</v>
      </c>
      <c r="N74" s="166"/>
      <c r="O74" s="166">
        <f>SUM(O75:O78)</f>
        <v>1.7000000000000001E-2</v>
      </c>
      <c r="P74" s="166"/>
      <c r="Q74" s="166">
        <f>SUM(Q75:Q78)</f>
        <v>0</v>
      </c>
      <c r="R74" s="166"/>
      <c r="S74" s="166"/>
      <c r="T74" s="167"/>
      <c r="U74" s="166">
        <f>SUM(U75:U78)</f>
        <v>2.23</v>
      </c>
      <c r="AE74" t="s">
        <v>118</v>
      </c>
    </row>
    <row r="75" spans="1:60" outlineLevel="1" x14ac:dyDescent="0.25">
      <c r="A75" s="154">
        <v>54</v>
      </c>
      <c r="B75" s="160" t="s">
        <v>227</v>
      </c>
      <c r="C75" s="193" t="s">
        <v>228</v>
      </c>
      <c r="D75" s="162" t="s">
        <v>125</v>
      </c>
      <c r="E75" s="168">
        <v>1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63">
        <v>0</v>
      </c>
      <c r="O75" s="163">
        <f>ROUND(E75*N75,5)</f>
        <v>0</v>
      </c>
      <c r="P75" s="163">
        <v>0</v>
      </c>
      <c r="Q75" s="163">
        <f>ROUND(E75*P75,5)</f>
        <v>0</v>
      </c>
      <c r="R75" s="163"/>
      <c r="S75" s="163"/>
      <c r="T75" s="164">
        <v>1.45</v>
      </c>
      <c r="U75" s="163">
        <f>ROUND(E75*T75,2)</f>
        <v>1.45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122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5">
      <c r="A76" s="154">
        <v>55</v>
      </c>
      <c r="B76" s="160" t="s">
        <v>229</v>
      </c>
      <c r="C76" s="193" t="s">
        <v>230</v>
      </c>
      <c r="D76" s="162" t="s">
        <v>125</v>
      </c>
      <c r="E76" s="168">
        <v>1</v>
      </c>
      <c r="F76" s="170"/>
      <c r="G76" s="171">
        <f>ROUND(E76*F76,2)</f>
        <v>0</v>
      </c>
      <c r="H76" s="170"/>
      <c r="I76" s="171">
        <f>ROUND(E76*H76,2)</f>
        <v>0</v>
      </c>
      <c r="J76" s="170"/>
      <c r="K76" s="171">
        <f>ROUND(E76*J76,2)</f>
        <v>0</v>
      </c>
      <c r="L76" s="171">
        <v>21</v>
      </c>
      <c r="M76" s="171">
        <f>G76*(1+L76/100)</f>
        <v>0</v>
      </c>
      <c r="N76" s="163">
        <v>0</v>
      </c>
      <c r="O76" s="163">
        <f>ROUND(E76*N76,5)</f>
        <v>0</v>
      </c>
      <c r="P76" s="163">
        <v>0</v>
      </c>
      <c r="Q76" s="163">
        <f>ROUND(E76*P76,5)</f>
        <v>0</v>
      </c>
      <c r="R76" s="163"/>
      <c r="S76" s="163"/>
      <c r="T76" s="164">
        <v>0.77500000000000002</v>
      </c>
      <c r="U76" s="163">
        <f>ROUND(E76*T76,2)</f>
        <v>0.78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122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5">
      <c r="A77" s="154">
        <v>56</v>
      </c>
      <c r="B77" s="160" t="s">
        <v>231</v>
      </c>
      <c r="C77" s="193" t="s">
        <v>232</v>
      </c>
      <c r="D77" s="162" t="s">
        <v>125</v>
      </c>
      <c r="E77" s="168">
        <v>1</v>
      </c>
      <c r="F77" s="170"/>
      <c r="G77" s="171">
        <f>ROUND(E77*F77,2)</f>
        <v>0</v>
      </c>
      <c r="H77" s="170"/>
      <c r="I77" s="171">
        <f>ROUND(E77*H77,2)</f>
        <v>0</v>
      </c>
      <c r="J77" s="170"/>
      <c r="K77" s="171">
        <f>ROUND(E77*J77,2)</f>
        <v>0</v>
      </c>
      <c r="L77" s="171">
        <v>21</v>
      </c>
      <c r="M77" s="171">
        <f>G77*(1+L77/100)</f>
        <v>0</v>
      </c>
      <c r="N77" s="163">
        <v>1.7000000000000001E-2</v>
      </c>
      <c r="O77" s="163">
        <f>ROUND(E77*N77,5)</f>
        <v>1.7000000000000001E-2</v>
      </c>
      <c r="P77" s="163">
        <v>0</v>
      </c>
      <c r="Q77" s="163">
        <f>ROUND(E77*P77,5)</f>
        <v>0</v>
      </c>
      <c r="R77" s="163"/>
      <c r="S77" s="163"/>
      <c r="T77" s="164">
        <v>0</v>
      </c>
      <c r="U77" s="163">
        <f>ROUND(E77*T77,2)</f>
        <v>0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233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5">
      <c r="A78" s="154">
        <v>57</v>
      </c>
      <c r="B78" s="160" t="s">
        <v>234</v>
      </c>
      <c r="C78" s="193" t="s">
        <v>235</v>
      </c>
      <c r="D78" s="162" t="s">
        <v>0</v>
      </c>
      <c r="E78" s="168">
        <v>33.96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63">
        <v>0</v>
      </c>
      <c r="O78" s="163">
        <f>ROUND(E78*N78,5)</f>
        <v>0</v>
      </c>
      <c r="P78" s="163">
        <v>0</v>
      </c>
      <c r="Q78" s="163">
        <f>ROUND(E78*P78,5)</f>
        <v>0</v>
      </c>
      <c r="R78" s="163"/>
      <c r="S78" s="163"/>
      <c r="T78" s="164">
        <v>0</v>
      </c>
      <c r="U78" s="163">
        <f>ROUND(E78*T78,2)</f>
        <v>0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122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x14ac:dyDescent="0.25">
      <c r="A79" s="155" t="s">
        <v>117</v>
      </c>
      <c r="B79" s="161" t="s">
        <v>80</v>
      </c>
      <c r="C79" s="194" t="s">
        <v>81</v>
      </c>
      <c r="D79" s="165"/>
      <c r="E79" s="169"/>
      <c r="F79" s="172"/>
      <c r="G79" s="172">
        <f>SUMIF(AE80:AE83,"&lt;&gt;NOR",G80:G83)</f>
        <v>0</v>
      </c>
      <c r="H79" s="172"/>
      <c r="I79" s="172">
        <f>SUM(I80:I83)</f>
        <v>0</v>
      </c>
      <c r="J79" s="172"/>
      <c r="K79" s="172">
        <f>SUM(K80:K83)</f>
        <v>0</v>
      </c>
      <c r="L79" s="172"/>
      <c r="M79" s="172">
        <f>SUM(M80:M83)</f>
        <v>0</v>
      </c>
      <c r="N79" s="166"/>
      <c r="O79" s="166">
        <f>SUM(O80:O83)</f>
        <v>2.9500000000000002E-2</v>
      </c>
      <c r="P79" s="166"/>
      <c r="Q79" s="166">
        <f>SUM(Q80:Q83)</f>
        <v>0</v>
      </c>
      <c r="R79" s="166"/>
      <c r="S79" s="166"/>
      <c r="T79" s="167"/>
      <c r="U79" s="166">
        <f>SUM(U80:U83)</f>
        <v>5.78</v>
      </c>
      <c r="AE79" t="s">
        <v>118</v>
      </c>
    </row>
    <row r="80" spans="1:60" outlineLevel="1" x14ac:dyDescent="0.25">
      <c r="A80" s="154">
        <v>58</v>
      </c>
      <c r="B80" s="160" t="s">
        <v>236</v>
      </c>
      <c r="C80" s="193" t="s">
        <v>237</v>
      </c>
      <c r="D80" s="162" t="s">
        <v>121</v>
      </c>
      <c r="E80" s="168">
        <v>5.62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1">
        <f>G80*(1+L80/100)</f>
        <v>0</v>
      </c>
      <c r="N80" s="163">
        <v>2.1000000000000001E-4</v>
      </c>
      <c r="O80" s="163">
        <f>ROUND(E80*N80,5)</f>
        <v>1.1800000000000001E-3</v>
      </c>
      <c r="P80" s="163">
        <v>0</v>
      </c>
      <c r="Q80" s="163">
        <f>ROUND(E80*P80,5)</f>
        <v>0</v>
      </c>
      <c r="R80" s="163"/>
      <c r="S80" s="163"/>
      <c r="T80" s="164">
        <v>0.05</v>
      </c>
      <c r="U80" s="163">
        <f>ROUND(E80*T80,2)</f>
        <v>0.28000000000000003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122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5">
      <c r="A81" s="154">
        <v>59</v>
      </c>
      <c r="B81" s="160" t="s">
        <v>238</v>
      </c>
      <c r="C81" s="193" t="s">
        <v>239</v>
      </c>
      <c r="D81" s="162" t="s">
        <v>121</v>
      </c>
      <c r="E81" s="168">
        <v>5.62</v>
      </c>
      <c r="F81" s="170"/>
      <c r="G81" s="171">
        <f>ROUND(E81*F81,2)</f>
        <v>0</v>
      </c>
      <c r="H81" s="170"/>
      <c r="I81" s="171">
        <f>ROUND(E81*H81,2)</f>
        <v>0</v>
      </c>
      <c r="J81" s="170"/>
      <c r="K81" s="171">
        <f>ROUND(E81*J81,2)</f>
        <v>0</v>
      </c>
      <c r="L81" s="171">
        <v>21</v>
      </c>
      <c r="M81" s="171">
        <f>G81*(1+L81/100)</f>
        <v>0</v>
      </c>
      <c r="N81" s="163">
        <v>5.0400000000000002E-3</v>
      </c>
      <c r="O81" s="163">
        <f>ROUND(E81*N81,5)</f>
        <v>2.8320000000000001E-2</v>
      </c>
      <c r="P81" s="163">
        <v>0</v>
      </c>
      <c r="Q81" s="163">
        <f>ROUND(E81*P81,5)</f>
        <v>0</v>
      </c>
      <c r="R81" s="163"/>
      <c r="S81" s="163"/>
      <c r="T81" s="164">
        <v>0.97799999999999998</v>
      </c>
      <c r="U81" s="163">
        <f>ROUND(E81*T81,2)</f>
        <v>5.5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122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5">
      <c r="A82" s="154">
        <v>60</v>
      </c>
      <c r="B82" s="160" t="s">
        <v>240</v>
      </c>
      <c r="C82" s="193" t="s">
        <v>241</v>
      </c>
      <c r="D82" s="162" t="s">
        <v>121</v>
      </c>
      <c r="E82" s="168">
        <v>5.9009999999999998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63">
        <v>0</v>
      </c>
      <c r="O82" s="163">
        <f>ROUND(E82*N82,5)</f>
        <v>0</v>
      </c>
      <c r="P82" s="163">
        <v>0</v>
      </c>
      <c r="Q82" s="163">
        <f>ROUND(E82*P82,5)</f>
        <v>0</v>
      </c>
      <c r="R82" s="163"/>
      <c r="S82" s="163"/>
      <c r="T82" s="164">
        <v>0</v>
      </c>
      <c r="U82" s="163">
        <f>ROUND(E82*T82,2)</f>
        <v>0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122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5">
      <c r="A83" s="154">
        <v>61</v>
      </c>
      <c r="B83" s="160" t="s">
        <v>242</v>
      </c>
      <c r="C83" s="193" t="s">
        <v>243</v>
      </c>
      <c r="D83" s="162" t="s">
        <v>0</v>
      </c>
      <c r="E83" s="168">
        <v>50.355200000000004</v>
      </c>
      <c r="F83" s="170"/>
      <c r="G83" s="171">
        <f>ROUND(E83*F83,2)</f>
        <v>0</v>
      </c>
      <c r="H83" s="170"/>
      <c r="I83" s="171">
        <f>ROUND(E83*H83,2)</f>
        <v>0</v>
      </c>
      <c r="J83" s="170"/>
      <c r="K83" s="171">
        <f>ROUND(E83*J83,2)</f>
        <v>0</v>
      </c>
      <c r="L83" s="171">
        <v>21</v>
      </c>
      <c r="M83" s="171">
        <f>G83*(1+L83/100)</f>
        <v>0</v>
      </c>
      <c r="N83" s="163">
        <v>0</v>
      </c>
      <c r="O83" s="163">
        <f>ROUND(E83*N83,5)</f>
        <v>0</v>
      </c>
      <c r="P83" s="163">
        <v>0</v>
      </c>
      <c r="Q83" s="163">
        <f>ROUND(E83*P83,5)</f>
        <v>0</v>
      </c>
      <c r="R83" s="163"/>
      <c r="S83" s="163"/>
      <c r="T83" s="164">
        <v>0</v>
      </c>
      <c r="U83" s="163">
        <f>ROUND(E83*T83,2)</f>
        <v>0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122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x14ac:dyDescent="0.25">
      <c r="A84" s="155" t="s">
        <v>117</v>
      </c>
      <c r="B84" s="161" t="s">
        <v>82</v>
      </c>
      <c r="C84" s="194" t="s">
        <v>83</v>
      </c>
      <c r="D84" s="165"/>
      <c r="E84" s="169"/>
      <c r="F84" s="172"/>
      <c r="G84" s="172">
        <f>SUMIF(AE85:AE92,"&lt;&gt;NOR",G85:G92)</f>
        <v>0</v>
      </c>
      <c r="H84" s="172"/>
      <c r="I84" s="172">
        <f>SUM(I85:I92)</f>
        <v>0</v>
      </c>
      <c r="J84" s="172"/>
      <c r="K84" s="172">
        <f>SUM(K85:K92)</f>
        <v>0</v>
      </c>
      <c r="L84" s="172"/>
      <c r="M84" s="172">
        <f>SUM(M85:M92)</f>
        <v>0</v>
      </c>
      <c r="N84" s="166"/>
      <c r="O84" s="166">
        <f>SUM(O85:O92)</f>
        <v>0.12644</v>
      </c>
      <c r="P84" s="166"/>
      <c r="Q84" s="166">
        <f>SUM(Q85:Q92)</f>
        <v>0</v>
      </c>
      <c r="R84" s="166"/>
      <c r="S84" s="166"/>
      <c r="T84" s="167"/>
      <c r="U84" s="166">
        <f>SUM(U85:U92)</f>
        <v>27.37</v>
      </c>
      <c r="AE84" t="s">
        <v>118</v>
      </c>
    </row>
    <row r="85" spans="1:60" outlineLevel="1" x14ac:dyDescent="0.25">
      <c r="A85" s="154">
        <v>62</v>
      </c>
      <c r="B85" s="160" t="s">
        <v>244</v>
      </c>
      <c r="C85" s="193" t="s">
        <v>245</v>
      </c>
      <c r="D85" s="162" t="s">
        <v>121</v>
      </c>
      <c r="E85" s="168">
        <v>23.2</v>
      </c>
      <c r="F85" s="170"/>
      <c r="G85" s="171">
        <f t="shared" ref="G85:G92" si="14">ROUND(E85*F85,2)</f>
        <v>0</v>
      </c>
      <c r="H85" s="170"/>
      <c r="I85" s="171">
        <f t="shared" ref="I85:I92" si="15">ROUND(E85*H85,2)</f>
        <v>0</v>
      </c>
      <c r="J85" s="170"/>
      <c r="K85" s="171">
        <f t="shared" ref="K85:K92" si="16">ROUND(E85*J85,2)</f>
        <v>0</v>
      </c>
      <c r="L85" s="171">
        <v>21</v>
      </c>
      <c r="M85" s="171">
        <f t="shared" ref="M85:M92" si="17">G85*(1+L85/100)</f>
        <v>0</v>
      </c>
      <c r="N85" s="163">
        <v>2.1000000000000001E-4</v>
      </c>
      <c r="O85" s="163">
        <f t="shared" ref="O85:O92" si="18">ROUND(E85*N85,5)</f>
        <v>4.8700000000000002E-3</v>
      </c>
      <c r="P85" s="163">
        <v>0</v>
      </c>
      <c r="Q85" s="163">
        <f t="shared" ref="Q85:Q92" si="19">ROUND(E85*P85,5)</f>
        <v>0</v>
      </c>
      <c r="R85" s="163"/>
      <c r="S85" s="163"/>
      <c r="T85" s="164">
        <v>0.05</v>
      </c>
      <c r="U85" s="163">
        <f t="shared" ref="U85:U92" si="20">ROUND(E85*T85,2)</f>
        <v>1.1599999999999999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122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5">
      <c r="A86" s="154">
        <v>63</v>
      </c>
      <c r="B86" s="160" t="s">
        <v>246</v>
      </c>
      <c r="C86" s="193" t="s">
        <v>247</v>
      </c>
      <c r="D86" s="162" t="s">
        <v>121</v>
      </c>
      <c r="E86" s="168">
        <v>23.2</v>
      </c>
      <c r="F86" s="170"/>
      <c r="G86" s="171">
        <f t="shared" si="14"/>
        <v>0</v>
      </c>
      <c r="H86" s="170"/>
      <c r="I86" s="171">
        <f t="shared" si="15"/>
        <v>0</v>
      </c>
      <c r="J86" s="170"/>
      <c r="K86" s="171">
        <f t="shared" si="16"/>
        <v>0</v>
      </c>
      <c r="L86" s="171">
        <v>21</v>
      </c>
      <c r="M86" s="171">
        <f t="shared" si="17"/>
        <v>0</v>
      </c>
      <c r="N86" s="163">
        <v>5.2399999999999999E-3</v>
      </c>
      <c r="O86" s="163">
        <f t="shared" si="18"/>
        <v>0.12157</v>
      </c>
      <c r="P86" s="163">
        <v>0</v>
      </c>
      <c r="Q86" s="163">
        <f t="shared" si="19"/>
        <v>0</v>
      </c>
      <c r="R86" s="163"/>
      <c r="S86" s="163"/>
      <c r="T86" s="164">
        <v>0.95840000000000003</v>
      </c>
      <c r="U86" s="163">
        <f t="shared" si="20"/>
        <v>22.23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122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5">
      <c r="A87" s="154">
        <v>64</v>
      </c>
      <c r="B87" s="160" t="s">
        <v>248</v>
      </c>
      <c r="C87" s="193" t="s">
        <v>249</v>
      </c>
      <c r="D87" s="162" t="s">
        <v>121</v>
      </c>
      <c r="E87" s="168">
        <v>24.36</v>
      </c>
      <c r="F87" s="170"/>
      <c r="G87" s="171">
        <f t="shared" si="14"/>
        <v>0</v>
      </c>
      <c r="H87" s="170"/>
      <c r="I87" s="171">
        <f t="shared" si="15"/>
        <v>0</v>
      </c>
      <c r="J87" s="170"/>
      <c r="K87" s="171">
        <f t="shared" si="16"/>
        <v>0</v>
      </c>
      <c r="L87" s="171">
        <v>21</v>
      </c>
      <c r="M87" s="171">
        <f t="shared" si="17"/>
        <v>0</v>
      </c>
      <c r="N87" s="163">
        <v>0</v>
      </c>
      <c r="O87" s="163">
        <f t="shared" si="18"/>
        <v>0</v>
      </c>
      <c r="P87" s="163">
        <v>0</v>
      </c>
      <c r="Q87" s="163">
        <f t="shared" si="19"/>
        <v>0</v>
      </c>
      <c r="R87" s="163"/>
      <c r="S87" s="163"/>
      <c r="T87" s="164">
        <v>0</v>
      </c>
      <c r="U87" s="163">
        <f t="shared" si="20"/>
        <v>0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122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5">
      <c r="A88" s="154">
        <v>65</v>
      </c>
      <c r="B88" s="160" t="s">
        <v>250</v>
      </c>
      <c r="C88" s="193" t="s">
        <v>251</v>
      </c>
      <c r="D88" s="162" t="s">
        <v>128</v>
      </c>
      <c r="E88" s="168">
        <v>14.02</v>
      </c>
      <c r="F88" s="170"/>
      <c r="G88" s="171">
        <f t="shared" si="14"/>
        <v>0</v>
      </c>
      <c r="H88" s="170"/>
      <c r="I88" s="171">
        <f t="shared" si="15"/>
        <v>0</v>
      </c>
      <c r="J88" s="170"/>
      <c r="K88" s="171">
        <f t="shared" si="16"/>
        <v>0</v>
      </c>
      <c r="L88" s="171">
        <v>21</v>
      </c>
      <c r="M88" s="171">
        <f t="shared" si="17"/>
        <v>0</v>
      </c>
      <c r="N88" s="163">
        <v>0</v>
      </c>
      <c r="O88" s="163">
        <f t="shared" si="18"/>
        <v>0</v>
      </c>
      <c r="P88" s="163">
        <v>0</v>
      </c>
      <c r="Q88" s="163">
        <f t="shared" si="19"/>
        <v>0</v>
      </c>
      <c r="R88" s="163"/>
      <c r="S88" s="163"/>
      <c r="T88" s="164">
        <v>0.13</v>
      </c>
      <c r="U88" s="163">
        <f t="shared" si="20"/>
        <v>1.82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122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5">
      <c r="A89" s="154">
        <v>66</v>
      </c>
      <c r="B89" s="160" t="s">
        <v>252</v>
      </c>
      <c r="C89" s="193" t="s">
        <v>253</v>
      </c>
      <c r="D89" s="162" t="s">
        <v>223</v>
      </c>
      <c r="E89" s="168">
        <v>72</v>
      </c>
      <c r="F89" s="170"/>
      <c r="G89" s="171">
        <f t="shared" si="14"/>
        <v>0</v>
      </c>
      <c r="H89" s="170"/>
      <c r="I89" s="171">
        <f t="shared" si="15"/>
        <v>0</v>
      </c>
      <c r="J89" s="170"/>
      <c r="K89" s="171">
        <f t="shared" si="16"/>
        <v>0</v>
      </c>
      <c r="L89" s="171">
        <v>21</v>
      </c>
      <c r="M89" s="171">
        <f t="shared" si="17"/>
        <v>0</v>
      </c>
      <c r="N89" s="163">
        <v>0</v>
      </c>
      <c r="O89" s="163">
        <f t="shared" si="18"/>
        <v>0</v>
      </c>
      <c r="P89" s="163">
        <v>0</v>
      </c>
      <c r="Q89" s="163">
        <f t="shared" si="19"/>
        <v>0</v>
      </c>
      <c r="R89" s="163"/>
      <c r="S89" s="163"/>
      <c r="T89" s="164">
        <v>0</v>
      </c>
      <c r="U89" s="163">
        <f t="shared" si="20"/>
        <v>0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122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5">
      <c r="A90" s="154">
        <v>67</v>
      </c>
      <c r="B90" s="160" t="s">
        <v>254</v>
      </c>
      <c r="C90" s="193" t="s">
        <v>255</v>
      </c>
      <c r="D90" s="162" t="s">
        <v>128</v>
      </c>
      <c r="E90" s="168">
        <v>18</v>
      </c>
      <c r="F90" s="170"/>
      <c r="G90" s="171">
        <f t="shared" si="14"/>
        <v>0</v>
      </c>
      <c r="H90" s="170"/>
      <c r="I90" s="171">
        <f t="shared" si="15"/>
        <v>0</v>
      </c>
      <c r="J90" s="170"/>
      <c r="K90" s="171">
        <f t="shared" si="16"/>
        <v>0</v>
      </c>
      <c r="L90" s="171">
        <v>21</v>
      </c>
      <c r="M90" s="171">
        <f t="shared" si="17"/>
        <v>0</v>
      </c>
      <c r="N90" s="163">
        <v>0</v>
      </c>
      <c r="O90" s="163">
        <f t="shared" si="18"/>
        <v>0</v>
      </c>
      <c r="P90" s="163">
        <v>0</v>
      </c>
      <c r="Q90" s="163">
        <f t="shared" si="19"/>
        <v>0</v>
      </c>
      <c r="R90" s="163"/>
      <c r="S90" s="163"/>
      <c r="T90" s="164">
        <v>0.12</v>
      </c>
      <c r="U90" s="163">
        <f t="shared" si="20"/>
        <v>2.16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122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5">
      <c r="A91" s="154">
        <v>68</v>
      </c>
      <c r="B91" s="160" t="s">
        <v>256</v>
      </c>
      <c r="C91" s="193" t="s">
        <v>257</v>
      </c>
      <c r="D91" s="162" t="s">
        <v>128</v>
      </c>
      <c r="E91" s="168">
        <v>20</v>
      </c>
      <c r="F91" s="170"/>
      <c r="G91" s="171">
        <f t="shared" si="14"/>
        <v>0</v>
      </c>
      <c r="H91" s="170"/>
      <c r="I91" s="171">
        <f t="shared" si="15"/>
        <v>0</v>
      </c>
      <c r="J91" s="170"/>
      <c r="K91" s="171">
        <f t="shared" si="16"/>
        <v>0</v>
      </c>
      <c r="L91" s="171">
        <v>21</v>
      </c>
      <c r="M91" s="171">
        <f t="shared" si="17"/>
        <v>0</v>
      </c>
      <c r="N91" s="163">
        <v>0</v>
      </c>
      <c r="O91" s="163">
        <f t="shared" si="18"/>
        <v>0</v>
      </c>
      <c r="P91" s="163">
        <v>0</v>
      </c>
      <c r="Q91" s="163">
        <f t="shared" si="19"/>
        <v>0</v>
      </c>
      <c r="R91" s="163"/>
      <c r="S91" s="163"/>
      <c r="T91" s="164">
        <v>0</v>
      </c>
      <c r="U91" s="163">
        <f t="shared" si="20"/>
        <v>0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122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5">
      <c r="A92" s="154">
        <v>69</v>
      </c>
      <c r="B92" s="160" t="s">
        <v>258</v>
      </c>
      <c r="C92" s="193" t="s">
        <v>259</v>
      </c>
      <c r="D92" s="162" t="s">
        <v>0</v>
      </c>
      <c r="E92" s="168">
        <v>253.40690000000001</v>
      </c>
      <c r="F92" s="170"/>
      <c r="G92" s="171">
        <f t="shared" si="14"/>
        <v>0</v>
      </c>
      <c r="H92" s="170"/>
      <c r="I92" s="171">
        <f t="shared" si="15"/>
        <v>0</v>
      </c>
      <c r="J92" s="170"/>
      <c r="K92" s="171">
        <f t="shared" si="16"/>
        <v>0</v>
      </c>
      <c r="L92" s="171">
        <v>21</v>
      </c>
      <c r="M92" s="171">
        <f t="shared" si="17"/>
        <v>0</v>
      </c>
      <c r="N92" s="163">
        <v>0</v>
      </c>
      <c r="O92" s="163">
        <f t="shared" si="18"/>
        <v>0</v>
      </c>
      <c r="P92" s="163">
        <v>0</v>
      </c>
      <c r="Q92" s="163">
        <f t="shared" si="19"/>
        <v>0</v>
      </c>
      <c r="R92" s="163"/>
      <c r="S92" s="163"/>
      <c r="T92" s="164">
        <v>0</v>
      </c>
      <c r="U92" s="163">
        <f t="shared" si="20"/>
        <v>0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122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x14ac:dyDescent="0.25">
      <c r="A93" s="155" t="s">
        <v>117</v>
      </c>
      <c r="B93" s="161" t="s">
        <v>84</v>
      </c>
      <c r="C93" s="194" t="s">
        <v>85</v>
      </c>
      <c r="D93" s="165"/>
      <c r="E93" s="169"/>
      <c r="F93" s="172"/>
      <c r="G93" s="172">
        <f>SUMIF(AE94:AE94,"&lt;&gt;NOR",G94:G94)</f>
        <v>0</v>
      </c>
      <c r="H93" s="172"/>
      <c r="I93" s="172">
        <f>SUM(I94:I94)</f>
        <v>0</v>
      </c>
      <c r="J93" s="172"/>
      <c r="K93" s="172">
        <f>SUM(K94:K94)</f>
        <v>0</v>
      </c>
      <c r="L93" s="172"/>
      <c r="M93" s="172">
        <f>SUM(M94:M94)</f>
        <v>0</v>
      </c>
      <c r="N93" s="166"/>
      <c r="O93" s="166">
        <f>SUM(O94:O94)</f>
        <v>4.8000000000000001E-4</v>
      </c>
      <c r="P93" s="166"/>
      <c r="Q93" s="166">
        <f>SUM(Q94:Q94)</f>
        <v>0</v>
      </c>
      <c r="R93" s="166"/>
      <c r="S93" s="166"/>
      <c r="T93" s="167"/>
      <c r="U93" s="166">
        <f>SUM(U94:U94)</f>
        <v>0.56999999999999995</v>
      </c>
      <c r="AE93" t="s">
        <v>118</v>
      </c>
    </row>
    <row r="94" spans="1:60" ht="20.399999999999999" outlineLevel="1" x14ac:dyDescent="0.25">
      <c r="A94" s="154">
        <v>70</v>
      </c>
      <c r="B94" s="160" t="s">
        <v>260</v>
      </c>
      <c r="C94" s="193" t="s">
        <v>261</v>
      </c>
      <c r="D94" s="162" t="s">
        <v>223</v>
      </c>
      <c r="E94" s="168">
        <v>2</v>
      </c>
      <c r="F94" s="170"/>
      <c r="G94" s="171">
        <f>ROUND(E94*F94,2)</f>
        <v>0</v>
      </c>
      <c r="H94" s="170"/>
      <c r="I94" s="171">
        <f>ROUND(E94*H94,2)</f>
        <v>0</v>
      </c>
      <c r="J94" s="170"/>
      <c r="K94" s="171">
        <f>ROUND(E94*J94,2)</f>
        <v>0</v>
      </c>
      <c r="L94" s="171">
        <v>21</v>
      </c>
      <c r="M94" s="171">
        <f>G94*(1+L94/100)</f>
        <v>0</v>
      </c>
      <c r="N94" s="163">
        <v>2.4000000000000001E-4</v>
      </c>
      <c r="O94" s="163">
        <f>ROUND(E94*N94,5)</f>
        <v>4.8000000000000001E-4</v>
      </c>
      <c r="P94" s="163">
        <v>0</v>
      </c>
      <c r="Q94" s="163">
        <f>ROUND(E94*P94,5)</f>
        <v>0</v>
      </c>
      <c r="R94" s="163"/>
      <c r="S94" s="163"/>
      <c r="T94" s="164">
        <v>0.28699999999999998</v>
      </c>
      <c r="U94" s="163">
        <f>ROUND(E94*T94,2)</f>
        <v>0.56999999999999995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122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5">
      <c r="A95" s="155" t="s">
        <v>117</v>
      </c>
      <c r="B95" s="161" t="s">
        <v>86</v>
      </c>
      <c r="C95" s="194" t="s">
        <v>87</v>
      </c>
      <c r="D95" s="165"/>
      <c r="E95" s="169"/>
      <c r="F95" s="172"/>
      <c r="G95" s="172">
        <f>SUMIF(AE96:AE98,"&lt;&gt;NOR",G96:G98)</f>
        <v>0</v>
      </c>
      <c r="H95" s="172"/>
      <c r="I95" s="172">
        <f>SUM(I96:I98)</f>
        <v>0</v>
      </c>
      <c r="J95" s="172"/>
      <c r="K95" s="172">
        <f>SUM(K96:K98)</f>
        <v>0</v>
      </c>
      <c r="L95" s="172"/>
      <c r="M95" s="172">
        <f>SUM(M96:M98)</f>
        <v>0</v>
      </c>
      <c r="N95" s="166"/>
      <c r="O95" s="166">
        <f>SUM(O96:O98)</f>
        <v>1.7559999999999999E-2</v>
      </c>
      <c r="P95" s="166"/>
      <c r="Q95" s="166">
        <f>SUM(Q96:Q98)</f>
        <v>0</v>
      </c>
      <c r="R95" s="166"/>
      <c r="S95" s="166"/>
      <c r="T95" s="167"/>
      <c r="U95" s="166">
        <f>SUM(U96:U98)</f>
        <v>5.6899999999999995</v>
      </c>
      <c r="AE95" t="s">
        <v>118</v>
      </c>
    </row>
    <row r="96" spans="1:60" outlineLevel="1" x14ac:dyDescent="0.25">
      <c r="A96" s="154">
        <v>71</v>
      </c>
      <c r="B96" s="160" t="s">
        <v>262</v>
      </c>
      <c r="C96" s="193" t="s">
        <v>263</v>
      </c>
      <c r="D96" s="162" t="s">
        <v>121</v>
      </c>
      <c r="E96" s="168">
        <v>27.87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63">
        <v>0</v>
      </c>
      <c r="O96" s="163">
        <f>ROUND(E96*N96,5)</f>
        <v>0</v>
      </c>
      <c r="P96" s="163">
        <v>0</v>
      </c>
      <c r="Q96" s="163">
        <f>ROUND(E96*P96,5)</f>
        <v>0</v>
      </c>
      <c r="R96" s="163"/>
      <c r="S96" s="163"/>
      <c r="T96" s="164">
        <v>6.9709999999999994E-2</v>
      </c>
      <c r="U96" s="163">
        <f>ROUND(E96*T96,2)</f>
        <v>1.94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122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5">
      <c r="A97" s="154">
        <v>72</v>
      </c>
      <c r="B97" s="160" t="s">
        <v>264</v>
      </c>
      <c r="C97" s="193" t="s">
        <v>265</v>
      </c>
      <c r="D97" s="162" t="s">
        <v>121</v>
      </c>
      <c r="E97" s="168">
        <v>27.87</v>
      </c>
      <c r="F97" s="170"/>
      <c r="G97" s="171">
        <f>ROUND(E97*F97,2)</f>
        <v>0</v>
      </c>
      <c r="H97" s="170"/>
      <c r="I97" s="171">
        <f>ROUND(E97*H97,2)</f>
        <v>0</v>
      </c>
      <c r="J97" s="170"/>
      <c r="K97" s="171">
        <f>ROUND(E97*J97,2)</f>
        <v>0</v>
      </c>
      <c r="L97" s="171">
        <v>21</v>
      </c>
      <c r="M97" s="171">
        <f>G97*(1+L97/100)</f>
        <v>0</v>
      </c>
      <c r="N97" s="163">
        <v>1.7000000000000001E-4</v>
      </c>
      <c r="O97" s="163">
        <f>ROUND(E97*N97,5)</f>
        <v>4.7400000000000003E-3</v>
      </c>
      <c r="P97" s="163">
        <v>0</v>
      </c>
      <c r="Q97" s="163">
        <f>ROUND(E97*P97,5)</f>
        <v>0</v>
      </c>
      <c r="R97" s="163"/>
      <c r="S97" s="163"/>
      <c r="T97" s="164">
        <v>3.2480000000000002E-2</v>
      </c>
      <c r="U97" s="163">
        <f>ROUND(E97*T97,2)</f>
        <v>0.91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122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5">
      <c r="A98" s="154">
        <v>73</v>
      </c>
      <c r="B98" s="160" t="s">
        <v>266</v>
      </c>
      <c r="C98" s="193" t="s">
        <v>267</v>
      </c>
      <c r="D98" s="162" t="s">
        <v>121</v>
      </c>
      <c r="E98" s="168">
        <v>27.87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1">
        <f>G98*(1+L98/100)</f>
        <v>0</v>
      </c>
      <c r="N98" s="163">
        <v>4.6000000000000001E-4</v>
      </c>
      <c r="O98" s="163">
        <f>ROUND(E98*N98,5)</f>
        <v>1.282E-2</v>
      </c>
      <c r="P98" s="163">
        <v>0</v>
      </c>
      <c r="Q98" s="163">
        <f>ROUND(E98*P98,5)</f>
        <v>0</v>
      </c>
      <c r="R98" s="163"/>
      <c r="S98" s="163"/>
      <c r="T98" s="164">
        <v>0.10191</v>
      </c>
      <c r="U98" s="163">
        <f>ROUND(E98*T98,2)</f>
        <v>2.84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122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x14ac:dyDescent="0.25">
      <c r="A99" s="155" t="s">
        <v>117</v>
      </c>
      <c r="B99" s="161" t="s">
        <v>88</v>
      </c>
      <c r="C99" s="194" t="s">
        <v>89</v>
      </c>
      <c r="D99" s="165"/>
      <c r="E99" s="169"/>
      <c r="F99" s="172"/>
      <c r="G99" s="172">
        <f>SUMIF(AE100:AE102,"&lt;&gt;NOR",G100:G102)</f>
        <v>0</v>
      </c>
      <c r="H99" s="172"/>
      <c r="I99" s="172">
        <f>SUM(I100:I102)</f>
        <v>0</v>
      </c>
      <c r="J99" s="172"/>
      <c r="K99" s="172">
        <f>SUM(K100:K102)</f>
        <v>0</v>
      </c>
      <c r="L99" s="172"/>
      <c r="M99" s="172">
        <f>SUM(M100:M102)</f>
        <v>0</v>
      </c>
      <c r="N99" s="166"/>
      <c r="O99" s="166">
        <f>SUM(O100:O102)</f>
        <v>0</v>
      </c>
      <c r="P99" s="166"/>
      <c r="Q99" s="166">
        <f>SUM(Q100:Q102)</f>
        <v>0</v>
      </c>
      <c r="R99" s="166"/>
      <c r="S99" s="166"/>
      <c r="T99" s="167"/>
      <c r="U99" s="166">
        <f>SUM(U100:U102)</f>
        <v>0</v>
      </c>
      <c r="AE99" t="s">
        <v>118</v>
      </c>
    </row>
    <row r="100" spans="1:60" outlineLevel="1" x14ac:dyDescent="0.25">
      <c r="A100" s="154">
        <v>74</v>
      </c>
      <c r="B100" s="160" t="s">
        <v>268</v>
      </c>
      <c r="C100" s="193" t="s">
        <v>269</v>
      </c>
      <c r="D100" s="162" t="s">
        <v>223</v>
      </c>
      <c r="E100" s="168">
        <v>3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1">
        <f>G100*(1+L100/100)</f>
        <v>0</v>
      </c>
      <c r="N100" s="163">
        <v>0</v>
      </c>
      <c r="O100" s="163">
        <f>ROUND(E100*N100,5)</f>
        <v>0</v>
      </c>
      <c r="P100" s="163">
        <v>0</v>
      </c>
      <c r="Q100" s="163">
        <f>ROUND(E100*P100,5)</f>
        <v>0</v>
      </c>
      <c r="R100" s="163"/>
      <c r="S100" s="163"/>
      <c r="T100" s="164">
        <v>0</v>
      </c>
      <c r="U100" s="163">
        <f>ROUND(E100*T100,2)</f>
        <v>0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122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5">
      <c r="A101" s="154">
        <v>75</v>
      </c>
      <c r="B101" s="160" t="s">
        <v>270</v>
      </c>
      <c r="C101" s="193" t="s">
        <v>271</v>
      </c>
      <c r="D101" s="162" t="s">
        <v>223</v>
      </c>
      <c r="E101" s="168">
        <v>3</v>
      </c>
      <c r="F101" s="170"/>
      <c r="G101" s="171">
        <f>ROUND(E101*F101,2)</f>
        <v>0</v>
      </c>
      <c r="H101" s="170"/>
      <c r="I101" s="171">
        <f>ROUND(E101*H101,2)</f>
        <v>0</v>
      </c>
      <c r="J101" s="170"/>
      <c r="K101" s="171">
        <f>ROUND(E101*J101,2)</f>
        <v>0</v>
      </c>
      <c r="L101" s="171">
        <v>21</v>
      </c>
      <c r="M101" s="171">
        <f>G101*(1+L101/100)</f>
        <v>0</v>
      </c>
      <c r="N101" s="163">
        <v>0</v>
      </c>
      <c r="O101" s="163">
        <f>ROUND(E101*N101,5)</f>
        <v>0</v>
      </c>
      <c r="P101" s="163">
        <v>0</v>
      </c>
      <c r="Q101" s="163">
        <f>ROUND(E101*P101,5)</f>
        <v>0</v>
      </c>
      <c r="R101" s="163"/>
      <c r="S101" s="163"/>
      <c r="T101" s="164">
        <v>0</v>
      </c>
      <c r="U101" s="163">
        <f>ROUND(E101*T101,2)</f>
        <v>0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122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ht="20.399999999999999" outlineLevel="1" x14ac:dyDescent="0.25">
      <c r="A102" s="181">
        <v>76</v>
      </c>
      <c r="B102" s="182" t="s">
        <v>272</v>
      </c>
      <c r="C102" s="195" t="s">
        <v>273</v>
      </c>
      <c r="D102" s="183" t="s">
        <v>128</v>
      </c>
      <c r="E102" s="184">
        <v>6</v>
      </c>
      <c r="F102" s="185"/>
      <c r="G102" s="186">
        <f>ROUND(E102*F102,2)</f>
        <v>0</v>
      </c>
      <c r="H102" s="185"/>
      <c r="I102" s="186">
        <f>ROUND(E102*H102,2)</f>
        <v>0</v>
      </c>
      <c r="J102" s="185"/>
      <c r="K102" s="186">
        <f>ROUND(E102*J102,2)</f>
        <v>0</v>
      </c>
      <c r="L102" s="186">
        <v>21</v>
      </c>
      <c r="M102" s="186">
        <f>G102*(1+L102/100)</f>
        <v>0</v>
      </c>
      <c r="N102" s="187">
        <v>0</v>
      </c>
      <c r="O102" s="187">
        <f>ROUND(E102*N102,5)</f>
        <v>0</v>
      </c>
      <c r="P102" s="187">
        <v>0</v>
      </c>
      <c r="Q102" s="187">
        <f>ROUND(E102*P102,5)</f>
        <v>0</v>
      </c>
      <c r="R102" s="187"/>
      <c r="S102" s="187"/>
      <c r="T102" s="188">
        <v>0</v>
      </c>
      <c r="U102" s="187">
        <f>ROUND(E102*T102,2)</f>
        <v>0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122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x14ac:dyDescent="0.25">
      <c r="A103" s="6"/>
      <c r="B103" s="7" t="s">
        <v>274</v>
      </c>
      <c r="C103" s="196" t="s">
        <v>274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C103">
        <v>15</v>
      </c>
      <c r="AD103">
        <v>21</v>
      </c>
    </row>
    <row r="104" spans="1:60" x14ac:dyDescent="0.25">
      <c r="A104" s="189"/>
      <c r="B104" s="190">
        <v>26</v>
      </c>
      <c r="C104" s="197" t="s">
        <v>274</v>
      </c>
      <c r="D104" s="191"/>
      <c r="E104" s="191"/>
      <c r="F104" s="191"/>
      <c r="G104" s="192">
        <f>G8+G13+G19+G22+G24+G27+G29+G31+G36+G46+G48+G52+G56+G74+G79+G84+G93+G95+G99</f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AC104">
        <f>SUMIF(L7:L102,AC103,G7:G102)</f>
        <v>0</v>
      </c>
      <c r="AD104">
        <f>SUMIF(L7:L102,AD103,G7:G102)</f>
        <v>0</v>
      </c>
      <c r="AE104" t="s">
        <v>275</v>
      </c>
    </row>
    <row r="105" spans="1:60" x14ac:dyDescent="0.25">
      <c r="A105" s="6"/>
      <c r="B105" s="7" t="s">
        <v>274</v>
      </c>
      <c r="C105" s="196" t="s">
        <v>274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5">
      <c r="A106" s="6"/>
      <c r="B106" s="7" t="s">
        <v>274</v>
      </c>
      <c r="C106" s="196" t="s">
        <v>274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5">
      <c r="A107" s="269">
        <v>33</v>
      </c>
      <c r="B107" s="269"/>
      <c r="C107" s="27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5">
      <c r="A108" s="250"/>
      <c r="B108" s="251"/>
      <c r="C108" s="252"/>
      <c r="D108" s="251"/>
      <c r="E108" s="251"/>
      <c r="F108" s="251"/>
      <c r="G108" s="25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AE108" t="s">
        <v>276</v>
      </c>
    </row>
    <row r="109" spans="1:60" x14ac:dyDescent="0.25">
      <c r="A109" s="254"/>
      <c r="B109" s="255"/>
      <c r="C109" s="256"/>
      <c r="D109" s="255"/>
      <c r="E109" s="255"/>
      <c r="F109" s="255"/>
      <c r="G109" s="25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5">
      <c r="A110" s="254"/>
      <c r="B110" s="255"/>
      <c r="C110" s="256"/>
      <c r="D110" s="255"/>
      <c r="E110" s="255"/>
      <c r="F110" s="255"/>
      <c r="G110" s="25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5">
      <c r="A111" s="254"/>
      <c r="B111" s="255"/>
      <c r="C111" s="256"/>
      <c r="D111" s="255"/>
      <c r="E111" s="255"/>
      <c r="F111" s="255"/>
      <c r="G111" s="25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5">
      <c r="A112" s="258"/>
      <c r="B112" s="259"/>
      <c r="C112" s="260"/>
      <c r="D112" s="259"/>
      <c r="E112" s="259"/>
      <c r="F112" s="259"/>
      <c r="G112" s="26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5">
      <c r="A113" s="6"/>
      <c r="B113" s="7" t="s">
        <v>274</v>
      </c>
      <c r="C113" s="196" t="s">
        <v>274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5">
      <c r="C114" s="198"/>
      <c r="AE114" t="s">
        <v>277</v>
      </c>
    </row>
  </sheetData>
  <mergeCells count="6">
    <mergeCell ref="A108:G112"/>
    <mergeCell ref="A1:G1"/>
    <mergeCell ref="C2:G2"/>
    <mergeCell ref="C3:G3"/>
    <mergeCell ref="C4:G4"/>
    <mergeCell ref="A107:C107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reditel</cp:lastModifiedBy>
  <cp:lastPrinted>2014-02-28T09:52:57Z</cp:lastPrinted>
  <dcterms:created xsi:type="dcterms:W3CDTF">2009-04-08T07:15:50Z</dcterms:created>
  <dcterms:modified xsi:type="dcterms:W3CDTF">2020-04-23T08:21:54Z</dcterms:modified>
</cp:coreProperties>
</file>