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Výběrová řízení\Výběrová řízení 2020\VŘ III\1 Oprava toalet 3. etapa\Zadávací dokumentace, slepý rozpočet\"/>
    </mc:Choice>
  </mc:AlternateContent>
  <bookViews>
    <workbookView xWindow="360" yWindow="276" windowWidth="18732" windowHeight="12216"/>
  </bookViews>
  <sheets>
    <sheet name="Stavba" sheetId="1" r:id="rId1"/>
    <sheet name="VzorPolozky" sheetId="10" state="hidden" r:id="rId2"/>
    <sheet name="Rozpočet Pol" sheetId="12" r:id="rId3"/>
  </sheets>
  <externalReferences>
    <externalReference r:id="rId4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'Rozpočet Pol'!$A$1:$U$135</definedName>
    <definedName name="_xlnm.Print_Area" localSheetId="0">Stavba!$A$1:$J$67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125" i="12" l="1"/>
  <c r="F39" i="1" s="1"/>
  <c r="G9" i="12"/>
  <c r="I9" i="12"/>
  <c r="K9" i="12"/>
  <c r="K8" i="12" s="1"/>
  <c r="O9" i="12"/>
  <c r="Q9" i="12"/>
  <c r="U9" i="12"/>
  <c r="G10" i="12"/>
  <c r="AD125" i="12" s="1"/>
  <c r="G39" i="1" s="1"/>
  <c r="G40" i="1" s="1"/>
  <c r="G25" i="1" s="1"/>
  <c r="G26" i="1" s="1"/>
  <c r="I10" i="12"/>
  <c r="K10" i="12"/>
  <c r="O10" i="12"/>
  <c r="Q10" i="12"/>
  <c r="U10" i="12"/>
  <c r="G11" i="12"/>
  <c r="I11" i="12"/>
  <c r="K11" i="12"/>
  <c r="M11" i="12"/>
  <c r="O11" i="12"/>
  <c r="Q11" i="12"/>
  <c r="U11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5" i="12"/>
  <c r="I15" i="12"/>
  <c r="K15" i="12"/>
  <c r="M15" i="12"/>
  <c r="O15" i="12"/>
  <c r="Q15" i="12"/>
  <c r="U15" i="12"/>
  <c r="G16" i="12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9" i="12"/>
  <c r="G18" i="12" s="1"/>
  <c r="I49" i="1" s="1"/>
  <c r="I19" i="12"/>
  <c r="K19" i="12"/>
  <c r="K18" i="12" s="1"/>
  <c r="O19" i="12"/>
  <c r="O18" i="12" s="1"/>
  <c r="Q19" i="12"/>
  <c r="Q18" i="12" s="1"/>
  <c r="U19" i="12"/>
  <c r="U18" i="12" s="1"/>
  <c r="G20" i="12"/>
  <c r="M20" i="12" s="1"/>
  <c r="I20" i="12"/>
  <c r="K20" i="12"/>
  <c r="O20" i="12"/>
  <c r="Q20" i="12"/>
  <c r="U20" i="12"/>
  <c r="G22" i="12"/>
  <c r="I22" i="12"/>
  <c r="I21" i="12" s="1"/>
  <c r="K22" i="12"/>
  <c r="M22" i="12"/>
  <c r="O22" i="12"/>
  <c r="Q22" i="12"/>
  <c r="Q21" i="12" s="1"/>
  <c r="U22" i="12"/>
  <c r="G23" i="12"/>
  <c r="G21" i="12" s="1"/>
  <c r="I50" i="1" s="1"/>
  <c r="I23" i="12"/>
  <c r="K23" i="12"/>
  <c r="O23" i="12"/>
  <c r="O21" i="12" s="1"/>
  <c r="Q23" i="12"/>
  <c r="U23" i="12"/>
  <c r="G25" i="12"/>
  <c r="M25" i="12" s="1"/>
  <c r="I25" i="12"/>
  <c r="I24" i="12" s="1"/>
  <c r="K25" i="12"/>
  <c r="K24" i="12" s="1"/>
  <c r="O25" i="12"/>
  <c r="O24" i="12" s="1"/>
  <c r="Q25" i="12"/>
  <c r="U25" i="12"/>
  <c r="U24" i="12" s="1"/>
  <c r="G26" i="12"/>
  <c r="G24" i="12" s="1"/>
  <c r="I51" i="1" s="1"/>
  <c r="I26" i="12"/>
  <c r="K26" i="12"/>
  <c r="M26" i="12"/>
  <c r="O26" i="12"/>
  <c r="Q26" i="12"/>
  <c r="U26" i="12"/>
  <c r="U27" i="12"/>
  <c r="G28" i="12"/>
  <c r="G27" i="12" s="1"/>
  <c r="I52" i="1" s="1"/>
  <c r="I28" i="12"/>
  <c r="I27" i="12" s="1"/>
  <c r="K28" i="12"/>
  <c r="K27" i="12" s="1"/>
  <c r="O28" i="12"/>
  <c r="O27" i="12" s="1"/>
  <c r="Q28" i="12"/>
  <c r="Q27" i="12" s="1"/>
  <c r="U28" i="12"/>
  <c r="G29" i="12"/>
  <c r="I53" i="1" s="1"/>
  <c r="G30" i="12"/>
  <c r="M30" i="12" s="1"/>
  <c r="M29" i="12" s="1"/>
  <c r="I30" i="12"/>
  <c r="I29" i="12" s="1"/>
  <c r="K30" i="12"/>
  <c r="K29" i="12" s="1"/>
  <c r="O30" i="12"/>
  <c r="O29" i="12" s="1"/>
  <c r="Q30" i="12"/>
  <c r="Q29" i="12" s="1"/>
  <c r="U30" i="12"/>
  <c r="U29" i="12" s="1"/>
  <c r="G32" i="12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4" i="12"/>
  <c r="I34" i="12"/>
  <c r="K34" i="12"/>
  <c r="M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I38" i="12"/>
  <c r="K38" i="12"/>
  <c r="M38" i="12"/>
  <c r="O38" i="12"/>
  <c r="Q38" i="12"/>
  <c r="U38" i="12"/>
  <c r="G40" i="12"/>
  <c r="G39" i="12" s="1"/>
  <c r="I55" i="1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G42" i="12"/>
  <c r="M42" i="12" s="1"/>
  <c r="I42" i="12"/>
  <c r="K42" i="12"/>
  <c r="O42" i="12"/>
  <c r="Q42" i="12"/>
  <c r="U42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G45" i="12"/>
  <c r="M45" i="12" s="1"/>
  <c r="I45" i="12"/>
  <c r="K45" i="12"/>
  <c r="O45" i="12"/>
  <c r="Q45" i="12"/>
  <c r="U45" i="12"/>
  <c r="G46" i="12"/>
  <c r="I46" i="12"/>
  <c r="K46" i="12"/>
  <c r="M46" i="12"/>
  <c r="O46" i="12"/>
  <c r="Q46" i="12"/>
  <c r="U46" i="12"/>
  <c r="G47" i="12"/>
  <c r="M47" i="12" s="1"/>
  <c r="I47" i="12"/>
  <c r="K47" i="12"/>
  <c r="O47" i="12"/>
  <c r="Q47" i="12"/>
  <c r="U47" i="12"/>
  <c r="G48" i="12"/>
  <c r="M48" i="12" s="1"/>
  <c r="I48" i="12"/>
  <c r="K48" i="12"/>
  <c r="O48" i="12"/>
  <c r="Q48" i="12"/>
  <c r="U48" i="12"/>
  <c r="G49" i="12"/>
  <c r="M49" i="12" s="1"/>
  <c r="I49" i="12"/>
  <c r="K49" i="12"/>
  <c r="O49" i="12"/>
  <c r="Q49" i="12"/>
  <c r="U49" i="12"/>
  <c r="I50" i="12"/>
  <c r="Q50" i="12"/>
  <c r="U50" i="12"/>
  <c r="G51" i="12"/>
  <c r="M51" i="12" s="1"/>
  <c r="M50" i="12" s="1"/>
  <c r="I51" i="12"/>
  <c r="K51" i="12"/>
  <c r="K50" i="12" s="1"/>
  <c r="O51" i="12"/>
  <c r="O50" i="12" s="1"/>
  <c r="Q51" i="12"/>
  <c r="U51" i="12"/>
  <c r="G53" i="12"/>
  <c r="M53" i="12" s="1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5" i="12"/>
  <c r="I55" i="12"/>
  <c r="K55" i="12"/>
  <c r="M55" i="12"/>
  <c r="O55" i="12"/>
  <c r="Q55" i="12"/>
  <c r="U55" i="12"/>
  <c r="G56" i="12"/>
  <c r="G52" i="12" s="1"/>
  <c r="I57" i="1" s="1"/>
  <c r="I56" i="12"/>
  <c r="K56" i="12"/>
  <c r="O56" i="12"/>
  <c r="Q56" i="12"/>
  <c r="U56" i="12"/>
  <c r="G57" i="12"/>
  <c r="M57" i="12" s="1"/>
  <c r="I57" i="12"/>
  <c r="K57" i="12"/>
  <c r="O57" i="12"/>
  <c r="Q57" i="12"/>
  <c r="U57" i="12"/>
  <c r="G58" i="12"/>
  <c r="M58" i="12" s="1"/>
  <c r="I58" i="12"/>
  <c r="K58" i="12"/>
  <c r="O58" i="12"/>
  <c r="Q58" i="12"/>
  <c r="U58" i="12"/>
  <c r="G59" i="12"/>
  <c r="I59" i="12"/>
  <c r="K59" i="12"/>
  <c r="M59" i="12"/>
  <c r="O59" i="12"/>
  <c r="Q59" i="12"/>
  <c r="U59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I63" i="12"/>
  <c r="K63" i="12"/>
  <c r="M63" i="12"/>
  <c r="O63" i="12"/>
  <c r="Q63" i="12"/>
  <c r="U63" i="12"/>
  <c r="G64" i="12"/>
  <c r="I64" i="12"/>
  <c r="K64" i="12"/>
  <c r="O64" i="12"/>
  <c r="Q64" i="12"/>
  <c r="U64" i="12"/>
  <c r="G65" i="12"/>
  <c r="M65" i="12" s="1"/>
  <c r="I65" i="12"/>
  <c r="K65" i="12"/>
  <c r="O65" i="12"/>
  <c r="Q65" i="12"/>
  <c r="U65" i="12"/>
  <c r="G66" i="12"/>
  <c r="M66" i="12" s="1"/>
  <c r="I66" i="12"/>
  <c r="K66" i="12"/>
  <c r="O66" i="12"/>
  <c r="Q66" i="12"/>
  <c r="U66" i="12"/>
  <c r="G67" i="12"/>
  <c r="I67" i="12"/>
  <c r="K67" i="12"/>
  <c r="M67" i="12"/>
  <c r="O67" i="12"/>
  <c r="Q67" i="12"/>
  <c r="U67" i="12"/>
  <c r="G69" i="12"/>
  <c r="M69" i="12" s="1"/>
  <c r="I69" i="12"/>
  <c r="K69" i="12"/>
  <c r="O69" i="12"/>
  <c r="Q69" i="12"/>
  <c r="U69" i="12"/>
  <c r="G70" i="12"/>
  <c r="M70" i="12" s="1"/>
  <c r="I70" i="12"/>
  <c r="K70" i="12"/>
  <c r="O70" i="12"/>
  <c r="Q70" i="12"/>
  <c r="U70" i="12"/>
  <c r="G71" i="12"/>
  <c r="I71" i="12"/>
  <c r="K71" i="12"/>
  <c r="M71" i="12"/>
  <c r="O71" i="12"/>
  <c r="Q71" i="12"/>
  <c r="U71" i="12"/>
  <c r="G72" i="12"/>
  <c r="G68" i="12" s="1"/>
  <c r="I59" i="1" s="1"/>
  <c r="I72" i="12"/>
  <c r="K72" i="12"/>
  <c r="O72" i="12"/>
  <c r="Q72" i="12"/>
  <c r="U72" i="12"/>
  <c r="G73" i="12"/>
  <c r="M73" i="12" s="1"/>
  <c r="I73" i="12"/>
  <c r="K73" i="12"/>
  <c r="O73" i="12"/>
  <c r="Q73" i="12"/>
  <c r="U73" i="12"/>
  <c r="G74" i="12"/>
  <c r="M74" i="12" s="1"/>
  <c r="I74" i="12"/>
  <c r="K74" i="12"/>
  <c r="O74" i="12"/>
  <c r="Q74" i="12"/>
  <c r="U74" i="12"/>
  <c r="G75" i="12"/>
  <c r="I75" i="12"/>
  <c r="K75" i="12"/>
  <c r="M75" i="12"/>
  <c r="O75" i="12"/>
  <c r="Q75" i="12"/>
  <c r="U75" i="12"/>
  <c r="G76" i="12"/>
  <c r="M76" i="12" s="1"/>
  <c r="I76" i="12"/>
  <c r="K76" i="12"/>
  <c r="O76" i="12"/>
  <c r="Q76" i="12"/>
  <c r="U76" i="12"/>
  <c r="G77" i="12"/>
  <c r="M77" i="12" s="1"/>
  <c r="I77" i="12"/>
  <c r="K77" i="12"/>
  <c r="O77" i="12"/>
  <c r="Q77" i="12"/>
  <c r="U77" i="12"/>
  <c r="G78" i="12"/>
  <c r="M78" i="12" s="1"/>
  <c r="I78" i="12"/>
  <c r="K78" i="12"/>
  <c r="O78" i="12"/>
  <c r="Q78" i="12"/>
  <c r="U78" i="12"/>
  <c r="G79" i="12"/>
  <c r="I79" i="12"/>
  <c r="K79" i="12"/>
  <c r="M79" i="12"/>
  <c r="O79" i="12"/>
  <c r="Q79" i="12"/>
  <c r="U79" i="12"/>
  <c r="G80" i="12"/>
  <c r="M80" i="12" s="1"/>
  <c r="I80" i="12"/>
  <c r="K80" i="12"/>
  <c r="O80" i="12"/>
  <c r="Q80" i="12"/>
  <c r="U80" i="12"/>
  <c r="G81" i="12"/>
  <c r="M81" i="12" s="1"/>
  <c r="I81" i="12"/>
  <c r="K81" i="12"/>
  <c r="O81" i="12"/>
  <c r="Q81" i="12"/>
  <c r="U81" i="12"/>
  <c r="G82" i="12"/>
  <c r="M82" i="12" s="1"/>
  <c r="I82" i="12"/>
  <c r="K82" i="12"/>
  <c r="O82" i="12"/>
  <c r="Q82" i="12"/>
  <c r="U82" i="12"/>
  <c r="G83" i="12"/>
  <c r="I83" i="12"/>
  <c r="K83" i="12"/>
  <c r="M83" i="12"/>
  <c r="O83" i="12"/>
  <c r="Q83" i="12"/>
  <c r="U83" i="12"/>
  <c r="G84" i="12"/>
  <c r="M84" i="12" s="1"/>
  <c r="I84" i="12"/>
  <c r="K84" i="12"/>
  <c r="O84" i="12"/>
  <c r="Q84" i="12"/>
  <c r="U84" i="12"/>
  <c r="G85" i="12"/>
  <c r="M85" i="12" s="1"/>
  <c r="I85" i="12"/>
  <c r="K85" i="12"/>
  <c r="O85" i="12"/>
  <c r="Q85" i="12"/>
  <c r="U85" i="12"/>
  <c r="G86" i="12"/>
  <c r="M86" i="12" s="1"/>
  <c r="I86" i="12"/>
  <c r="K86" i="12"/>
  <c r="O86" i="12"/>
  <c r="Q86" i="12"/>
  <c r="U86" i="12"/>
  <c r="G87" i="12"/>
  <c r="I87" i="12"/>
  <c r="K87" i="12"/>
  <c r="M87" i="12"/>
  <c r="O87" i="12"/>
  <c r="Q87" i="12"/>
  <c r="U87" i="12"/>
  <c r="G88" i="12"/>
  <c r="M88" i="12" s="1"/>
  <c r="I88" i="12"/>
  <c r="K88" i="12"/>
  <c r="O88" i="12"/>
  <c r="Q88" i="12"/>
  <c r="U88" i="12"/>
  <c r="G89" i="12"/>
  <c r="M89" i="12" s="1"/>
  <c r="I89" i="12"/>
  <c r="K89" i="12"/>
  <c r="O89" i="12"/>
  <c r="Q89" i="12"/>
  <c r="U89" i="12"/>
  <c r="G91" i="12"/>
  <c r="G90" i="12" s="1"/>
  <c r="I60" i="1" s="1"/>
  <c r="I91" i="12"/>
  <c r="K91" i="12"/>
  <c r="K90" i="12" s="1"/>
  <c r="O91" i="12"/>
  <c r="Q91" i="12"/>
  <c r="U91" i="12"/>
  <c r="U90" i="12" s="1"/>
  <c r="G92" i="12"/>
  <c r="M92" i="12" s="1"/>
  <c r="I92" i="12"/>
  <c r="K92" i="12"/>
  <c r="O92" i="12"/>
  <c r="Q92" i="12"/>
  <c r="U92" i="12"/>
  <c r="G93" i="12"/>
  <c r="M93" i="12" s="1"/>
  <c r="I93" i="12"/>
  <c r="K93" i="12"/>
  <c r="O93" i="12"/>
  <c r="Q93" i="12"/>
  <c r="U93" i="12"/>
  <c r="G95" i="12"/>
  <c r="I95" i="12"/>
  <c r="K95" i="12"/>
  <c r="M95" i="12"/>
  <c r="O95" i="12"/>
  <c r="Q95" i="12"/>
  <c r="U95" i="12"/>
  <c r="G96" i="12"/>
  <c r="M96" i="12" s="1"/>
  <c r="I96" i="12"/>
  <c r="K96" i="12"/>
  <c r="O96" i="12"/>
  <c r="Q96" i="12"/>
  <c r="U96" i="12"/>
  <c r="G97" i="12"/>
  <c r="M97" i="12" s="1"/>
  <c r="I97" i="12"/>
  <c r="K97" i="12"/>
  <c r="O97" i="12"/>
  <c r="Q97" i="12"/>
  <c r="U97" i="12"/>
  <c r="G98" i="12"/>
  <c r="M98" i="12" s="1"/>
  <c r="I98" i="12"/>
  <c r="K98" i="12"/>
  <c r="O98" i="12"/>
  <c r="Q98" i="12"/>
  <c r="U98" i="12"/>
  <c r="U94" i="12" s="1"/>
  <c r="G99" i="12"/>
  <c r="I99" i="12"/>
  <c r="K99" i="12"/>
  <c r="M99" i="12"/>
  <c r="O99" i="12"/>
  <c r="Q99" i="12"/>
  <c r="U99" i="12"/>
  <c r="G101" i="12"/>
  <c r="M101" i="12" s="1"/>
  <c r="I101" i="12"/>
  <c r="K101" i="12"/>
  <c r="O101" i="12"/>
  <c r="Q101" i="12"/>
  <c r="U101" i="12"/>
  <c r="G102" i="12"/>
  <c r="I102" i="12"/>
  <c r="K102" i="12"/>
  <c r="M102" i="12"/>
  <c r="O102" i="12"/>
  <c r="Q102" i="12"/>
  <c r="U102" i="12"/>
  <c r="G103" i="12"/>
  <c r="G100" i="12" s="1"/>
  <c r="I62" i="1" s="1"/>
  <c r="I103" i="12"/>
  <c r="K103" i="12"/>
  <c r="O103" i="12"/>
  <c r="Q103" i="12"/>
  <c r="U103" i="12"/>
  <c r="G104" i="12"/>
  <c r="M104" i="12" s="1"/>
  <c r="I104" i="12"/>
  <c r="K104" i="12"/>
  <c r="O104" i="12"/>
  <c r="Q104" i="12"/>
  <c r="U104" i="12"/>
  <c r="G106" i="12"/>
  <c r="I106" i="12"/>
  <c r="K106" i="12"/>
  <c r="M106" i="12"/>
  <c r="O106" i="12"/>
  <c r="Q106" i="12"/>
  <c r="U106" i="12"/>
  <c r="G107" i="12"/>
  <c r="G105" i="12" s="1"/>
  <c r="I63" i="1" s="1"/>
  <c r="I107" i="12"/>
  <c r="K107" i="12"/>
  <c r="O107" i="12"/>
  <c r="Q107" i="12"/>
  <c r="U107" i="12"/>
  <c r="G108" i="12"/>
  <c r="M108" i="12" s="1"/>
  <c r="I108" i="12"/>
  <c r="K108" i="12"/>
  <c r="O108" i="12"/>
  <c r="Q108" i="12"/>
  <c r="U108" i="12"/>
  <c r="G109" i="12"/>
  <c r="M109" i="12" s="1"/>
  <c r="I109" i="12"/>
  <c r="K109" i="12"/>
  <c r="O109" i="12"/>
  <c r="Q109" i="12"/>
  <c r="U109" i="12"/>
  <c r="G110" i="12"/>
  <c r="I110" i="12"/>
  <c r="K110" i="12"/>
  <c r="M110" i="12"/>
  <c r="O110" i="12"/>
  <c r="Q110" i="12"/>
  <c r="U110" i="12"/>
  <c r="G111" i="12"/>
  <c r="M111" i="12" s="1"/>
  <c r="I111" i="12"/>
  <c r="K111" i="12"/>
  <c r="O111" i="12"/>
  <c r="Q111" i="12"/>
  <c r="U111" i="12"/>
  <c r="G112" i="12"/>
  <c r="M112" i="12" s="1"/>
  <c r="I112" i="12"/>
  <c r="K112" i="12"/>
  <c r="O112" i="12"/>
  <c r="Q112" i="12"/>
  <c r="U112" i="12"/>
  <c r="G113" i="12"/>
  <c r="M113" i="12" s="1"/>
  <c r="I113" i="12"/>
  <c r="K113" i="12"/>
  <c r="O113" i="12"/>
  <c r="Q113" i="12"/>
  <c r="U113" i="12"/>
  <c r="K114" i="12"/>
  <c r="U114" i="12"/>
  <c r="G115" i="12"/>
  <c r="G114" i="12" s="1"/>
  <c r="I64" i="1" s="1"/>
  <c r="I115" i="12"/>
  <c r="I114" i="12" s="1"/>
  <c r="K115" i="12"/>
  <c r="M115" i="12"/>
  <c r="M114" i="12" s="1"/>
  <c r="O115" i="12"/>
  <c r="O114" i="12" s="1"/>
  <c r="Q115" i="12"/>
  <c r="Q114" i="12" s="1"/>
  <c r="U115" i="12"/>
  <c r="G116" i="12"/>
  <c r="I65" i="1" s="1"/>
  <c r="G117" i="12"/>
  <c r="M117" i="12" s="1"/>
  <c r="I117" i="12"/>
  <c r="K117" i="12"/>
  <c r="K116" i="12" s="1"/>
  <c r="O117" i="12"/>
  <c r="O116" i="12" s="1"/>
  <c r="Q117" i="12"/>
  <c r="U117" i="12"/>
  <c r="G118" i="12"/>
  <c r="M118" i="12" s="1"/>
  <c r="I118" i="12"/>
  <c r="K118" i="12"/>
  <c r="O118" i="12"/>
  <c r="Q118" i="12"/>
  <c r="U118" i="12"/>
  <c r="G119" i="12"/>
  <c r="I119" i="12"/>
  <c r="K119" i="12"/>
  <c r="M119" i="12"/>
  <c r="O119" i="12"/>
  <c r="Q119" i="12"/>
  <c r="U119" i="12"/>
  <c r="G121" i="12"/>
  <c r="M121" i="12" s="1"/>
  <c r="I121" i="12"/>
  <c r="K121" i="12"/>
  <c r="O121" i="12"/>
  <c r="O120" i="12" s="1"/>
  <c r="Q121" i="12"/>
  <c r="Q120" i="12" s="1"/>
  <c r="U121" i="12"/>
  <c r="G122" i="12"/>
  <c r="M122" i="12" s="1"/>
  <c r="I122" i="12"/>
  <c r="K122" i="12"/>
  <c r="O122" i="12"/>
  <c r="Q122" i="12"/>
  <c r="U122" i="12"/>
  <c r="G123" i="12"/>
  <c r="I123" i="12"/>
  <c r="K123" i="12"/>
  <c r="M123" i="12"/>
  <c r="O123" i="12"/>
  <c r="Q123" i="12"/>
  <c r="U123" i="12"/>
  <c r="I20" i="1"/>
  <c r="I19" i="1"/>
  <c r="G27" i="1"/>
  <c r="J28" i="1"/>
  <c r="J26" i="1"/>
  <c r="G38" i="1"/>
  <c r="F38" i="1"/>
  <c r="J23" i="1"/>
  <c r="J24" i="1"/>
  <c r="J25" i="1"/>
  <c r="J27" i="1"/>
  <c r="E24" i="1"/>
  <c r="E26" i="1"/>
  <c r="F40" i="1" l="1"/>
  <c r="G28" i="1" s="1"/>
  <c r="H39" i="1"/>
  <c r="H40" i="1" s="1"/>
  <c r="O105" i="12"/>
  <c r="K39" i="12"/>
  <c r="U116" i="12"/>
  <c r="I116" i="12"/>
  <c r="M107" i="12"/>
  <c r="U105" i="12"/>
  <c r="K105" i="12"/>
  <c r="M103" i="12"/>
  <c r="M100" i="12" s="1"/>
  <c r="Q100" i="12"/>
  <c r="Q90" i="12"/>
  <c r="O68" i="12"/>
  <c r="U60" i="12"/>
  <c r="I60" i="12"/>
  <c r="O52" i="12"/>
  <c r="U39" i="12"/>
  <c r="O39" i="12"/>
  <c r="K31" i="12"/>
  <c r="Q31" i="12"/>
  <c r="G31" i="12"/>
  <c r="I54" i="1" s="1"/>
  <c r="Q24" i="12"/>
  <c r="M24" i="12"/>
  <c r="M19" i="12"/>
  <c r="M18" i="12" s="1"/>
  <c r="U12" i="12"/>
  <c r="I12" i="12"/>
  <c r="M10" i="12"/>
  <c r="U8" i="12"/>
  <c r="I8" i="12"/>
  <c r="M120" i="12"/>
  <c r="M105" i="12"/>
  <c r="I100" i="12"/>
  <c r="Q68" i="12"/>
  <c r="I31" i="12"/>
  <c r="K12" i="12"/>
  <c r="G120" i="12"/>
  <c r="I66" i="1" s="1"/>
  <c r="I18" i="1" s="1"/>
  <c r="Q116" i="12"/>
  <c r="M116" i="12"/>
  <c r="I105" i="12"/>
  <c r="O100" i="12"/>
  <c r="K94" i="12"/>
  <c r="I90" i="12"/>
  <c r="O90" i="12"/>
  <c r="K68" i="12"/>
  <c r="G60" i="12"/>
  <c r="I58" i="1" s="1"/>
  <c r="I17" i="1" s="1"/>
  <c r="Q60" i="12"/>
  <c r="K52" i="12"/>
  <c r="U31" i="12"/>
  <c r="O31" i="12"/>
  <c r="G12" i="12"/>
  <c r="I48" i="1" s="1"/>
  <c r="Q12" i="12"/>
  <c r="Q8" i="12"/>
  <c r="G8" i="12"/>
  <c r="U100" i="12"/>
  <c r="Q94" i="12"/>
  <c r="K60" i="12"/>
  <c r="Q52" i="12"/>
  <c r="Q39" i="12"/>
  <c r="K120" i="12"/>
  <c r="U120" i="12"/>
  <c r="I120" i="12"/>
  <c r="Q105" i="12"/>
  <c r="K100" i="12"/>
  <c r="I94" i="12"/>
  <c r="O94" i="12"/>
  <c r="G94" i="12"/>
  <c r="I61" i="1" s="1"/>
  <c r="M91" i="12"/>
  <c r="U68" i="12"/>
  <c r="I68" i="12"/>
  <c r="O60" i="12"/>
  <c r="U52" i="12"/>
  <c r="I52" i="12"/>
  <c r="I39" i="12"/>
  <c r="M23" i="12"/>
  <c r="M21" i="12" s="1"/>
  <c r="U21" i="12"/>
  <c r="K21" i="12"/>
  <c r="I18" i="12"/>
  <c r="O12" i="12"/>
  <c r="O8" i="12"/>
  <c r="M90" i="12"/>
  <c r="M94" i="12"/>
  <c r="M72" i="12"/>
  <c r="M68" i="12" s="1"/>
  <c r="M64" i="12"/>
  <c r="M60" i="12" s="1"/>
  <c r="M56" i="12"/>
  <c r="M52" i="12" s="1"/>
  <c r="M40" i="12"/>
  <c r="M39" i="12" s="1"/>
  <c r="M32" i="12"/>
  <c r="M31" i="12" s="1"/>
  <c r="M28" i="12"/>
  <c r="M27" i="12" s="1"/>
  <c r="M16" i="12"/>
  <c r="M12" i="12" s="1"/>
  <c r="G50" i="12"/>
  <c r="I56" i="1" s="1"/>
  <c r="M9" i="12"/>
  <c r="M8" i="12" s="1"/>
  <c r="G23" i="1" l="1"/>
  <c r="I39" i="1"/>
  <c r="I40" i="1" s="1"/>
  <c r="J39" i="1" s="1"/>
  <c r="J40" i="1" s="1"/>
  <c r="G125" i="12"/>
  <c r="I47" i="1"/>
  <c r="G24" i="1"/>
  <c r="G29" i="1" s="1"/>
  <c r="I16" i="1" l="1"/>
  <c r="I21" i="1" s="1"/>
  <c r="I67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<sst xmlns="http://schemas.openxmlformats.org/spreadsheetml/2006/main" count="638" uniqueCount="325">
  <si>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</si>
  <si>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</si>
  <si>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</si>
  <si>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</si>
  <si>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</si>
  <si>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</si>
  <si>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</si>
  <si>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</si>
  <si>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</si>
  <si>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</si>
  <si>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</si>
  <si>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</si>
  <si>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</si>
  <si>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</si>
  <si>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</si>
  <si>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</si>
  <si>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</si>
  <si>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</si>
  <si>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</si>
  <si>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</si>
  <si>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</si>
  <si>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</si>
  <si>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</si>
  <si>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</si>
  <si>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</si>
  <si>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</si>
  <si>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</si>
  <si>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</si>
  <si>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</si>
  <si>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</si>
  <si>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</si>
  <si>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</si>
  <si>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</si>
  <si>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</si>
  <si>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</si>
  <si>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</si>
  <si>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</si>
  <si>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</si>
  <si>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</si>
  <si>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</si>
  <si>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Objekt:</t>
  </si>
  <si>
    <t>Rozpočet:</t>
  </si>
  <si>
    <t>Znojmo ZŠ a MŠ Pražská 98 - stavební úpravy soc zařízení  1.NP WC a sprchy žáci</t>
  </si>
  <si>
    <t>ZŠ a MŠ Pražská 98 Znojmo</t>
  </si>
  <si>
    <t>Pražská 98</t>
  </si>
  <si>
    <t xml:space="preserve">Znojmo </t>
  </si>
  <si>
    <t>669 02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</si>
  <si>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</si>
  <si>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</si>
  <si>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</si>
  <si>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</si>
  <si>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</si>
  <si>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</si>
  <si>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</si>
  <si>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60</t>
  </si>
  <si>
    <t>Úpravy povrchů, omítky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</si>
  <si>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</si>
  <si>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</si>
  <si>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</si>
  <si>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</si>
  <si>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</si>
  <si>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</si>
  <si>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</si>
  <si>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</si>
  <si>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</si>
  <si>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</si>
  <si>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</si>
  <si>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</si>
  <si>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</si>
  <si>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</si>
  <si>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</si>
  <si>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</si>
  <si>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</si>
  <si>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</si>
  <si>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</si>
  <si>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</si>
  <si>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</si>
  <si>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</si>
  <si>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735</t>
  </si>
  <si>
    <t>Otopná tělesa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</si>
  <si>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</si>
  <si>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</si>
  <si>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</si>
  <si>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</si>
  <si>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</si>
  <si>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</si>
  <si>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</si>
  <si>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</si>
  <si>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</si>
  <si>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</si>
  <si>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</si>
  <si>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</si>
  <si>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</si>
  <si>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</si>
  <si>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</si>
  <si>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</si>
  <si>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</si>
  <si>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</si>
  <si>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</si>
  <si>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</si>
  <si>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</si>
  <si>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</si>
  <si>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</si>
  <si>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</si>
  <si>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</si>
  <si>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</si>
  <si>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</si>
  <si>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</si>
  <si>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</si>
  <si>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</si>
  <si>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</si>
  <si>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</si>
  <si>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</si>
  <si>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</si>
  <si>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</si>
  <si>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</si>
  <si>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</si>
  <si>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</si>
  <si>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</si>
  <si>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</si>
  <si>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</si>
  <si>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342255022RT1</t>
  </si>
  <si>
    <t>Příčky z desek Ytong tl. 7,5 cm, desky Ytong Klasik, 599 x 249 x 75 mm</t>
  </si>
  <si>
    <t>m2</t>
  </si>
  <si>
    <t>POL1_0</t>
  </si>
  <si>
    <t>317167121R00</t>
  </si>
  <si>
    <t>Překlad Heluz plochý 11,5/7,1/100 cm</t>
  </si>
  <si>
    <t>kus</t>
  </si>
  <si>
    <t>317120010RAA</t>
  </si>
  <si>
    <t>Osazení překladů prefa, otvor šířky do 105 cm, včetně dodávky RZP 1/10  119 x 14 x 14</t>
  </si>
  <si>
    <t>POL2_0</t>
  </si>
  <si>
    <t>602016113RT3</t>
  </si>
  <si>
    <t>Omítka stěn jádrová PROFI Putz, ručně, tloušťka vrstvy 15 mm</t>
  </si>
  <si>
    <t>601016191R00</t>
  </si>
  <si>
    <t>Penetrační nátěr stropů PROFI Putzgrund</t>
  </si>
  <si>
    <t>601016141RT1</t>
  </si>
  <si>
    <t>Štuk na stropech PROFI Feinputz, ručně, tloušťka vrstvy 3 mm</t>
  </si>
  <si>
    <t>602016191R00</t>
  </si>
  <si>
    <t>Penetrační nátěr stěn PROFI Putzgrund</t>
  </si>
  <si>
    <t>602016141RT1</t>
  </si>
  <si>
    <t>Štuk na stěnách vnitřní PROFI Feinputz, ručně, tloušťka vrstvy 3 mm</t>
  </si>
  <si>
    <t>612409991RT2</t>
  </si>
  <si>
    <t>Začištění omítek kolem oken,dveří apod., s použitím suché maltové směsi</t>
  </si>
  <si>
    <t>m</t>
  </si>
  <si>
    <t>612481211RT6</t>
  </si>
  <si>
    <t>Montáž výztužné sítě(perlinky)do stěrky-vnit.stěny, včetně výztužné sítě a stěrkového tmelu Profi</t>
  </si>
  <si>
    <t>631312141R00</t>
  </si>
  <si>
    <t>Doplnění rýh betonem v dosavadních mazaninách</t>
  </si>
  <si>
    <t>m3</t>
  </si>
  <si>
    <t>632415104RT2</t>
  </si>
  <si>
    <t>Potěr Morfico samonivelační ručně tl. 4 mm, MFC Level 320 - vyrovnávací</t>
  </si>
  <si>
    <t>642942111RT4</t>
  </si>
  <si>
    <t>Osazení zárubní dveřních ocelových, pl. do 2,5 m2, včetně dodávky zárubně  80 x 197 x 11 cm</t>
  </si>
  <si>
    <t>642942111RT3</t>
  </si>
  <si>
    <t>Osazení zárubní dveřních ocelových, pl. do 2,5 m2, včetně dodávky zárubně  70 x 197 x 11 cm</t>
  </si>
  <si>
    <t>941955001R00</t>
  </si>
  <si>
    <t>Lešení lehké pomocné, výška podlahy do 1,2 m</t>
  </si>
  <si>
    <t>952901111R00</t>
  </si>
  <si>
    <t>Vyčištění budov o výšce podlaží do 4 m</t>
  </si>
  <si>
    <t>963042819R00</t>
  </si>
  <si>
    <t>Bourání schodišťových stupňů betonových</t>
  </si>
  <si>
    <t>965081713R00</t>
  </si>
  <si>
    <t>Bourání dlažeb keramických tl.10 mm, nad 1 m2</t>
  </si>
  <si>
    <t>962042321R00</t>
  </si>
  <si>
    <t>Bourání zdiva nadzákladového z betonu prostého</t>
  </si>
  <si>
    <t>962032241R00</t>
  </si>
  <si>
    <t>Bourání zdiva z cihel pálených na MC</t>
  </si>
  <si>
    <t>965042131RT1</t>
  </si>
  <si>
    <t>Bourání mazanin betonových  tl. 10 cm, pl. 4 m2, ručně tl. mazaniny 5 - 8 cm</t>
  </si>
  <si>
    <t>968061125R00</t>
  </si>
  <si>
    <t>Vyvěšení dřevěných dveřních křídel pl. do 2 m2</t>
  </si>
  <si>
    <t>968072455R00</t>
  </si>
  <si>
    <t>Vybourání kovových dveřních zárubní pl. do 2 m2</t>
  </si>
  <si>
    <t>978059531R00</t>
  </si>
  <si>
    <t>Odsekání vnitřních obkladů stěn nad 2 m2</t>
  </si>
  <si>
    <t>978013191R00</t>
  </si>
  <si>
    <t>Otlučení omítek vnitřních stěn v rozsahu do 100 %</t>
  </si>
  <si>
    <t>974031143R00</t>
  </si>
  <si>
    <t>Vysekání rýh ve zdi cihelné 7 x 10 cm</t>
  </si>
  <si>
    <t>979086112R00</t>
  </si>
  <si>
    <t>Nakládání nebo překládání suti a vybouraných hmot</t>
  </si>
  <si>
    <t>t</t>
  </si>
  <si>
    <t>979011211R00</t>
  </si>
  <si>
    <t>Svislá doprava suti a vybour. hmot za 2.NP nošením</t>
  </si>
  <si>
    <t>979082111R00</t>
  </si>
  <si>
    <t>Vnitrostaveništní doprava suti do 10 m</t>
  </si>
  <si>
    <t>979082121R00</t>
  </si>
  <si>
    <t>Příplatek k vnitrost. dopravě suti za dalších 5 m</t>
  </si>
  <si>
    <t>979081111R00</t>
  </si>
  <si>
    <t>Odvoz suti a vybour. hmot na skládku do 1 km</t>
  </si>
  <si>
    <t>979081121R00</t>
  </si>
  <si>
    <t>Příplatek k odvozu za každý další 1 km</t>
  </si>
  <si>
    <t>979990101R00</t>
  </si>
  <si>
    <t>Poplatek za sklád.suti-směs bet.a cihel do 30x30cm</t>
  </si>
  <si>
    <t>999281108R00</t>
  </si>
  <si>
    <t>Přesun hmot pro opravy a údržbu do výšky 12 m</t>
  </si>
  <si>
    <t>721171803R00</t>
  </si>
  <si>
    <t>Demontáž potrubí z PVC do D 75 mm</t>
  </si>
  <si>
    <t>721170935R00</t>
  </si>
  <si>
    <t>Oprava - zazátkování potrubí PVC D 50</t>
  </si>
  <si>
    <t>721176103R00</t>
  </si>
  <si>
    <t>Potrubí HT připojovací D 50 x 1,8 mm</t>
  </si>
  <si>
    <t>721176105R00</t>
  </si>
  <si>
    <t>Potrubí HT připojovací D 110 x 2,7 mm</t>
  </si>
  <si>
    <t>721194105R00</t>
  </si>
  <si>
    <t>Vyvedení odpadních výpustek D 50 x 1,8</t>
  </si>
  <si>
    <t>721223427RT1</t>
  </si>
  <si>
    <t>Vpusť podlahová se zápachovou uzávěrkou HL 510N, mřížka nerez 115 x 115 mm D 40/50 mm</t>
  </si>
  <si>
    <t>998721202R00</t>
  </si>
  <si>
    <t>Přesun hmot pro vnitřní kanalizaci, výšky do 12 m</t>
  </si>
  <si>
    <t>722130801R00</t>
  </si>
  <si>
    <t>Demontáž potrubí ocelových závitových DN 25</t>
  </si>
  <si>
    <t>722130901R00</t>
  </si>
  <si>
    <t>Zazátkování vývodu</t>
  </si>
  <si>
    <t>722172311R00</t>
  </si>
  <si>
    <t>Potrubí z PPR, studená, D 20x2,8 mm, vč.zed.výpom.</t>
  </si>
  <si>
    <t>722181211RT7</t>
  </si>
  <si>
    <t>Izolace návleková MIRELON PRO tl. stěny 6 mm, vnitřní průměr 22 mm</t>
  </si>
  <si>
    <t>722202213R00</t>
  </si>
  <si>
    <t>Nástěnka MZD PP-R INSTAPLAST D 20xR1/2</t>
  </si>
  <si>
    <t>722191111R00</t>
  </si>
  <si>
    <t>Hadice flexibilní k baterii,DN 15 x M10,délka 0,4m</t>
  </si>
  <si>
    <t>soubor</t>
  </si>
  <si>
    <t>998722202R00</t>
  </si>
  <si>
    <t>Přesun hmot pro vnitřní vodovod, výšky do 12 m</t>
  </si>
  <si>
    <t>725122817R00</t>
  </si>
  <si>
    <t>Demontáž pisoárů bez nádrže + 1 záchodkem</t>
  </si>
  <si>
    <t>725210821R00</t>
  </si>
  <si>
    <t>Demontáž umyvadel bez výtokových armatur</t>
  </si>
  <si>
    <t>725820801R00</t>
  </si>
  <si>
    <t>Demontáž baterie nástěnné do G 3/4</t>
  </si>
  <si>
    <t>725840860R00</t>
  </si>
  <si>
    <t>Demontáž ramene sprchy</t>
  </si>
  <si>
    <t>725860811R00</t>
  </si>
  <si>
    <t>Demontáž uzávěrek zápachových jednoduchých</t>
  </si>
  <si>
    <t>725590812R00</t>
  </si>
  <si>
    <t>Přesun vybour.hmot, zařizovací předměty H 12 m</t>
  </si>
  <si>
    <t>725814101R00</t>
  </si>
  <si>
    <t>Ventil rohový s filtrem IVAR.KING DN 15 x DN 10</t>
  </si>
  <si>
    <t>725017134R00</t>
  </si>
  <si>
    <t>Umyvadlo na šrouby OLYMP Deep 60 x 45 cm, bílé</t>
  </si>
  <si>
    <t>725823111RT0</t>
  </si>
  <si>
    <t>Baterie umyvadlová nástěn.ruční, bez otvír.odpadu, základní</t>
  </si>
  <si>
    <t>725845111RT1</t>
  </si>
  <si>
    <t>Baterie sprchová nástěnná ruční,vč. příslušenství, standardní</t>
  </si>
  <si>
    <t>725249106R00</t>
  </si>
  <si>
    <t>Montáž a dodávka sprchové zástěny mezi sprchami</t>
  </si>
  <si>
    <t>725013138RT1</t>
  </si>
  <si>
    <t xml:space="preserve">Klozet kombi OLYMP,nádrž s armat.odpad svislý,bílý, včetně sedátka v bílé barvě </t>
  </si>
  <si>
    <t>725016125R00</t>
  </si>
  <si>
    <t>Urinál odsávací GOLEM 4306.0, ovládání autom, bílý</t>
  </si>
  <si>
    <t>725299101R00</t>
  </si>
  <si>
    <t>Montáž koupelnových doplňků - vč dodávky zrcadla , 60/50cm</t>
  </si>
  <si>
    <t>Montáž koupelnových doplňků - vč zásobníku , tekutého mýdla 500ml</t>
  </si>
  <si>
    <t>Montáž koupelnových doplňků - vč zásobníku , na papírové ručníky 3 balíčky</t>
  </si>
  <si>
    <t>Montáž koupelnových doplňků - vč. zásobníku na, toaletní papír 2 roličky</t>
  </si>
  <si>
    <t>Montáž koupelnových doplňků - vč. WC štětky, s fixací proti odcizení</t>
  </si>
  <si>
    <t>725-01</t>
  </si>
  <si>
    <t>Odpadní koš 20 litrů</t>
  </si>
  <si>
    <t>ks</t>
  </si>
  <si>
    <t>Odpadní koš 5 litrů</t>
  </si>
  <si>
    <t>998725202R00</t>
  </si>
  <si>
    <t>Přesun hmot pro zařizovací předměty, výšky do 12 m</t>
  </si>
  <si>
    <t>735111810R00</t>
  </si>
  <si>
    <t>Demontáž těles otopných litinových článkových</t>
  </si>
  <si>
    <t>735119140R00</t>
  </si>
  <si>
    <t>Montáž těles otopných litinových článkových</t>
  </si>
  <si>
    <t>998735202R00</t>
  </si>
  <si>
    <t>Přesun hmot pro otopná tělesa, výšky do 12 m</t>
  </si>
  <si>
    <t>766661112R00</t>
  </si>
  <si>
    <t>Montáž dveří do zárubně,otevíravých 1kř.do 0,8 m</t>
  </si>
  <si>
    <t>766670021R00</t>
  </si>
  <si>
    <t>Montáž kliky a štítku vč. dodávky klik a štítků</t>
  </si>
  <si>
    <t>61165002R</t>
  </si>
  <si>
    <t>Dveře vnitřní laminované plné 1kř. 70x197 cm</t>
  </si>
  <si>
    <t>POL3_0</t>
  </si>
  <si>
    <t>61165003R</t>
  </si>
  <si>
    <t>Dveře vnitřní laminované plné 1kř. 80x197 cm</t>
  </si>
  <si>
    <t>998766202R00</t>
  </si>
  <si>
    <t>Přesun hmot pro truhlářské konstr., výšky do 12 m</t>
  </si>
  <si>
    <t>771101210R00</t>
  </si>
  <si>
    <t>Penetrace podkladu pod dlažby</t>
  </si>
  <si>
    <t>771575109R00</t>
  </si>
  <si>
    <t>Montáž podlah keram.,hladké, tmel, 30x30 cm</t>
  </si>
  <si>
    <t>771-01</t>
  </si>
  <si>
    <t>Dlažba Multi - Kréta hnědá 300/300/9 protiskluzová</t>
  </si>
  <si>
    <t>998771202R00</t>
  </si>
  <si>
    <t>Přesun hmot pro podlahy z dlaždic, výšky do 12 m</t>
  </si>
  <si>
    <t>781101210R00</t>
  </si>
  <si>
    <t>Penetrace podkladu pod obklady</t>
  </si>
  <si>
    <t>781475116R00</t>
  </si>
  <si>
    <t>Obklad vnitřní stěn keramický, do tmele, 30x30 cm</t>
  </si>
  <si>
    <t>781-01</t>
  </si>
  <si>
    <t>Obklad keramický Jakub</t>
  </si>
  <si>
    <t>781111151R00</t>
  </si>
  <si>
    <t>Příplatek za sestavení dekoru (listela)</t>
  </si>
  <si>
    <t>781-02</t>
  </si>
  <si>
    <t>Listela BIG BOSS MAROON 200/60mm</t>
  </si>
  <si>
    <t>781491001R00</t>
  </si>
  <si>
    <t>Montáž lišt k obkladům</t>
  </si>
  <si>
    <t>781- 01</t>
  </si>
  <si>
    <t>Lišta ukončovací k obkladům PVC</t>
  </si>
  <si>
    <t>998781202R00</t>
  </si>
  <si>
    <t>Přesun hmot pro obklady keramické, výšky do 12 m</t>
  </si>
  <si>
    <t>783222100R00</t>
  </si>
  <si>
    <t>Nátěr syntetický kovových konstrukcí dvojnásobný, ocelových zárubní</t>
  </si>
  <si>
    <t>784402801R00</t>
  </si>
  <si>
    <t>Odstranění malby oškrábáním v místnosti H do 3,8 m</t>
  </si>
  <si>
    <t>784161401R00</t>
  </si>
  <si>
    <t>Penetrace podkladu nátěrem HET, Klasik, 1 x</t>
  </si>
  <si>
    <t>784165512R00</t>
  </si>
  <si>
    <t>Malba HET Klasik, bílá, bez penetrace, 2 x</t>
  </si>
  <si>
    <t>M21-1</t>
  </si>
  <si>
    <t xml:space="preserve">Demontáž svítidel a dodávka nových </t>
  </si>
  <si>
    <t>M21-2</t>
  </si>
  <si>
    <t>Dodávka a montáž nových vypínačů a zásuvek</t>
  </si>
  <si>
    <t>M21-3</t>
  </si>
  <si>
    <t>Provedení nových elektrických rozvodů, vč. zednických výpomocí</t>
  </si>
  <si>
    <t/>
  </si>
  <si>
    <t>SUM</t>
  </si>
  <si>
    <t>POPUZIV</t>
  </si>
  <si>
    <t>END</t>
  </si>
  <si>
    <t>Slepý rozpočet</t>
  </si>
  <si>
    <t xml:space="preserve">Slepý rozpočet </t>
  </si>
  <si>
    <t>Toalety a sprchy_chlapci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</si>
</sst>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2" borderId="27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2" borderId="28" xfId="0" applyNumberFormat="1" applyFont="1" applyFill="1" applyBorder="1" applyAlignment="1">
      <alignment horizontal="center" vertical="center" wrapText="1" shrinkToFit="1"/>
    </xf>
    <xf numFmtId="3" fontId="7" fillId="2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2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4" borderId="39" xfId="0" applyNumberFormat="1" applyFont="1" applyFill="1" applyBorder="1" applyAlignment="1">
      <alignment horizontal="center"/>
    </xf>
    <xf numFmtId="4" fontId="7" fillId="4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2" borderId="46" xfId="0" applyFill="1" applyBorder="1"/>
    <xf numFmtId="49" fontId="0" fillId="2" borderId="43" xfId="0" applyNumberFormat="1" applyFill="1" applyBorder="1" applyAlignment="1"/>
    <xf numFmtId="49" fontId="0" fillId="2" borderId="43" xfId="0" applyNumberFormat="1" applyFill="1" applyBorder="1"/>
    <xf numFmtId="0" fontId="0" fillId="2" borderId="43" xfId="0" applyFill="1" applyBorder="1"/>
    <xf numFmtId="0" fontId="0" fillId="2" borderId="42" xfId="0" applyFill="1" applyBorder="1"/>
    <xf numFmtId="0" fontId="0" fillId="2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35" xfId="0" applyFill="1" applyBorder="1"/>
    <xf numFmtId="49" fontId="0" fillId="2" borderId="35" xfId="0" applyNumberFormat="1" applyFill="1" applyBorder="1"/>
    <xf numFmtId="0" fontId="0" fillId="2" borderId="49" xfId="0" applyFill="1" applyBorder="1" applyAlignment="1">
      <alignment vertical="top"/>
    </xf>
    <xf numFmtId="0" fontId="0" fillId="2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2" borderId="38" xfId="0" applyFill="1" applyBorder="1" applyAlignment="1">
      <alignment vertical="top" shrinkToFit="1"/>
    </xf>
    <xf numFmtId="0" fontId="0" fillId="2" borderId="39" xfId="0" applyFill="1" applyBorder="1" applyAlignment="1">
      <alignment vertical="top" shrinkToFit="1"/>
    </xf>
    <xf numFmtId="0" fontId="0" fillId="2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2" borderId="39" xfId="0" applyNumberFormat="1" applyFill="1" applyBorder="1" applyAlignment="1">
      <alignment vertical="top" shrinkToFit="1"/>
    </xf>
    <xf numFmtId="4" fontId="16" fillId="3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2" borderId="39" xfId="0" applyNumberFormat="1" applyFill="1" applyBorder="1" applyAlignment="1">
      <alignment vertical="top" shrinkToFit="1"/>
    </xf>
    <xf numFmtId="0" fontId="0" fillId="2" borderId="51" xfId="0" applyFill="1" applyBorder="1"/>
    <xf numFmtId="0" fontId="0" fillId="2" borderId="52" xfId="0" applyFill="1" applyBorder="1" applyAlignment="1">
      <alignment wrapText="1"/>
    </xf>
    <xf numFmtId="0" fontId="0" fillId="2" borderId="53" xfId="0" applyFill="1" applyBorder="1" applyAlignment="1">
      <alignment vertical="top"/>
    </xf>
    <xf numFmtId="49" fontId="0" fillId="2" borderId="53" xfId="0" applyNumberFormat="1" applyFill="1" applyBorder="1" applyAlignment="1">
      <alignment vertical="top"/>
    </xf>
    <xf numFmtId="49" fontId="0" fillId="2" borderId="49" xfId="0" applyNumberFormat="1" applyFill="1" applyBorder="1" applyAlignment="1">
      <alignment vertical="top"/>
    </xf>
    <xf numFmtId="0" fontId="0" fillId="2" borderId="54" xfId="0" applyFill="1" applyBorder="1" applyAlignment="1">
      <alignment vertical="top"/>
    </xf>
    <xf numFmtId="164" fontId="0" fillId="2" borderId="49" xfId="0" applyNumberFormat="1" applyFill="1" applyBorder="1" applyAlignment="1">
      <alignment vertical="top"/>
    </xf>
    <xf numFmtId="4" fontId="0" fillId="2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3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2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7" fillId="4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2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2" borderId="18" xfId="0" applyNumberFormat="1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36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37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0"/>
  <sheetViews>
    <sheetView showGridLines="0" tabSelected="1" topLeftCell="B1" zoomScaleNormal="100" zoomScaleSheetLayoutView="75" workbookViewId="0">
      <selection activeCell="D2" sqref="D2:J2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230" t="s">
        <v>322</v>
      </c>
      <c r="C1" s="231"/>
      <c r="D1" s="231"/>
      <c r="E1" s="231"/>
      <c r="F1" s="231"/>
      <c r="G1" s="231"/>
      <c r="H1" s="231"/>
      <c r="I1" s="231"/>
      <c r="J1" s="232"/>
    </row>
    <row r="2" spans="1:15" ht="23.25" customHeight="1" x14ac:dyDescent="0.25">
      <c r="A2" s="4"/>
      <c r="B2" s="81" t="s">
        <v>38</v>
      </c>
      <c r="C2" s="82"/>
      <c r="D2" s="215" t="s">
        <v>324</v>
      </c>
      <c r="E2" s="216"/>
      <c r="F2" s="216"/>
      <c r="G2" s="216"/>
      <c r="H2" s="216"/>
      <c r="I2" s="216"/>
      <c r="J2" s="217"/>
      <c r="O2" s="2"/>
    </row>
    <row r="3" spans="1:15" ht="23.25" hidden="1" customHeight="1" x14ac:dyDescent="0.25">
      <c r="A3" s="4"/>
      <c r="B3" s="83" t="s">
        <v>40</v>
      </c>
      <c r="C3" s="84"/>
      <c r="D3" s="243"/>
      <c r="E3" s="244"/>
      <c r="F3" s="244"/>
      <c r="G3" s="244"/>
      <c r="H3" s="244"/>
      <c r="I3" s="244"/>
      <c r="J3" s="245"/>
    </row>
    <row r="4" spans="1:15" ht="23.25" hidden="1" customHeight="1" x14ac:dyDescent="0.25">
      <c r="A4" s="4"/>
      <c r="B4" s="85" t="s">
        <v>41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5">
      <c r="A5" s="4"/>
      <c r="B5" s="47" t="s">
        <v>21</v>
      </c>
      <c r="C5" s="5"/>
      <c r="D5" s="91" t="s">
        <v>43</v>
      </c>
      <c r="E5" s="26"/>
      <c r="F5" s="26"/>
      <c r="G5" s="26"/>
      <c r="H5" s="28" t="s">
        <v>33</v>
      </c>
      <c r="I5" s="91"/>
      <c r="J5" s="11"/>
    </row>
    <row r="6" spans="1:15" ht="15.75" customHeight="1" x14ac:dyDescent="0.25">
      <c r="A6" s="4"/>
      <c r="B6" s="41"/>
      <c r="C6" s="26"/>
      <c r="D6" s="91" t="s">
        <v>44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5">
      <c r="A7" s="4"/>
      <c r="B7" s="42"/>
      <c r="C7" s="92" t="s">
        <v>46</v>
      </c>
      <c r="D7" s="80" t="s">
        <v>45</v>
      </c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222"/>
      <c r="E11" s="222"/>
      <c r="F11" s="222"/>
      <c r="G11" s="222"/>
      <c r="H11" s="28" t="s">
        <v>33</v>
      </c>
      <c r="I11" s="94"/>
      <c r="J11" s="11"/>
    </row>
    <row r="12" spans="1:15" ht="15.75" customHeight="1" x14ac:dyDescent="0.25">
      <c r="A12" s="4"/>
      <c r="B12" s="41"/>
      <c r="C12" s="26"/>
      <c r="D12" s="241"/>
      <c r="E12" s="241"/>
      <c r="F12" s="241"/>
      <c r="G12" s="241"/>
      <c r="H12" s="28" t="s">
        <v>34</v>
      </c>
      <c r="I12" s="94"/>
      <c r="J12" s="11"/>
    </row>
    <row r="13" spans="1:15" ht="15.75" customHeight="1" x14ac:dyDescent="0.25">
      <c r="A13" s="4"/>
      <c r="B13" s="42"/>
      <c r="C13" s="93"/>
      <c r="D13" s="242"/>
      <c r="E13" s="242"/>
      <c r="F13" s="242"/>
      <c r="G13" s="242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221"/>
      <c r="F15" s="221"/>
      <c r="G15" s="239"/>
      <c r="H15" s="239"/>
      <c r="I15" s="239" t="s">
        <v>28</v>
      </c>
      <c r="J15" s="240"/>
    </row>
    <row r="16" spans="1:15" ht="23.25" customHeight="1" x14ac:dyDescent="0.25">
      <c r="A16" s="141" t="s">
        <v>23</v>
      </c>
      <c r="B16" s="142" t="s">
        <v>23</v>
      </c>
      <c r="C16" s="58"/>
      <c r="D16" s="59"/>
      <c r="E16" s="218"/>
      <c r="F16" s="219"/>
      <c r="G16" s="218"/>
      <c r="H16" s="219"/>
      <c r="I16" s="218">
        <f>SUMIF(F47:F66,A16,I47:I66)+SUMIF(F47:F66,"PSU",I47:I66)</f>
        <v>0</v>
      </c>
      <c r="J16" s="220"/>
    </row>
    <row r="17" spans="1:10" ht="23.25" customHeight="1" x14ac:dyDescent="0.25">
      <c r="A17" s="141" t="s">
        <v>24</v>
      </c>
      <c r="B17" s="142" t="s">
        <v>24</v>
      </c>
      <c r="C17" s="58"/>
      <c r="D17" s="59"/>
      <c r="E17" s="218"/>
      <c r="F17" s="219"/>
      <c r="G17" s="218"/>
      <c r="H17" s="219"/>
      <c r="I17" s="218">
        <f>SUMIF(F47:F66,A17,I47:I66)</f>
        <v>0</v>
      </c>
      <c r="J17" s="220"/>
    </row>
    <row r="18" spans="1:10" ht="23.25" customHeight="1" x14ac:dyDescent="0.25">
      <c r="A18" s="141" t="s">
        <v>25</v>
      </c>
      <c r="B18" s="142" t="s">
        <v>25</v>
      </c>
      <c r="C18" s="58"/>
      <c r="D18" s="59"/>
      <c r="E18" s="218"/>
      <c r="F18" s="219"/>
      <c r="G18" s="218"/>
      <c r="H18" s="219"/>
      <c r="I18" s="218">
        <f>SUMIF(F47:F66,A18,I47:I66)</f>
        <v>0</v>
      </c>
      <c r="J18" s="220"/>
    </row>
    <row r="19" spans="1:10" ht="23.25" customHeight="1" x14ac:dyDescent="0.25">
      <c r="A19" s="141" t="s">
        <v>92</v>
      </c>
      <c r="B19" s="142" t="s">
        <v>26</v>
      </c>
      <c r="C19" s="58"/>
      <c r="D19" s="59"/>
      <c r="E19" s="218"/>
      <c r="F19" s="219"/>
      <c r="G19" s="218"/>
      <c r="H19" s="219"/>
      <c r="I19" s="218">
        <f>SUMIF(F47:F66,A19,I47:I66)</f>
        <v>0</v>
      </c>
      <c r="J19" s="220"/>
    </row>
    <row r="20" spans="1:10" ht="23.25" customHeight="1" x14ac:dyDescent="0.25">
      <c r="A20" s="141" t="s">
        <v>93</v>
      </c>
      <c r="B20" s="142" t="s">
        <v>27</v>
      </c>
      <c r="C20" s="58"/>
      <c r="D20" s="59"/>
      <c r="E20" s="218"/>
      <c r="F20" s="219"/>
      <c r="G20" s="218"/>
      <c r="H20" s="219"/>
      <c r="I20" s="218">
        <f>SUMIF(F47:F66,A20,I47:I66)</f>
        <v>0</v>
      </c>
      <c r="J20" s="220"/>
    </row>
    <row r="21" spans="1:10" ht="23.25" customHeight="1" x14ac:dyDescent="0.25">
      <c r="A21" s="4"/>
      <c r="B21" s="74" t="s">
        <v>28</v>
      </c>
      <c r="C21" s="75"/>
      <c r="D21" s="76"/>
      <c r="E21" s="228"/>
      <c r="F21" s="237"/>
      <c r="G21" s="228"/>
      <c r="H21" s="237"/>
      <c r="I21" s="228">
        <f>SUM(I16:J20)</f>
        <v>0</v>
      </c>
      <c r="J21" s="229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226">
        <f>ZakladDPHSniVypocet</f>
        <v>0</v>
      </c>
      <c r="H23" s="227"/>
      <c r="I23" s="227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4">
        <f>ZakladDPHSni*SazbaDPH1/100</f>
        <v>0</v>
      </c>
      <c r="H24" s="225"/>
      <c r="I24" s="225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26">
        <f>ZakladDPHZaklVypocet</f>
        <v>0</v>
      </c>
      <c r="H25" s="227"/>
      <c r="I25" s="227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3">
        <f>ZakladDPHZakl*SazbaDPH2/100</f>
        <v>0</v>
      </c>
      <c r="H26" s="234"/>
      <c r="I26" s="234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235">
        <f>0</f>
        <v>0</v>
      </c>
      <c r="H27" s="235"/>
      <c r="I27" s="235"/>
      <c r="J27" s="63" t="str">
        <f t="shared" si="0"/>
        <v>CZK</v>
      </c>
    </row>
    <row r="28" spans="1:10" ht="27.75" hidden="1" customHeight="1" thickBot="1" x14ac:dyDescent="0.3">
      <c r="A28" s="4"/>
      <c r="B28" s="113" t="s">
        <v>22</v>
      </c>
      <c r="C28" s="114"/>
      <c r="D28" s="114"/>
      <c r="E28" s="115"/>
      <c r="F28" s="116"/>
      <c r="G28" s="238">
        <f>ZakladDPHSniVypocet+ZakladDPHZaklVypocet</f>
        <v>0</v>
      </c>
      <c r="H28" s="238"/>
      <c r="I28" s="238"/>
      <c r="J28" s="117" t="str">
        <f t="shared" si="0"/>
        <v>CZK</v>
      </c>
    </row>
    <row r="29" spans="1:10" ht="27.75" customHeight="1" thickBot="1" x14ac:dyDescent="0.3">
      <c r="A29" s="4"/>
      <c r="B29" s="113" t="s">
        <v>35</v>
      </c>
      <c r="C29" s="118"/>
      <c r="D29" s="118"/>
      <c r="E29" s="118"/>
      <c r="F29" s="118"/>
      <c r="G29" s="236">
        <f>ZakladDPHSni+DPHSni+ZakladDPHZakl+DPHZakl+Zaokrouhleni</f>
        <v>0</v>
      </c>
      <c r="H29" s="236"/>
      <c r="I29" s="236"/>
      <c r="J29" s="119" t="s">
        <v>49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223" t="s">
        <v>2</v>
      </c>
      <c r="E35" s="223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5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5">
      <c r="A39" s="97">
        <v>1</v>
      </c>
      <c r="B39" s="103" t="s">
        <v>47</v>
      </c>
      <c r="C39" s="206" t="s">
        <v>42</v>
      </c>
      <c r="D39" s="207"/>
      <c r="E39" s="207"/>
      <c r="F39" s="108">
        <f>'Rozpočet Pol'!AC125</f>
        <v>0</v>
      </c>
      <c r="G39" s="109">
        <f>'Rozpočet Pol'!AD125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5">
      <c r="A40" s="97"/>
      <c r="B40" s="208" t="s">
        <v>48</v>
      </c>
      <c r="C40" s="209"/>
      <c r="D40" s="209"/>
      <c r="E40" s="210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6" x14ac:dyDescent="0.3">
      <c r="B44" s="120" t="s">
        <v>50</v>
      </c>
    </row>
    <row r="46" spans="1:10" ht="25.5" customHeight="1" x14ac:dyDescent="0.25">
      <c r="A46" s="121"/>
      <c r="B46" s="125" t="s">
        <v>16</v>
      </c>
      <c r="C46" s="125" t="s">
        <v>5</v>
      </c>
      <c r="D46" s="126"/>
      <c r="E46" s="126"/>
      <c r="F46" s="129" t="s">
        <v>51</v>
      </c>
      <c r="G46" s="129"/>
      <c r="H46" s="129"/>
      <c r="I46" s="211" t="s">
        <v>28</v>
      </c>
      <c r="J46" s="211"/>
    </row>
    <row r="47" spans="1:10" ht="25.5" customHeight="1" x14ac:dyDescent="0.25">
      <c r="A47" s="122"/>
      <c r="B47" s="130" t="s">
        <v>52</v>
      </c>
      <c r="C47" s="213" t="s">
        <v>53</v>
      </c>
      <c r="D47" s="214"/>
      <c r="E47" s="214"/>
      <c r="F47" s="132" t="s">
        <v>23</v>
      </c>
      <c r="G47" s="133"/>
      <c r="H47" s="133"/>
      <c r="I47" s="212">
        <f>'Rozpočet Pol'!G8</f>
        <v>0</v>
      </c>
      <c r="J47" s="212"/>
    </row>
    <row r="48" spans="1:10" ht="25.5" customHeight="1" x14ac:dyDescent="0.25">
      <c r="A48" s="122"/>
      <c r="B48" s="124" t="s">
        <v>54</v>
      </c>
      <c r="C48" s="201" t="s">
        <v>55</v>
      </c>
      <c r="D48" s="202"/>
      <c r="E48" s="202"/>
      <c r="F48" s="134" t="s">
        <v>23</v>
      </c>
      <c r="G48" s="135"/>
      <c r="H48" s="135"/>
      <c r="I48" s="200">
        <f>'Rozpočet Pol'!G12</f>
        <v>0</v>
      </c>
      <c r="J48" s="200"/>
    </row>
    <row r="49" spans="1:10" ht="25.5" customHeight="1" x14ac:dyDescent="0.25">
      <c r="A49" s="122"/>
      <c r="B49" s="124" t="s">
        <v>56</v>
      </c>
      <c r="C49" s="201" t="s">
        <v>57</v>
      </c>
      <c r="D49" s="202"/>
      <c r="E49" s="202"/>
      <c r="F49" s="134" t="s">
        <v>23</v>
      </c>
      <c r="G49" s="135"/>
      <c r="H49" s="135"/>
      <c r="I49" s="200">
        <f>'Rozpočet Pol'!G18</f>
        <v>0</v>
      </c>
      <c r="J49" s="200"/>
    </row>
    <row r="50" spans="1:10" ht="25.5" customHeight="1" x14ac:dyDescent="0.25">
      <c r="A50" s="122"/>
      <c r="B50" s="124" t="s">
        <v>58</v>
      </c>
      <c r="C50" s="201" t="s">
        <v>59</v>
      </c>
      <c r="D50" s="202"/>
      <c r="E50" s="202"/>
      <c r="F50" s="134" t="s">
        <v>23</v>
      </c>
      <c r="G50" s="135"/>
      <c r="H50" s="135"/>
      <c r="I50" s="200">
        <f>'Rozpočet Pol'!G21</f>
        <v>0</v>
      </c>
      <c r="J50" s="200"/>
    </row>
    <row r="51" spans="1:10" ht="25.5" customHeight="1" x14ac:dyDescent="0.25">
      <c r="A51" s="122"/>
      <c r="B51" s="124" t="s">
        <v>60</v>
      </c>
      <c r="C51" s="201" t="s">
        <v>61</v>
      </c>
      <c r="D51" s="202"/>
      <c r="E51" s="202"/>
      <c r="F51" s="134" t="s">
        <v>23</v>
      </c>
      <c r="G51" s="135"/>
      <c r="H51" s="135"/>
      <c r="I51" s="200">
        <f>'Rozpočet Pol'!G24</f>
        <v>0</v>
      </c>
      <c r="J51" s="200"/>
    </row>
    <row r="52" spans="1:10" ht="25.5" customHeight="1" x14ac:dyDescent="0.25">
      <c r="A52" s="122"/>
      <c r="B52" s="124" t="s">
        <v>62</v>
      </c>
      <c r="C52" s="201" t="s">
        <v>63</v>
      </c>
      <c r="D52" s="202"/>
      <c r="E52" s="202"/>
      <c r="F52" s="134" t="s">
        <v>23</v>
      </c>
      <c r="G52" s="135"/>
      <c r="H52" s="135"/>
      <c r="I52" s="200">
        <f>'Rozpočet Pol'!G27</f>
        <v>0</v>
      </c>
      <c r="J52" s="200"/>
    </row>
    <row r="53" spans="1:10" ht="25.5" customHeight="1" x14ac:dyDescent="0.25">
      <c r="A53" s="122"/>
      <c r="B53" s="124" t="s">
        <v>64</v>
      </c>
      <c r="C53" s="201" t="s">
        <v>65</v>
      </c>
      <c r="D53" s="202"/>
      <c r="E53" s="202"/>
      <c r="F53" s="134" t="s">
        <v>23</v>
      </c>
      <c r="G53" s="135"/>
      <c r="H53" s="135"/>
      <c r="I53" s="200">
        <f>'Rozpočet Pol'!G29</f>
        <v>0</v>
      </c>
      <c r="J53" s="200"/>
    </row>
    <row r="54" spans="1:10" ht="25.5" customHeight="1" x14ac:dyDescent="0.25">
      <c r="A54" s="122"/>
      <c r="B54" s="124" t="s">
        <v>66</v>
      </c>
      <c r="C54" s="201" t="s">
        <v>67</v>
      </c>
      <c r="D54" s="202"/>
      <c r="E54" s="202"/>
      <c r="F54" s="134" t="s">
        <v>23</v>
      </c>
      <c r="G54" s="135"/>
      <c r="H54" s="135"/>
      <c r="I54" s="200">
        <f>'Rozpočet Pol'!G31</f>
        <v>0</v>
      </c>
      <c r="J54" s="200"/>
    </row>
    <row r="55" spans="1:10" ht="25.5" customHeight="1" x14ac:dyDescent="0.25">
      <c r="A55" s="122"/>
      <c r="B55" s="124" t="s">
        <v>68</v>
      </c>
      <c r="C55" s="201" t="s">
        <v>69</v>
      </c>
      <c r="D55" s="202"/>
      <c r="E55" s="202"/>
      <c r="F55" s="134" t="s">
        <v>23</v>
      </c>
      <c r="G55" s="135"/>
      <c r="H55" s="135"/>
      <c r="I55" s="200">
        <f>'Rozpočet Pol'!G39</f>
        <v>0</v>
      </c>
      <c r="J55" s="200"/>
    </row>
    <row r="56" spans="1:10" ht="25.5" customHeight="1" x14ac:dyDescent="0.25">
      <c r="A56" s="122"/>
      <c r="B56" s="124" t="s">
        <v>70</v>
      </c>
      <c r="C56" s="201" t="s">
        <v>71</v>
      </c>
      <c r="D56" s="202"/>
      <c r="E56" s="202"/>
      <c r="F56" s="134" t="s">
        <v>23</v>
      </c>
      <c r="G56" s="135"/>
      <c r="H56" s="135"/>
      <c r="I56" s="200">
        <f>'Rozpočet Pol'!G50</f>
        <v>0</v>
      </c>
      <c r="J56" s="200"/>
    </row>
    <row r="57" spans="1:10" ht="25.5" customHeight="1" x14ac:dyDescent="0.25">
      <c r="A57" s="122"/>
      <c r="B57" s="124" t="s">
        <v>72</v>
      </c>
      <c r="C57" s="201" t="s">
        <v>73</v>
      </c>
      <c r="D57" s="202"/>
      <c r="E57" s="202"/>
      <c r="F57" s="134" t="s">
        <v>24</v>
      </c>
      <c r="G57" s="135"/>
      <c r="H57" s="135"/>
      <c r="I57" s="200">
        <f>'Rozpočet Pol'!G52</f>
        <v>0</v>
      </c>
      <c r="J57" s="200"/>
    </row>
    <row r="58" spans="1:10" ht="25.5" customHeight="1" x14ac:dyDescent="0.25">
      <c r="A58" s="122"/>
      <c r="B58" s="124" t="s">
        <v>74</v>
      </c>
      <c r="C58" s="201" t="s">
        <v>75</v>
      </c>
      <c r="D58" s="202"/>
      <c r="E58" s="202"/>
      <c r="F58" s="134" t="s">
        <v>24</v>
      </c>
      <c r="G58" s="135"/>
      <c r="H58" s="135"/>
      <c r="I58" s="200">
        <f>'Rozpočet Pol'!G60</f>
        <v>0</v>
      </c>
      <c r="J58" s="200"/>
    </row>
    <row r="59" spans="1:10" ht="25.5" customHeight="1" x14ac:dyDescent="0.25">
      <c r="A59" s="122"/>
      <c r="B59" s="124" t="s">
        <v>76</v>
      </c>
      <c r="C59" s="201" t="s">
        <v>77</v>
      </c>
      <c r="D59" s="202"/>
      <c r="E59" s="202"/>
      <c r="F59" s="134" t="s">
        <v>24</v>
      </c>
      <c r="G59" s="135"/>
      <c r="H59" s="135"/>
      <c r="I59" s="200">
        <f>'Rozpočet Pol'!G68</f>
        <v>0</v>
      </c>
      <c r="J59" s="200"/>
    </row>
    <row r="60" spans="1:10" ht="25.5" customHeight="1" x14ac:dyDescent="0.25">
      <c r="A60" s="122"/>
      <c r="B60" s="124" t="s">
        <v>78</v>
      </c>
      <c r="C60" s="201" t="s">
        <v>79</v>
      </c>
      <c r="D60" s="202"/>
      <c r="E60" s="202"/>
      <c r="F60" s="134" t="s">
        <v>24</v>
      </c>
      <c r="G60" s="135"/>
      <c r="H60" s="135"/>
      <c r="I60" s="200">
        <f>'Rozpočet Pol'!G90</f>
        <v>0</v>
      </c>
      <c r="J60" s="200"/>
    </row>
    <row r="61" spans="1:10" ht="25.5" customHeight="1" x14ac:dyDescent="0.25">
      <c r="A61" s="122"/>
      <c r="B61" s="124" t="s">
        <v>80</v>
      </c>
      <c r="C61" s="201" t="s">
        <v>81</v>
      </c>
      <c r="D61" s="202"/>
      <c r="E61" s="202"/>
      <c r="F61" s="134" t="s">
        <v>24</v>
      </c>
      <c r="G61" s="135"/>
      <c r="H61" s="135"/>
      <c r="I61" s="200">
        <f>'Rozpočet Pol'!G94</f>
        <v>0</v>
      </c>
      <c r="J61" s="200"/>
    </row>
    <row r="62" spans="1:10" ht="25.5" customHeight="1" x14ac:dyDescent="0.25">
      <c r="A62" s="122"/>
      <c r="B62" s="124" t="s">
        <v>82</v>
      </c>
      <c r="C62" s="201" t="s">
        <v>83</v>
      </c>
      <c r="D62" s="202"/>
      <c r="E62" s="202"/>
      <c r="F62" s="134" t="s">
        <v>24</v>
      </c>
      <c r="G62" s="135"/>
      <c r="H62" s="135"/>
      <c r="I62" s="200">
        <f>'Rozpočet Pol'!G100</f>
        <v>0</v>
      </c>
      <c r="J62" s="200"/>
    </row>
    <row r="63" spans="1:10" ht="25.5" customHeight="1" x14ac:dyDescent="0.25">
      <c r="A63" s="122"/>
      <c r="B63" s="124" t="s">
        <v>84</v>
      </c>
      <c r="C63" s="201" t="s">
        <v>85</v>
      </c>
      <c r="D63" s="202"/>
      <c r="E63" s="202"/>
      <c r="F63" s="134" t="s">
        <v>24</v>
      </c>
      <c r="G63" s="135"/>
      <c r="H63" s="135"/>
      <c r="I63" s="200">
        <f>'Rozpočet Pol'!G105</f>
        <v>0</v>
      </c>
      <c r="J63" s="200"/>
    </row>
    <row r="64" spans="1:10" ht="25.5" customHeight="1" x14ac:dyDescent="0.25">
      <c r="A64" s="122"/>
      <c r="B64" s="124" t="s">
        <v>86</v>
      </c>
      <c r="C64" s="201" t="s">
        <v>87</v>
      </c>
      <c r="D64" s="202"/>
      <c r="E64" s="202"/>
      <c r="F64" s="134" t="s">
        <v>24</v>
      </c>
      <c r="G64" s="135"/>
      <c r="H64" s="135"/>
      <c r="I64" s="200">
        <f>'Rozpočet Pol'!G114</f>
        <v>0</v>
      </c>
      <c r="J64" s="200"/>
    </row>
    <row r="65" spans="1:10" ht="25.5" customHeight="1" x14ac:dyDescent="0.25">
      <c r="A65" s="122"/>
      <c r="B65" s="124" t="s">
        <v>88</v>
      </c>
      <c r="C65" s="201" t="s">
        <v>89</v>
      </c>
      <c r="D65" s="202"/>
      <c r="E65" s="202"/>
      <c r="F65" s="134" t="s">
        <v>24</v>
      </c>
      <c r="G65" s="135"/>
      <c r="H65" s="135"/>
      <c r="I65" s="200">
        <f>'Rozpočet Pol'!G116</f>
        <v>0</v>
      </c>
      <c r="J65" s="200"/>
    </row>
    <row r="66" spans="1:10" ht="25.5" customHeight="1" x14ac:dyDescent="0.25">
      <c r="A66" s="122"/>
      <c r="B66" s="131" t="s">
        <v>90</v>
      </c>
      <c r="C66" s="204" t="s">
        <v>91</v>
      </c>
      <c r="D66" s="205"/>
      <c r="E66" s="205"/>
      <c r="F66" s="136" t="s">
        <v>25</v>
      </c>
      <c r="G66" s="137"/>
      <c r="H66" s="137"/>
      <c r="I66" s="203">
        <f>'Rozpočet Pol'!G120</f>
        <v>0</v>
      </c>
      <c r="J66" s="203"/>
    </row>
    <row r="67" spans="1:10" ht="25.5" customHeight="1" x14ac:dyDescent="0.25">
      <c r="A67" s="123"/>
      <c r="B67" s="127" t="s">
        <v>1</v>
      </c>
      <c r="C67" s="127"/>
      <c r="D67" s="128"/>
      <c r="E67" s="128"/>
      <c r="F67" s="138"/>
      <c r="G67" s="139"/>
      <c r="H67" s="139"/>
      <c r="I67" s="199">
        <f>SUM(I47:I66)</f>
        <v>0</v>
      </c>
      <c r="J67" s="199"/>
    </row>
    <row r="68" spans="1:10" x14ac:dyDescent="0.25">
      <c r="F68" s="140"/>
      <c r="G68" s="96"/>
      <c r="H68" s="140"/>
      <c r="I68" s="96"/>
      <c r="J68" s="96"/>
    </row>
    <row r="69" spans="1:10" x14ac:dyDescent="0.25">
      <c r="F69" s="140"/>
      <c r="G69" s="96"/>
      <c r="H69" s="140"/>
      <c r="I69" s="96"/>
      <c r="J69" s="96"/>
    </row>
    <row r="70" spans="1:10" x14ac:dyDescent="0.25">
      <c r="F70" s="140"/>
      <c r="G70" s="96"/>
      <c r="H70" s="140"/>
      <c r="I70" s="96"/>
      <c r="J70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9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7:J67"/>
    <mergeCell ref="I64:J64"/>
    <mergeCell ref="C64:E64"/>
    <mergeCell ref="I65:J65"/>
    <mergeCell ref="C65:E65"/>
    <mergeCell ref="I66:J66"/>
    <mergeCell ref="C66:E6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46" t="s">
        <v>6</v>
      </c>
      <c r="B1" s="246"/>
      <c r="C1" s="247"/>
      <c r="D1" s="246"/>
      <c r="E1" s="246"/>
      <c r="F1" s="246"/>
      <c r="G1" s="246"/>
    </row>
    <row r="2" spans="1:7" ht="24.9" customHeight="1" x14ac:dyDescent="0.25">
      <c r="A2" s="79" t="s">
        <v>39</v>
      </c>
      <c r="B2" s="78"/>
      <c r="C2" s="248"/>
      <c r="D2" s="248"/>
      <c r="E2" s="248"/>
      <c r="F2" s="248"/>
      <c r="G2" s="249"/>
    </row>
    <row r="3" spans="1:7" ht="24.9" hidden="1" customHeight="1" x14ac:dyDescent="0.25">
      <c r="A3" s="79" t="s">
        <v>7</v>
      </c>
      <c r="B3" s="78"/>
      <c r="C3" s="248"/>
      <c r="D3" s="248"/>
      <c r="E3" s="248"/>
      <c r="F3" s="248"/>
      <c r="G3" s="249"/>
    </row>
    <row r="4" spans="1:7" ht="24.9" hidden="1" customHeight="1" x14ac:dyDescent="0.25">
      <c r="A4" s="79" t="s">
        <v>8</v>
      </c>
      <c r="B4" s="78"/>
      <c r="C4" s="248"/>
      <c r="D4" s="248"/>
      <c r="E4" s="248"/>
      <c r="F4" s="248"/>
      <c r="G4" s="249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35"/>
  <sheetViews>
    <sheetView workbookViewId="0">
      <selection activeCell="C2" sqref="C2:G2"/>
    </sheetView>
  </sheetViews>
  <sheetFormatPr defaultRowHeight="13.2" outlineLevelRow="1" x14ac:dyDescent="0.25"/>
  <cols>
    <col min="1" max="1" width="4.33203125" customWidth="1"/>
    <col min="2" max="2" width="14.44140625" style="95" customWidth="1"/>
    <col min="3" max="3" width="38.33203125" style="95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1" width="0" hidden="1" customWidth="1"/>
    <col min="29" max="39" width="0" hidden="1" customWidth="1"/>
  </cols>
  <sheetData>
    <row r="1" spans="1:60" ht="15.75" customHeight="1" x14ac:dyDescent="0.3">
      <c r="A1" s="250" t="s">
        <v>323</v>
      </c>
      <c r="B1" s="250"/>
      <c r="C1" s="250"/>
      <c r="D1" s="250"/>
      <c r="E1" s="250"/>
      <c r="F1" s="250"/>
      <c r="G1" s="250"/>
      <c r="AE1" t="s">
        <v>95</v>
      </c>
    </row>
    <row r="2" spans="1:60" ht="24.9" customHeight="1" x14ac:dyDescent="0.25">
      <c r="A2" s="145" t="s">
        <v>94</v>
      </c>
      <c r="B2" s="143"/>
      <c r="C2" s="251" t="s">
        <v>324</v>
      </c>
      <c r="D2" s="252"/>
      <c r="E2" s="252"/>
      <c r="F2" s="252"/>
      <c r="G2" s="253"/>
      <c r="AE2" t="s">
        <v>96</v>
      </c>
    </row>
    <row r="3" spans="1:60" ht="24.9" hidden="1" customHeight="1" x14ac:dyDescent="0.25">
      <c r="A3" s="146" t="s">
        <v>7</v>
      </c>
      <c r="B3" s="144"/>
      <c r="C3" s="254"/>
      <c r="D3" s="255"/>
      <c r="E3" s="255"/>
      <c r="F3" s="255"/>
      <c r="G3" s="256"/>
      <c r="AE3" t="s">
        <v>97</v>
      </c>
    </row>
    <row r="4" spans="1:60" ht="24.9" hidden="1" customHeight="1" x14ac:dyDescent="0.25">
      <c r="A4" s="146" t="s">
        <v>8</v>
      </c>
      <c r="B4" s="144"/>
      <c r="C4" s="254"/>
      <c r="D4" s="255"/>
      <c r="E4" s="255"/>
      <c r="F4" s="255"/>
      <c r="G4" s="256"/>
      <c r="AE4" t="s">
        <v>98</v>
      </c>
    </row>
    <row r="5" spans="1:60" hidden="1" x14ac:dyDescent="0.25">
      <c r="A5" s="147" t="s">
        <v>99</v>
      </c>
      <c r="B5" s="148"/>
      <c r="C5" s="149"/>
      <c r="D5" s="150"/>
      <c r="E5" s="150"/>
      <c r="F5" s="150"/>
      <c r="G5" s="151"/>
      <c r="AE5" t="s">
        <v>100</v>
      </c>
    </row>
    <row r="7" spans="1:60" ht="39.6" x14ac:dyDescent="0.25">
      <c r="A7" s="156" t="s">
        <v>101</v>
      </c>
      <c r="B7" s="157" t="s">
        <v>102</v>
      </c>
      <c r="C7" s="157" t="s">
        <v>103</v>
      </c>
      <c r="D7" s="156" t="s">
        <v>104</v>
      </c>
      <c r="E7" s="156" t="s">
        <v>105</v>
      </c>
      <c r="F7" s="152" t="s">
        <v>106</v>
      </c>
      <c r="G7" s="173" t="s">
        <v>28</v>
      </c>
      <c r="H7" s="174" t="s">
        <v>29</v>
      </c>
      <c r="I7" s="174" t="s">
        <v>107</v>
      </c>
      <c r="J7" s="174" t="s">
        <v>30</v>
      </c>
      <c r="K7" s="174" t="s">
        <v>108</v>
      </c>
      <c r="L7" s="174" t="s">
        <v>109</v>
      </c>
      <c r="M7" s="174" t="s">
        <v>110</v>
      </c>
      <c r="N7" s="174" t="s">
        <v>111</v>
      </c>
      <c r="O7" s="174" t="s">
        <v>112</v>
      </c>
      <c r="P7" s="174" t="s">
        <v>113</v>
      </c>
      <c r="Q7" s="174" t="s">
        <v>114</v>
      </c>
      <c r="R7" s="174" t="s">
        <v>115</v>
      </c>
      <c r="S7" s="174" t="s">
        <v>116</v>
      </c>
      <c r="T7" s="174" t="s">
        <v>117</v>
      </c>
      <c r="U7" s="159" t="s">
        <v>118</v>
      </c>
    </row>
    <row r="8" spans="1:60" x14ac:dyDescent="0.25">
      <c r="A8" s="175" t="s">
        <v>119</v>
      </c>
      <c r="B8" s="176" t="s">
        <v>52</v>
      </c>
      <c r="C8" s="177" t="s">
        <v>53</v>
      </c>
      <c r="D8" s="178"/>
      <c r="E8" s="179"/>
      <c r="F8" s="180"/>
      <c r="G8" s="180">
        <f>SUMIF(AE9:AE11,"&lt;&gt;NOR",G9:G11)</f>
        <v>0</v>
      </c>
      <c r="H8" s="180"/>
      <c r="I8" s="180">
        <f>SUM(I9:I11)</f>
        <v>0</v>
      </c>
      <c r="J8" s="180"/>
      <c r="K8" s="180">
        <f>SUM(K9:K11)</f>
        <v>0</v>
      </c>
      <c r="L8" s="180"/>
      <c r="M8" s="180">
        <f>SUM(M9:M11)</f>
        <v>0</v>
      </c>
      <c r="N8" s="158"/>
      <c r="O8" s="158">
        <f>SUM(O9:O11)</f>
        <v>0.38631000000000004</v>
      </c>
      <c r="P8" s="158"/>
      <c r="Q8" s="158">
        <f>SUM(Q9:Q11)</f>
        <v>0</v>
      </c>
      <c r="R8" s="158"/>
      <c r="S8" s="158"/>
      <c r="T8" s="175"/>
      <c r="U8" s="158">
        <f>SUM(U9:U11)</f>
        <v>3.02</v>
      </c>
      <c r="AE8" t="s">
        <v>120</v>
      </c>
    </row>
    <row r="9" spans="1:60" ht="20.399999999999999" outlineLevel="1" x14ac:dyDescent="0.25">
      <c r="A9" s="154">
        <v>1</v>
      </c>
      <c r="B9" s="160" t="s">
        <v>121</v>
      </c>
      <c r="C9" s="193" t="s">
        <v>122</v>
      </c>
      <c r="D9" s="162" t="s">
        <v>123</v>
      </c>
      <c r="E9" s="168">
        <v>4.2300000000000004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3">
        <v>5.654E-2</v>
      </c>
      <c r="O9" s="163">
        <f>ROUND(E9*N9,5)</f>
        <v>0.23916000000000001</v>
      </c>
      <c r="P9" s="163">
        <v>0</v>
      </c>
      <c r="Q9" s="163">
        <f>ROUND(E9*P9,5)</f>
        <v>0</v>
      </c>
      <c r="R9" s="163"/>
      <c r="S9" s="163"/>
      <c r="T9" s="164">
        <v>0.51744999999999997</v>
      </c>
      <c r="U9" s="163">
        <f>ROUND(E9*T9,2)</f>
        <v>2.19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124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5">
      <c r="A10" s="154">
        <v>2</v>
      </c>
      <c r="B10" s="160" t="s">
        <v>125</v>
      </c>
      <c r="C10" s="193" t="s">
        <v>126</v>
      </c>
      <c r="D10" s="162" t="s">
        <v>127</v>
      </c>
      <c r="E10" s="168">
        <v>1</v>
      </c>
      <c r="F10" s="170"/>
      <c r="G10" s="171">
        <f>ROUND(E10*F10,2)</f>
        <v>0</v>
      </c>
      <c r="H10" s="170"/>
      <c r="I10" s="171">
        <f>ROUND(E10*H10,2)</f>
        <v>0</v>
      </c>
      <c r="J10" s="170"/>
      <c r="K10" s="171">
        <f>ROUND(E10*J10,2)</f>
        <v>0</v>
      </c>
      <c r="L10" s="171">
        <v>21</v>
      </c>
      <c r="M10" s="171">
        <f>G10*(1+L10/100)</f>
        <v>0</v>
      </c>
      <c r="N10" s="163">
        <v>1.5730000000000001E-2</v>
      </c>
      <c r="O10" s="163">
        <f>ROUND(E10*N10,5)</f>
        <v>1.5730000000000001E-2</v>
      </c>
      <c r="P10" s="163">
        <v>0</v>
      </c>
      <c r="Q10" s="163">
        <f>ROUND(E10*P10,5)</f>
        <v>0</v>
      </c>
      <c r="R10" s="163"/>
      <c r="S10" s="163"/>
      <c r="T10" s="164">
        <v>0.23250000000000001</v>
      </c>
      <c r="U10" s="163">
        <f>ROUND(E10*T10,2)</f>
        <v>0.23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124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ht="20.399999999999999" outlineLevel="1" x14ac:dyDescent="0.25">
      <c r="A11" s="154">
        <v>3</v>
      </c>
      <c r="B11" s="160" t="s">
        <v>128</v>
      </c>
      <c r="C11" s="193" t="s">
        <v>129</v>
      </c>
      <c r="D11" s="162" t="s">
        <v>127</v>
      </c>
      <c r="E11" s="168">
        <v>2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63">
        <v>6.5710000000000005E-2</v>
      </c>
      <c r="O11" s="163">
        <f>ROUND(E11*N11,5)</f>
        <v>0.13142000000000001</v>
      </c>
      <c r="P11" s="163">
        <v>0</v>
      </c>
      <c r="Q11" s="163">
        <f>ROUND(E11*P11,5)</f>
        <v>0</v>
      </c>
      <c r="R11" s="163"/>
      <c r="S11" s="163"/>
      <c r="T11" s="164">
        <v>0.29798000000000002</v>
      </c>
      <c r="U11" s="163">
        <f>ROUND(E11*T11,2)</f>
        <v>0.6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130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x14ac:dyDescent="0.25">
      <c r="A12" s="155" t="s">
        <v>119</v>
      </c>
      <c r="B12" s="161" t="s">
        <v>54</v>
      </c>
      <c r="C12" s="194" t="s">
        <v>55</v>
      </c>
      <c r="D12" s="165"/>
      <c r="E12" s="169"/>
      <c r="F12" s="172"/>
      <c r="G12" s="172">
        <f>SUMIF(AE13:AE17,"&lt;&gt;NOR",G13:G17)</f>
        <v>0</v>
      </c>
      <c r="H12" s="172"/>
      <c r="I12" s="172">
        <f>SUM(I13:I17)</f>
        <v>0</v>
      </c>
      <c r="J12" s="172"/>
      <c r="K12" s="172">
        <f>SUM(K13:K17)</f>
        <v>0</v>
      </c>
      <c r="L12" s="172"/>
      <c r="M12" s="172">
        <f>SUM(M13:M17)</f>
        <v>0</v>
      </c>
      <c r="N12" s="166"/>
      <c r="O12" s="166">
        <f>SUM(O13:O17)</f>
        <v>1.6292799999999998</v>
      </c>
      <c r="P12" s="166"/>
      <c r="Q12" s="166">
        <f>SUM(Q13:Q17)</f>
        <v>0</v>
      </c>
      <c r="R12" s="166"/>
      <c r="S12" s="166"/>
      <c r="T12" s="167"/>
      <c r="U12" s="166">
        <f>SUM(U13:U17)</f>
        <v>51.5</v>
      </c>
      <c r="AE12" t="s">
        <v>120</v>
      </c>
    </row>
    <row r="13" spans="1:60" ht="20.399999999999999" outlineLevel="1" x14ac:dyDescent="0.25">
      <c r="A13" s="154">
        <v>4</v>
      </c>
      <c r="B13" s="160" t="s">
        <v>131</v>
      </c>
      <c r="C13" s="193" t="s">
        <v>132</v>
      </c>
      <c r="D13" s="162" t="s">
        <v>123</v>
      </c>
      <c r="E13" s="168">
        <v>65.14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1">
        <f>G13*(1+L13/100)</f>
        <v>0</v>
      </c>
      <c r="N13" s="163">
        <v>2.0400000000000001E-2</v>
      </c>
      <c r="O13" s="163">
        <f>ROUND(E13*N13,5)</f>
        <v>1.3288599999999999</v>
      </c>
      <c r="P13" s="163">
        <v>0</v>
      </c>
      <c r="Q13" s="163">
        <f>ROUND(E13*P13,5)</f>
        <v>0</v>
      </c>
      <c r="R13" s="163"/>
      <c r="S13" s="163"/>
      <c r="T13" s="164">
        <v>0.42</v>
      </c>
      <c r="U13" s="163">
        <f>ROUND(E13*T13,2)</f>
        <v>27.36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124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5">
      <c r="A14" s="154">
        <v>5</v>
      </c>
      <c r="B14" s="160" t="s">
        <v>133</v>
      </c>
      <c r="C14" s="193" t="s">
        <v>134</v>
      </c>
      <c r="D14" s="162" t="s">
        <v>123</v>
      </c>
      <c r="E14" s="168">
        <v>33.29</v>
      </c>
      <c r="F14" s="170"/>
      <c r="G14" s="171">
        <f>ROUND(E14*F14,2)</f>
        <v>0</v>
      </c>
      <c r="H14" s="170"/>
      <c r="I14" s="171">
        <f>ROUND(E14*H14,2)</f>
        <v>0</v>
      </c>
      <c r="J14" s="170"/>
      <c r="K14" s="171">
        <f>ROUND(E14*J14,2)</f>
        <v>0</v>
      </c>
      <c r="L14" s="171">
        <v>21</v>
      </c>
      <c r="M14" s="171">
        <f>G14*(1+L14/100)</f>
        <v>0</v>
      </c>
      <c r="N14" s="163">
        <v>2.9999999999999997E-4</v>
      </c>
      <c r="O14" s="163">
        <f>ROUND(E14*N14,5)</f>
        <v>9.9900000000000006E-3</v>
      </c>
      <c r="P14" s="163">
        <v>0</v>
      </c>
      <c r="Q14" s="163">
        <f>ROUND(E14*P14,5)</f>
        <v>0</v>
      </c>
      <c r="R14" s="163"/>
      <c r="S14" s="163"/>
      <c r="T14" s="164">
        <v>8.8999999999999996E-2</v>
      </c>
      <c r="U14" s="163">
        <f>ROUND(E14*T14,2)</f>
        <v>2.96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124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0.399999999999999" outlineLevel="1" x14ac:dyDescent="0.25">
      <c r="A15" s="154">
        <v>6</v>
      </c>
      <c r="B15" s="160" t="s">
        <v>135</v>
      </c>
      <c r="C15" s="193" t="s">
        <v>136</v>
      </c>
      <c r="D15" s="162" t="s">
        <v>123</v>
      </c>
      <c r="E15" s="168">
        <v>33.29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63">
        <v>4.8500000000000001E-3</v>
      </c>
      <c r="O15" s="163">
        <f>ROUND(E15*N15,5)</f>
        <v>0.16145999999999999</v>
      </c>
      <c r="P15" s="163">
        <v>0</v>
      </c>
      <c r="Q15" s="163">
        <f>ROUND(E15*P15,5)</f>
        <v>0</v>
      </c>
      <c r="R15" s="163"/>
      <c r="S15" s="163"/>
      <c r="T15" s="164">
        <v>0.36499999999999999</v>
      </c>
      <c r="U15" s="163">
        <f>ROUND(E15*T15,2)</f>
        <v>12.15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124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5">
      <c r="A16" s="154">
        <v>7</v>
      </c>
      <c r="B16" s="160" t="s">
        <v>137</v>
      </c>
      <c r="C16" s="193" t="s">
        <v>138</v>
      </c>
      <c r="D16" s="162" t="s">
        <v>123</v>
      </c>
      <c r="E16" s="168">
        <v>28.66</v>
      </c>
      <c r="F16" s="170"/>
      <c r="G16" s="171">
        <f>ROUND(E16*F16,2)</f>
        <v>0</v>
      </c>
      <c r="H16" s="170"/>
      <c r="I16" s="171">
        <f>ROUND(E16*H16,2)</f>
        <v>0</v>
      </c>
      <c r="J16" s="170"/>
      <c r="K16" s="171">
        <f>ROUND(E16*J16,2)</f>
        <v>0</v>
      </c>
      <c r="L16" s="171">
        <v>21</v>
      </c>
      <c r="M16" s="171">
        <f>G16*(1+L16/100)</f>
        <v>0</v>
      </c>
      <c r="N16" s="163">
        <v>2.9999999999999997E-4</v>
      </c>
      <c r="O16" s="163">
        <f>ROUND(E16*N16,5)</f>
        <v>8.6E-3</v>
      </c>
      <c r="P16" s="163">
        <v>0</v>
      </c>
      <c r="Q16" s="163">
        <f>ROUND(E16*P16,5)</f>
        <v>0</v>
      </c>
      <c r="R16" s="163"/>
      <c r="S16" s="163"/>
      <c r="T16" s="164">
        <v>7.0000000000000007E-2</v>
      </c>
      <c r="U16" s="163">
        <f>ROUND(E16*T16,2)</f>
        <v>2.0099999999999998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124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ht="20.399999999999999" outlineLevel="1" x14ac:dyDescent="0.25">
      <c r="A17" s="154">
        <v>8</v>
      </c>
      <c r="B17" s="160" t="s">
        <v>139</v>
      </c>
      <c r="C17" s="193" t="s">
        <v>140</v>
      </c>
      <c r="D17" s="162" t="s">
        <v>123</v>
      </c>
      <c r="E17" s="168">
        <v>28.66</v>
      </c>
      <c r="F17" s="170"/>
      <c r="G17" s="171">
        <f>ROUND(E17*F17,2)</f>
        <v>0</v>
      </c>
      <c r="H17" s="170"/>
      <c r="I17" s="171">
        <f>ROUND(E17*H17,2)</f>
        <v>0</v>
      </c>
      <c r="J17" s="170"/>
      <c r="K17" s="171">
        <f>ROUND(E17*J17,2)</f>
        <v>0</v>
      </c>
      <c r="L17" s="171">
        <v>21</v>
      </c>
      <c r="M17" s="171">
        <f>G17*(1+L17/100)</f>
        <v>0</v>
      </c>
      <c r="N17" s="163">
        <v>4.1999999999999997E-3</v>
      </c>
      <c r="O17" s="163">
        <f>ROUND(E17*N17,5)</f>
        <v>0.12037</v>
      </c>
      <c r="P17" s="163">
        <v>0</v>
      </c>
      <c r="Q17" s="163">
        <f>ROUND(E17*P17,5)</f>
        <v>0</v>
      </c>
      <c r="R17" s="163"/>
      <c r="S17" s="163"/>
      <c r="T17" s="164">
        <v>0.245</v>
      </c>
      <c r="U17" s="163">
        <f>ROUND(E17*T17,2)</f>
        <v>7.02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124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x14ac:dyDescent="0.25">
      <c r="A18" s="155" t="s">
        <v>119</v>
      </c>
      <c r="B18" s="161" t="s">
        <v>56</v>
      </c>
      <c r="C18" s="194" t="s">
        <v>57</v>
      </c>
      <c r="D18" s="165"/>
      <c r="E18" s="169"/>
      <c r="F18" s="172"/>
      <c r="G18" s="172">
        <f>SUMIF(AE19:AE20,"&lt;&gt;NOR",G19:G20)</f>
        <v>0</v>
      </c>
      <c r="H18" s="172"/>
      <c r="I18" s="172">
        <f>SUM(I19:I20)</f>
        <v>0</v>
      </c>
      <c r="J18" s="172"/>
      <c r="K18" s="172">
        <f>SUM(K19:K20)</f>
        <v>0</v>
      </c>
      <c r="L18" s="172"/>
      <c r="M18" s="172">
        <f>SUM(M19:M20)</f>
        <v>0</v>
      </c>
      <c r="N18" s="166"/>
      <c r="O18" s="166">
        <f>SUM(O19:O20)</f>
        <v>0.12224</v>
      </c>
      <c r="P18" s="166"/>
      <c r="Q18" s="166">
        <f>SUM(Q19:Q20)</f>
        <v>0</v>
      </c>
      <c r="R18" s="166"/>
      <c r="S18" s="166"/>
      <c r="T18" s="167"/>
      <c r="U18" s="166">
        <f>SUM(U19:U20)</f>
        <v>9.3999999999999986</v>
      </c>
      <c r="AE18" t="s">
        <v>120</v>
      </c>
    </row>
    <row r="19" spans="1:60" ht="20.399999999999999" outlineLevel="1" x14ac:dyDescent="0.25">
      <c r="A19" s="154">
        <v>9</v>
      </c>
      <c r="B19" s="160" t="s">
        <v>141</v>
      </c>
      <c r="C19" s="193" t="s">
        <v>142</v>
      </c>
      <c r="D19" s="162" t="s">
        <v>143</v>
      </c>
      <c r="E19" s="168">
        <v>48.6</v>
      </c>
      <c r="F19" s="170"/>
      <c r="G19" s="171">
        <f>ROUND(E19*F19,2)</f>
        <v>0</v>
      </c>
      <c r="H19" s="170"/>
      <c r="I19" s="171">
        <f>ROUND(E19*H19,2)</f>
        <v>0</v>
      </c>
      <c r="J19" s="170"/>
      <c r="K19" s="171">
        <f>ROUND(E19*J19,2)</f>
        <v>0</v>
      </c>
      <c r="L19" s="171">
        <v>21</v>
      </c>
      <c r="M19" s="171">
        <f>G19*(1+L19/100)</f>
        <v>0</v>
      </c>
      <c r="N19" s="163">
        <v>2.3800000000000002E-3</v>
      </c>
      <c r="O19" s="163">
        <f>ROUND(E19*N19,5)</f>
        <v>0.11567</v>
      </c>
      <c r="P19" s="163">
        <v>0</v>
      </c>
      <c r="Q19" s="163">
        <f>ROUND(E19*P19,5)</f>
        <v>0</v>
      </c>
      <c r="R19" s="163"/>
      <c r="S19" s="163"/>
      <c r="T19" s="164">
        <v>0.18232999999999999</v>
      </c>
      <c r="U19" s="163">
        <f>ROUND(E19*T19,2)</f>
        <v>8.86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124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20.399999999999999" outlineLevel="1" x14ac:dyDescent="0.25">
      <c r="A20" s="154">
        <v>10</v>
      </c>
      <c r="B20" s="160" t="s">
        <v>144</v>
      </c>
      <c r="C20" s="193" t="s">
        <v>145</v>
      </c>
      <c r="D20" s="162" t="s">
        <v>123</v>
      </c>
      <c r="E20" s="168">
        <v>1.5</v>
      </c>
      <c r="F20" s="170"/>
      <c r="G20" s="171">
        <f>ROUND(E20*F20,2)</f>
        <v>0</v>
      </c>
      <c r="H20" s="170"/>
      <c r="I20" s="171">
        <f>ROUND(E20*H20,2)</f>
        <v>0</v>
      </c>
      <c r="J20" s="170"/>
      <c r="K20" s="171">
        <f>ROUND(E20*J20,2)</f>
        <v>0</v>
      </c>
      <c r="L20" s="171">
        <v>21</v>
      </c>
      <c r="M20" s="171">
        <f>G20*(1+L20/100)</f>
        <v>0</v>
      </c>
      <c r="N20" s="163">
        <v>4.3800000000000002E-3</v>
      </c>
      <c r="O20" s="163">
        <f>ROUND(E20*N20,5)</f>
        <v>6.5700000000000003E-3</v>
      </c>
      <c r="P20" s="163">
        <v>0</v>
      </c>
      <c r="Q20" s="163">
        <f>ROUND(E20*P20,5)</f>
        <v>0</v>
      </c>
      <c r="R20" s="163"/>
      <c r="S20" s="163"/>
      <c r="T20" s="164">
        <v>0.36199999999999999</v>
      </c>
      <c r="U20" s="163">
        <f>ROUND(E20*T20,2)</f>
        <v>0.54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124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x14ac:dyDescent="0.25">
      <c r="A21" s="155" t="s">
        <v>119</v>
      </c>
      <c r="B21" s="161" t="s">
        <v>58</v>
      </c>
      <c r="C21" s="194" t="s">
        <v>59</v>
      </c>
      <c r="D21" s="165"/>
      <c r="E21" s="169"/>
      <c r="F21" s="172"/>
      <c r="G21" s="172">
        <f>SUMIF(AE22:AE23,"&lt;&gt;NOR",G22:G23)</f>
        <v>0</v>
      </c>
      <c r="H21" s="172"/>
      <c r="I21" s="172">
        <f>SUM(I22:I23)</f>
        <v>0</v>
      </c>
      <c r="J21" s="172"/>
      <c r="K21" s="172">
        <f>SUM(K22:K23)</f>
        <v>0</v>
      </c>
      <c r="L21" s="172"/>
      <c r="M21" s="172">
        <f>SUM(M22:M23)</f>
        <v>0</v>
      </c>
      <c r="N21" s="166"/>
      <c r="O21" s="166">
        <f>SUM(O22:O23)</f>
        <v>0.45804</v>
      </c>
      <c r="P21" s="166"/>
      <c r="Q21" s="166">
        <f>SUM(Q22:Q23)</f>
        <v>0</v>
      </c>
      <c r="R21" s="166"/>
      <c r="S21" s="166"/>
      <c r="T21" s="167"/>
      <c r="U21" s="166">
        <f>SUM(U22:U23)</f>
        <v>12.190000000000001</v>
      </c>
      <c r="AE21" t="s">
        <v>120</v>
      </c>
    </row>
    <row r="22" spans="1:60" outlineLevel="1" x14ac:dyDescent="0.25">
      <c r="A22" s="154">
        <v>11</v>
      </c>
      <c r="B22" s="160" t="s">
        <v>146</v>
      </c>
      <c r="C22" s="193" t="s">
        <v>147</v>
      </c>
      <c r="D22" s="162" t="s">
        <v>148</v>
      </c>
      <c r="E22" s="168">
        <v>8.8499999999999995E-2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63">
        <v>2.5</v>
      </c>
      <c r="O22" s="163">
        <f>ROUND(E22*N22,5)</f>
        <v>0.22125</v>
      </c>
      <c r="P22" s="163">
        <v>0</v>
      </c>
      <c r="Q22" s="163">
        <f>ROUND(E22*P22,5)</f>
        <v>0</v>
      </c>
      <c r="R22" s="163"/>
      <c r="S22" s="163"/>
      <c r="T22" s="164">
        <v>5.33</v>
      </c>
      <c r="U22" s="163">
        <f>ROUND(E22*T22,2)</f>
        <v>0.47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124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ht="20.399999999999999" outlineLevel="1" x14ac:dyDescent="0.25">
      <c r="A23" s="154">
        <v>12</v>
      </c>
      <c r="B23" s="160" t="s">
        <v>149</v>
      </c>
      <c r="C23" s="193" t="s">
        <v>150</v>
      </c>
      <c r="D23" s="162" t="s">
        <v>123</v>
      </c>
      <c r="E23" s="168">
        <v>34.07</v>
      </c>
      <c r="F23" s="170"/>
      <c r="G23" s="171">
        <f>ROUND(E23*F23,2)</f>
        <v>0</v>
      </c>
      <c r="H23" s="170"/>
      <c r="I23" s="171">
        <f>ROUND(E23*H23,2)</f>
        <v>0</v>
      </c>
      <c r="J23" s="170"/>
      <c r="K23" s="171">
        <f>ROUND(E23*J23,2)</f>
        <v>0</v>
      </c>
      <c r="L23" s="171">
        <v>21</v>
      </c>
      <c r="M23" s="171">
        <f>G23*(1+L23/100)</f>
        <v>0</v>
      </c>
      <c r="N23" s="163">
        <v>6.9499999999999996E-3</v>
      </c>
      <c r="O23" s="163">
        <f>ROUND(E23*N23,5)</f>
        <v>0.23679</v>
      </c>
      <c r="P23" s="163">
        <v>0</v>
      </c>
      <c r="Q23" s="163">
        <f>ROUND(E23*P23,5)</f>
        <v>0</v>
      </c>
      <c r="R23" s="163"/>
      <c r="S23" s="163"/>
      <c r="T23" s="164">
        <v>0.34399999999999997</v>
      </c>
      <c r="U23" s="163">
        <f>ROUND(E23*T23,2)</f>
        <v>11.72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124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x14ac:dyDescent="0.25">
      <c r="A24" s="155" t="s">
        <v>119</v>
      </c>
      <c r="B24" s="161" t="s">
        <v>60</v>
      </c>
      <c r="C24" s="194" t="s">
        <v>61</v>
      </c>
      <c r="D24" s="165"/>
      <c r="E24" s="169"/>
      <c r="F24" s="172"/>
      <c r="G24" s="172">
        <f>SUMIF(AE25:AE26,"&lt;&gt;NOR",G25:G26)</f>
        <v>0</v>
      </c>
      <c r="H24" s="172"/>
      <c r="I24" s="172">
        <f>SUM(I25:I26)</f>
        <v>0</v>
      </c>
      <c r="J24" s="172"/>
      <c r="K24" s="172">
        <f>SUM(K25:K26)</f>
        <v>0</v>
      </c>
      <c r="L24" s="172"/>
      <c r="M24" s="172">
        <f>SUM(M25:M26)</f>
        <v>0</v>
      </c>
      <c r="N24" s="166"/>
      <c r="O24" s="166">
        <f>SUM(O25:O26)</f>
        <v>0.15359</v>
      </c>
      <c r="P24" s="166"/>
      <c r="Q24" s="166">
        <f>SUM(Q25:Q26)</f>
        <v>0</v>
      </c>
      <c r="R24" s="166"/>
      <c r="S24" s="166"/>
      <c r="T24" s="167"/>
      <c r="U24" s="166">
        <f>SUM(U25:U26)</f>
        <v>9.3000000000000007</v>
      </c>
      <c r="AE24" t="s">
        <v>120</v>
      </c>
    </row>
    <row r="25" spans="1:60" ht="20.399999999999999" outlineLevel="1" x14ac:dyDescent="0.25">
      <c r="A25" s="154">
        <v>13</v>
      </c>
      <c r="B25" s="160" t="s">
        <v>151</v>
      </c>
      <c r="C25" s="193" t="s">
        <v>152</v>
      </c>
      <c r="D25" s="162" t="s">
        <v>127</v>
      </c>
      <c r="E25" s="168">
        <v>3</v>
      </c>
      <c r="F25" s="170"/>
      <c r="G25" s="171">
        <f>ROUND(E25*F25,2)</f>
        <v>0</v>
      </c>
      <c r="H25" s="170"/>
      <c r="I25" s="171">
        <f>ROUND(E25*H25,2)</f>
        <v>0</v>
      </c>
      <c r="J25" s="170"/>
      <c r="K25" s="171">
        <f>ROUND(E25*J25,2)</f>
        <v>0</v>
      </c>
      <c r="L25" s="171">
        <v>21</v>
      </c>
      <c r="M25" s="171">
        <f>G25*(1+L25/100)</f>
        <v>0</v>
      </c>
      <c r="N25" s="163">
        <v>3.083E-2</v>
      </c>
      <c r="O25" s="163">
        <f>ROUND(E25*N25,5)</f>
        <v>9.2490000000000003E-2</v>
      </c>
      <c r="P25" s="163">
        <v>0</v>
      </c>
      <c r="Q25" s="163">
        <f>ROUND(E25*P25,5)</f>
        <v>0</v>
      </c>
      <c r="R25" s="163"/>
      <c r="S25" s="163"/>
      <c r="T25" s="164">
        <v>1.86</v>
      </c>
      <c r="U25" s="163">
        <f>ROUND(E25*T25,2)</f>
        <v>5.58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124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20.399999999999999" outlineLevel="1" x14ac:dyDescent="0.25">
      <c r="A26" s="154">
        <v>14</v>
      </c>
      <c r="B26" s="160" t="s">
        <v>153</v>
      </c>
      <c r="C26" s="193" t="s">
        <v>154</v>
      </c>
      <c r="D26" s="162" t="s">
        <v>127</v>
      </c>
      <c r="E26" s="168">
        <v>2</v>
      </c>
      <c r="F26" s="170"/>
      <c r="G26" s="171">
        <f>ROUND(E26*F26,2)</f>
        <v>0</v>
      </c>
      <c r="H26" s="170"/>
      <c r="I26" s="171">
        <f>ROUND(E26*H26,2)</f>
        <v>0</v>
      </c>
      <c r="J26" s="170"/>
      <c r="K26" s="171">
        <f>ROUND(E26*J26,2)</f>
        <v>0</v>
      </c>
      <c r="L26" s="171">
        <v>21</v>
      </c>
      <c r="M26" s="171">
        <f>G26*(1+L26/100)</f>
        <v>0</v>
      </c>
      <c r="N26" s="163">
        <v>3.0550000000000001E-2</v>
      </c>
      <c r="O26" s="163">
        <f>ROUND(E26*N26,5)</f>
        <v>6.1100000000000002E-2</v>
      </c>
      <c r="P26" s="163">
        <v>0</v>
      </c>
      <c r="Q26" s="163">
        <f>ROUND(E26*P26,5)</f>
        <v>0</v>
      </c>
      <c r="R26" s="163"/>
      <c r="S26" s="163"/>
      <c r="T26" s="164">
        <v>1.86</v>
      </c>
      <c r="U26" s="163">
        <f>ROUND(E26*T26,2)</f>
        <v>3.72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124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x14ac:dyDescent="0.25">
      <c r="A27" s="155" t="s">
        <v>119</v>
      </c>
      <c r="B27" s="161" t="s">
        <v>62</v>
      </c>
      <c r="C27" s="194" t="s">
        <v>63</v>
      </c>
      <c r="D27" s="165"/>
      <c r="E27" s="169"/>
      <c r="F27" s="172"/>
      <c r="G27" s="172">
        <f>SUMIF(AE28:AE28,"&lt;&gt;NOR",G28:G28)</f>
        <v>0</v>
      </c>
      <c r="H27" s="172"/>
      <c r="I27" s="172">
        <f>SUM(I28:I28)</f>
        <v>0</v>
      </c>
      <c r="J27" s="172"/>
      <c r="K27" s="172">
        <f>SUM(K28:K28)</f>
        <v>0</v>
      </c>
      <c r="L27" s="172"/>
      <c r="M27" s="172">
        <f>SUM(M28:M28)</f>
        <v>0</v>
      </c>
      <c r="N27" s="166"/>
      <c r="O27" s="166">
        <f>SUM(O28:O28)</f>
        <v>4.2349999999999999E-2</v>
      </c>
      <c r="P27" s="166"/>
      <c r="Q27" s="166">
        <f>SUM(Q28:Q28)</f>
        <v>0</v>
      </c>
      <c r="R27" s="166"/>
      <c r="S27" s="166"/>
      <c r="T27" s="167"/>
      <c r="U27" s="166">
        <f>SUM(U28:U28)</f>
        <v>6.2</v>
      </c>
      <c r="AE27" t="s">
        <v>120</v>
      </c>
    </row>
    <row r="28" spans="1:60" outlineLevel="1" x14ac:dyDescent="0.25">
      <c r="A28" s="154">
        <v>15</v>
      </c>
      <c r="B28" s="160" t="s">
        <v>155</v>
      </c>
      <c r="C28" s="193" t="s">
        <v>156</v>
      </c>
      <c r="D28" s="162" t="s">
        <v>123</v>
      </c>
      <c r="E28" s="168">
        <v>35</v>
      </c>
      <c r="F28" s="170"/>
      <c r="G28" s="171">
        <f>ROUND(E28*F28,2)</f>
        <v>0</v>
      </c>
      <c r="H28" s="170"/>
      <c r="I28" s="171">
        <f>ROUND(E28*H28,2)</f>
        <v>0</v>
      </c>
      <c r="J28" s="170"/>
      <c r="K28" s="171">
        <f>ROUND(E28*J28,2)</f>
        <v>0</v>
      </c>
      <c r="L28" s="171">
        <v>21</v>
      </c>
      <c r="M28" s="171">
        <f>G28*(1+L28/100)</f>
        <v>0</v>
      </c>
      <c r="N28" s="163">
        <v>1.2099999999999999E-3</v>
      </c>
      <c r="O28" s="163">
        <f>ROUND(E28*N28,5)</f>
        <v>4.2349999999999999E-2</v>
      </c>
      <c r="P28" s="163">
        <v>0</v>
      </c>
      <c r="Q28" s="163">
        <f>ROUND(E28*P28,5)</f>
        <v>0</v>
      </c>
      <c r="R28" s="163"/>
      <c r="S28" s="163"/>
      <c r="T28" s="164">
        <v>0.17699999999999999</v>
      </c>
      <c r="U28" s="163">
        <f>ROUND(E28*T28,2)</f>
        <v>6.2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124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x14ac:dyDescent="0.25">
      <c r="A29" s="155" t="s">
        <v>119</v>
      </c>
      <c r="B29" s="161" t="s">
        <v>64</v>
      </c>
      <c r="C29" s="194" t="s">
        <v>65</v>
      </c>
      <c r="D29" s="165"/>
      <c r="E29" s="169"/>
      <c r="F29" s="172"/>
      <c r="G29" s="172">
        <f>SUMIF(AE30:AE30,"&lt;&gt;NOR",G30:G30)</f>
        <v>0</v>
      </c>
      <c r="H29" s="172"/>
      <c r="I29" s="172">
        <f>SUM(I30:I30)</f>
        <v>0</v>
      </c>
      <c r="J29" s="172"/>
      <c r="K29" s="172">
        <f>SUM(K30:K30)</f>
        <v>0</v>
      </c>
      <c r="L29" s="172"/>
      <c r="M29" s="172">
        <f>SUM(M30:M30)</f>
        <v>0</v>
      </c>
      <c r="N29" s="166"/>
      <c r="O29" s="166">
        <f>SUM(O30:O30)</f>
        <v>1.4E-3</v>
      </c>
      <c r="P29" s="166"/>
      <c r="Q29" s="166">
        <f>SUM(Q30:Q30)</f>
        <v>0</v>
      </c>
      <c r="R29" s="166"/>
      <c r="S29" s="166"/>
      <c r="T29" s="167"/>
      <c r="U29" s="166">
        <f>SUM(U30:U30)</f>
        <v>10.78</v>
      </c>
      <c r="AE29" t="s">
        <v>120</v>
      </c>
    </row>
    <row r="30" spans="1:60" outlineLevel="1" x14ac:dyDescent="0.25">
      <c r="A30" s="154">
        <v>16</v>
      </c>
      <c r="B30" s="160" t="s">
        <v>157</v>
      </c>
      <c r="C30" s="193" t="s">
        <v>158</v>
      </c>
      <c r="D30" s="162" t="s">
        <v>123</v>
      </c>
      <c r="E30" s="168">
        <v>35</v>
      </c>
      <c r="F30" s="170"/>
      <c r="G30" s="171">
        <f>ROUND(E30*F30,2)</f>
        <v>0</v>
      </c>
      <c r="H30" s="170"/>
      <c r="I30" s="171">
        <f>ROUND(E30*H30,2)</f>
        <v>0</v>
      </c>
      <c r="J30" s="170"/>
      <c r="K30" s="171">
        <f>ROUND(E30*J30,2)</f>
        <v>0</v>
      </c>
      <c r="L30" s="171">
        <v>21</v>
      </c>
      <c r="M30" s="171">
        <f>G30*(1+L30/100)</f>
        <v>0</v>
      </c>
      <c r="N30" s="163">
        <v>4.0000000000000003E-5</v>
      </c>
      <c r="O30" s="163">
        <f>ROUND(E30*N30,5)</f>
        <v>1.4E-3</v>
      </c>
      <c r="P30" s="163">
        <v>0</v>
      </c>
      <c r="Q30" s="163">
        <f>ROUND(E30*P30,5)</f>
        <v>0</v>
      </c>
      <c r="R30" s="163"/>
      <c r="S30" s="163"/>
      <c r="T30" s="164">
        <v>0.308</v>
      </c>
      <c r="U30" s="163">
        <f>ROUND(E30*T30,2)</f>
        <v>10.78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124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x14ac:dyDescent="0.25">
      <c r="A31" s="155" t="s">
        <v>119</v>
      </c>
      <c r="B31" s="161" t="s">
        <v>66</v>
      </c>
      <c r="C31" s="194" t="s">
        <v>67</v>
      </c>
      <c r="D31" s="165"/>
      <c r="E31" s="169"/>
      <c r="F31" s="172"/>
      <c r="G31" s="172">
        <f>SUMIF(AE32:AE38,"&lt;&gt;NOR",G32:G38)</f>
        <v>0</v>
      </c>
      <c r="H31" s="172"/>
      <c r="I31" s="172">
        <f>SUM(I32:I38)</f>
        <v>0</v>
      </c>
      <c r="J31" s="172"/>
      <c r="K31" s="172">
        <f>SUM(K32:K38)</f>
        <v>0</v>
      </c>
      <c r="L31" s="172"/>
      <c r="M31" s="172">
        <f>SUM(M32:M38)</f>
        <v>0</v>
      </c>
      <c r="N31" s="166"/>
      <c r="O31" s="166">
        <f>SUM(O32:O38)</f>
        <v>5.4000000000000003E-3</v>
      </c>
      <c r="P31" s="166"/>
      <c r="Q31" s="166">
        <f>SUM(Q32:Q38)</f>
        <v>3.3613</v>
      </c>
      <c r="R31" s="166"/>
      <c r="S31" s="166"/>
      <c r="T31" s="167"/>
      <c r="U31" s="166">
        <f>SUM(U32:U38)</f>
        <v>12.419999999999998</v>
      </c>
      <c r="AE31" t="s">
        <v>120</v>
      </c>
    </row>
    <row r="32" spans="1:60" outlineLevel="1" x14ac:dyDescent="0.25">
      <c r="A32" s="154">
        <v>17</v>
      </c>
      <c r="B32" s="160" t="s">
        <v>159</v>
      </c>
      <c r="C32" s="193" t="s">
        <v>160</v>
      </c>
      <c r="D32" s="162" t="s">
        <v>143</v>
      </c>
      <c r="E32" s="168">
        <v>1</v>
      </c>
      <c r="F32" s="170"/>
      <c r="G32" s="171">
        <f t="shared" ref="G32:G38" si="0">ROUND(E32*F32,2)</f>
        <v>0</v>
      </c>
      <c r="H32" s="170"/>
      <c r="I32" s="171">
        <f t="shared" ref="I32:I38" si="1">ROUND(E32*H32,2)</f>
        <v>0</v>
      </c>
      <c r="J32" s="170"/>
      <c r="K32" s="171">
        <f t="shared" ref="K32:K38" si="2">ROUND(E32*J32,2)</f>
        <v>0</v>
      </c>
      <c r="L32" s="171">
        <v>21</v>
      </c>
      <c r="M32" s="171">
        <f t="shared" ref="M32:M38" si="3">G32*(1+L32/100)</f>
        <v>0</v>
      </c>
      <c r="N32" s="163">
        <v>0</v>
      </c>
      <c r="O32" s="163">
        <f t="shared" ref="O32:O38" si="4">ROUND(E32*N32,5)</f>
        <v>0</v>
      </c>
      <c r="P32" s="163">
        <v>7.0000000000000007E-2</v>
      </c>
      <c r="Q32" s="163">
        <f t="shared" ref="Q32:Q38" si="5">ROUND(E32*P32,5)</f>
        <v>7.0000000000000007E-2</v>
      </c>
      <c r="R32" s="163"/>
      <c r="S32" s="163"/>
      <c r="T32" s="164">
        <v>0.64</v>
      </c>
      <c r="U32" s="163">
        <f t="shared" ref="U32:U38" si="6">ROUND(E32*T32,2)</f>
        <v>0.64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124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5">
      <c r="A33" s="154">
        <v>18</v>
      </c>
      <c r="B33" s="160" t="s">
        <v>161</v>
      </c>
      <c r="C33" s="193" t="s">
        <v>162</v>
      </c>
      <c r="D33" s="162" t="s">
        <v>123</v>
      </c>
      <c r="E33" s="168">
        <v>34.07</v>
      </c>
      <c r="F33" s="170"/>
      <c r="G33" s="171">
        <f t="shared" si="0"/>
        <v>0</v>
      </c>
      <c r="H33" s="170"/>
      <c r="I33" s="171">
        <f t="shared" si="1"/>
        <v>0</v>
      </c>
      <c r="J33" s="170"/>
      <c r="K33" s="171">
        <f t="shared" si="2"/>
        <v>0</v>
      </c>
      <c r="L33" s="171">
        <v>21</v>
      </c>
      <c r="M33" s="171">
        <f t="shared" si="3"/>
        <v>0</v>
      </c>
      <c r="N33" s="163">
        <v>0</v>
      </c>
      <c r="O33" s="163">
        <f t="shared" si="4"/>
        <v>0</v>
      </c>
      <c r="P33" s="163">
        <v>0.02</v>
      </c>
      <c r="Q33" s="163">
        <f t="shared" si="5"/>
        <v>0.68140000000000001</v>
      </c>
      <c r="R33" s="163"/>
      <c r="S33" s="163"/>
      <c r="T33" s="164">
        <v>0.14699999999999999</v>
      </c>
      <c r="U33" s="163">
        <f t="shared" si="6"/>
        <v>5.01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124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5">
      <c r="A34" s="154">
        <v>19</v>
      </c>
      <c r="B34" s="160" t="s">
        <v>163</v>
      </c>
      <c r="C34" s="193" t="s">
        <v>164</v>
      </c>
      <c r="D34" s="162" t="s">
        <v>148</v>
      </c>
      <c r="E34" s="168">
        <v>0.19</v>
      </c>
      <c r="F34" s="170"/>
      <c r="G34" s="171">
        <f t="shared" si="0"/>
        <v>0</v>
      </c>
      <c r="H34" s="170"/>
      <c r="I34" s="171">
        <f t="shared" si="1"/>
        <v>0</v>
      </c>
      <c r="J34" s="170"/>
      <c r="K34" s="171">
        <f t="shared" si="2"/>
        <v>0</v>
      </c>
      <c r="L34" s="171">
        <v>21</v>
      </c>
      <c r="M34" s="171">
        <f t="shared" si="3"/>
        <v>0</v>
      </c>
      <c r="N34" s="163">
        <v>1.47E-3</v>
      </c>
      <c r="O34" s="163">
        <f t="shared" si="4"/>
        <v>2.7999999999999998E-4</v>
      </c>
      <c r="P34" s="163">
        <v>2.2000000000000002</v>
      </c>
      <c r="Q34" s="163">
        <f t="shared" si="5"/>
        <v>0.41799999999999998</v>
      </c>
      <c r="R34" s="163"/>
      <c r="S34" s="163"/>
      <c r="T34" s="164">
        <v>4.9960000000000004</v>
      </c>
      <c r="U34" s="163">
        <f t="shared" si="6"/>
        <v>0.95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124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5">
      <c r="A35" s="154">
        <v>20</v>
      </c>
      <c r="B35" s="160" t="s">
        <v>165</v>
      </c>
      <c r="C35" s="193" t="s">
        <v>166</v>
      </c>
      <c r="D35" s="162" t="s">
        <v>148</v>
      </c>
      <c r="E35" s="168">
        <v>0.89</v>
      </c>
      <c r="F35" s="170"/>
      <c r="G35" s="171">
        <f t="shared" si="0"/>
        <v>0</v>
      </c>
      <c r="H35" s="170"/>
      <c r="I35" s="171">
        <f t="shared" si="1"/>
        <v>0</v>
      </c>
      <c r="J35" s="170"/>
      <c r="K35" s="171">
        <f t="shared" si="2"/>
        <v>0</v>
      </c>
      <c r="L35" s="171">
        <v>21</v>
      </c>
      <c r="M35" s="171">
        <f t="shared" si="3"/>
        <v>0</v>
      </c>
      <c r="N35" s="163">
        <v>1.2800000000000001E-3</v>
      </c>
      <c r="O35" s="163">
        <f t="shared" si="4"/>
        <v>1.14E-3</v>
      </c>
      <c r="P35" s="163">
        <v>1.95</v>
      </c>
      <c r="Q35" s="163">
        <f t="shared" si="5"/>
        <v>1.7355</v>
      </c>
      <c r="R35" s="163"/>
      <c r="S35" s="163"/>
      <c r="T35" s="164">
        <v>1.7010000000000001</v>
      </c>
      <c r="U35" s="163">
        <f t="shared" si="6"/>
        <v>1.51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124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20.399999999999999" outlineLevel="1" x14ac:dyDescent="0.25">
      <c r="A36" s="154">
        <v>21</v>
      </c>
      <c r="B36" s="160" t="s">
        <v>167</v>
      </c>
      <c r="C36" s="193" t="s">
        <v>168</v>
      </c>
      <c r="D36" s="162" t="s">
        <v>148</v>
      </c>
      <c r="E36" s="168">
        <v>0.09</v>
      </c>
      <c r="F36" s="170"/>
      <c r="G36" s="171">
        <f t="shared" si="0"/>
        <v>0</v>
      </c>
      <c r="H36" s="170"/>
      <c r="I36" s="171">
        <f t="shared" si="1"/>
        <v>0</v>
      </c>
      <c r="J36" s="170"/>
      <c r="K36" s="171">
        <f t="shared" si="2"/>
        <v>0</v>
      </c>
      <c r="L36" s="171">
        <v>21</v>
      </c>
      <c r="M36" s="171">
        <f t="shared" si="3"/>
        <v>0</v>
      </c>
      <c r="N36" s="163">
        <v>0</v>
      </c>
      <c r="O36" s="163">
        <f t="shared" si="4"/>
        <v>0</v>
      </c>
      <c r="P36" s="163">
        <v>2.2000000000000002</v>
      </c>
      <c r="Q36" s="163">
        <f t="shared" si="5"/>
        <v>0.19800000000000001</v>
      </c>
      <c r="R36" s="163"/>
      <c r="S36" s="163"/>
      <c r="T36" s="164">
        <v>11.32</v>
      </c>
      <c r="U36" s="163">
        <f t="shared" si="6"/>
        <v>1.02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124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5">
      <c r="A37" s="154">
        <v>22</v>
      </c>
      <c r="B37" s="160" t="s">
        <v>169</v>
      </c>
      <c r="C37" s="193" t="s">
        <v>170</v>
      </c>
      <c r="D37" s="162" t="s">
        <v>127</v>
      </c>
      <c r="E37" s="168">
        <v>2</v>
      </c>
      <c r="F37" s="170"/>
      <c r="G37" s="171">
        <f t="shared" si="0"/>
        <v>0</v>
      </c>
      <c r="H37" s="170"/>
      <c r="I37" s="171">
        <f t="shared" si="1"/>
        <v>0</v>
      </c>
      <c r="J37" s="170"/>
      <c r="K37" s="171">
        <f t="shared" si="2"/>
        <v>0</v>
      </c>
      <c r="L37" s="171">
        <v>21</v>
      </c>
      <c r="M37" s="171">
        <f t="shared" si="3"/>
        <v>0</v>
      </c>
      <c r="N37" s="163">
        <v>0</v>
      </c>
      <c r="O37" s="163">
        <f t="shared" si="4"/>
        <v>0</v>
      </c>
      <c r="P37" s="163">
        <v>0</v>
      </c>
      <c r="Q37" s="163">
        <f t="shared" si="5"/>
        <v>0</v>
      </c>
      <c r="R37" s="163"/>
      <c r="S37" s="163"/>
      <c r="T37" s="164">
        <v>0.05</v>
      </c>
      <c r="U37" s="163">
        <f t="shared" si="6"/>
        <v>0.1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124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5">
      <c r="A38" s="154">
        <v>23</v>
      </c>
      <c r="B38" s="160" t="s">
        <v>171</v>
      </c>
      <c r="C38" s="193" t="s">
        <v>172</v>
      </c>
      <c r="D38" s="162" t="s">
        <v>123</v>
      </c>
      <c r="E38" s="168">
        <v>3.4</v>
      </c>
      <c r="F38" s="170"/>
      <c r="G38" s="171">
        <f t="shared" si="0"/>
        <v>0</v>
      </c>
      <c r="H38" s="170"/>
      <c r="I38" s="171">
        <f t="shared" si="1"/>
        <v>0</v>
      </c>
      <c r="J38" s="170"/>
      <c r="K38" s="171">
        <f t="shared" si="2"/>
        <v>0</v>
      </c>
      <c r="L38" s="171">
        <v>21</v>
      </c>
      <c r="M38" s="171">
        <f t="shared" si="3"/>
        <v>0</v>
      </c>
      <c r="N38" s="163">
        <v>1.17E-3</v>
      </c>
      <c r="O38" s="163">
        <f t="shared" si="4"/>
        <v>3.98E-3</v>
      </c>
      <c r="P38" s="163">
        <v>7.5999999999999998E-2</v>
      </c>
      <c r="Q38" s="163">
        <f t="shared" si="5"/>
        <v>0.25840000000000002</v>
      </c>
      <c r="R38" s="163"/>
      <c r="S38" s="163"/>
      <c r="T38" s="164">
        <v>0.93899999999999995</v>
      </c>
      <c r="U38" s="163">
        <f t="shared" si="6"/>
        <v>3.19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124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x14ac:dyDescent="0.25">
      <c r="A39" s="155" t="s">
        <v>119</v>
      </c>
      <c r="B39" s="161" t="s">
        <v>68</v>
      </c>
      <c r="C39" s="194" t="s">
        <v>69</v>
      </c>
      <c r="D39" s="165"/>
      <c r="E39" s="169"/>
      <c r="F39" s="172"/>
      <c r="G39" s="172">
        <f>SUMIF(AE40:AE49,"&lt;&gt;NOR",G40:G49)</f>
        <v>0</v>
      </c>
      <c r="H39" s="172"/>
      <c r="I39" s="172">
        <f>SUM(I40:I49)</f>
        <v>0</v>
      </c>
      <c r="J39" s="172"/>
      <c r="K39" s="172">
        <f>SUM(K40:K49)</f>
        <v>0</v>
      </c>
      <c r="L39" s="172"/>
      <c r="M39" s="172">
        <f>SUM(M40:M49)</f>
        <v>0</v>
      </c>
      <c r="N39" s="166"/>
      <c r="O39" s="166">
        <f>SUM(O40:O49)</f>
        <v>6.3699999999999998E-3</v>
      </c>
      <c r="P39" s="166"/>
      <c r="Q39" s="166">
        <f>SUM(Q40:Q49)</f>
        <v>7.5949599999999995</v>
      </c>
      <c r="R39" s="166"/>
      <c r="S39" s="166"/>
      <c r="T39" s="167"/>
      <c r="U39" s="166">
        <f>SUM(U40:U49)</f>
        <v>84.259999999999991</v>
      </c>
      <c r="AE39" t="s">
        <v>120</v>
      </c>
    </row>
    <row r="40" spans="1:60" outlineLevel="1" x14ac:dyDescent="0.25">
      <c r="A40" s="154">
        <v>24</v>
      </c>
      <c r="B40" s="160" t="s">
        <v>173</v>
      </c>
      <c r="C40" s="193" t="s">
        <v>174</v>
      </c>
      <c r="D40" s="162" t="s">
        <v>123</v>
      </c>
      <c r="E40" s="168">
        <v>65.14</v>
      </c>
      <c r="F40" s="170"/>
      <c r="G40" s="171">
        <f t="shared" ref="G40:G49" si="7">ROUND(E40*F40,2)</f>
        <v>0</v>
      </c>
      <c r="H40" s="170"/>
      <c r="I40" s="171">
        <f t="shared" ref="I40:I49" si="8">ROUND(E40*H40,2)</f>
        <v>0</v>
      </c>
      <c r="J40" s="170"/>
      <c r="K40" s="171">
        <f t="shared" ref="K40:K49" si="9">ROUND(E40*J40,2)</f>
        <v>0</v>
      </c>
      <c r="L40" s="171">
        <v>21</v>
      </c>
      <c r="M40" s="171">
        <f t="shared" ref="M40:M49" si="10">G40*(1+L40/100)</f>
        <v>0</v>
      </c>
      <c r="N40" s="163">
        <v>0</v>
      </c>
      <c r="O40" s="163">
        <f t="shared" ref="O40:O49" si="11">ROUND(E40*N40,5)</f>
        <v>0</v>
      </c>
      <c r="P40" s="163">
        <v>6.8000000000000005E-2</v>
      </c>
      <c r="Q40" s="163">
        <f t="shared" ref="Q40:Q49" si="12">ROUND(E40*P40,5)</f>
        <v>4.4295200000000001</v>
      </c>
      <c r="R40" s="163"/>
      <c r="S40" s="163"/>
      <c r="T40" s="164">
        <v>0.3</v>
      </c>
      <c r="U40" s="163">
        <f t="shared" ref="U40:U49" si="13">ROUND(E40*T40,2)</f>
        <v>19.54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124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outlineLevel="1" x14ac:dyDescent="0.25">
      <c r="A41" s="154">
        <v>25</v>
      </c>
      <c r="B41" s="160" t="s">
        <v>175</v>
      </c>
      <c r="C41" s="193" t="s">
        <v>176</v>
      </c>
      <c r="D41" s="162" t="s">
        <v>123</v>
      </c>
      <c r="E41" s="168">
        <v>65.14</v>
      </c>
      <c r="F41" s="170"/>
      <c r="G41" s="171">
        <f t="shared" si="7"/>
        <v>0</v>
      </c>
      <c r="H41" s="170"/>
      <c r="I41" s="171">
        <f t="shared" si="8"/>
        <v>0</v>
      </c>
      <c r="J41" s="170"/>
      <c r="K41" s="171">
        <f t="shared" si="9"/>
        <v>0</v>
      </c>
      <c r="L41" s="171">
        <v>21</v>
      </c>
      <c r="M41" s="171">
        <f t="shared" si="10"/>
        <v>0</v>
      </c>
      <c r="N41" s="163">
        <v>0</v>
      </c>
      <c r="O41" s="163">
        <f t="shared" si="11"/>
        <v>0</v>
      </c>
      <c r="P41" s="163">
        <v>4.5999999999999999E-2</v>
      </c>
      <c r="Q41" s="163">
        <f t="shared" si="12"/>
        <v>2.9964400000000002</v>
      </c>
      <c r="R41" s="163"/>
      <c r="S41" s="163"/>
      <c r="T41" s="164">
        <v>0.26</v>
      </c>
      <c r="U41" s="163">
        <f t="shared" si="13"/>
        <v>16.940000000000001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124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5">
      <c r="A42" s="154">
        <v>26</v>
      </c>
      <c r="B42" s="160" t="s">
        <v>177</v>
      </c>
      <c r="C42" s="193" t="s">
        <v>178</v>
      </c>
      <c r="D42" s="162" t="s">
        <v>143</v>
      </c>
      <c r="E42" s="168">
        <v>13</v>
      </c>
      <c r="F42" s="170"/>
      <c r="G42" s="171">
        <f t="shared" si="7"/>
        <v>0</v>
      </c>
      <c r="H42" s="170"/>
      <c r="I42" s="171">
        <f t="shared" si="8"/>
        <v>0</v>
      </c>
      <c r="J42" s="170"/>
      <c r="K42" s="171">
        <f t="shared" si="9"/>
        <v>0</v>
      </c>
      <c r="L42" s="171">
        <v>21</v>
      </c>
      <c r="M42" s="171">
        <f t="shared" si="10"/>
        <v>0</v>
      </c>
      <c r="N42" s="163">
        <v>4.8999999999999998E-4</v>
      </c>
      <c r="O42" s="163">
        <f t="shared" si="11"/>
        <v>6.3699999999999998E-3</v>
      </c>
      <c r="P42" s="163">
        <v>1.2999999999999999E-2</v>
      </c>
      <c r="Q42" s="163">
        <f t="shared" si="12"/>
        <v>0.16900000000000001</v>
      </c>
      <c r="R42" s="163"/>
      <c r="S42" s="163"/>
      <c r="T42" s="164">
        <v>0.30099999999999999</v>
      </c>
      <c r="U42" s="163">
        <f t="shared" si="13"/>
        <v>3.91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124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5">
      <c r="A43" s="154">
        <v>27</v>
      </c>
      <c r="B43" s="160" t="s">
        <v>179</v>
      </c>
      <c r="C43" s="193" t="s">
        <v>180</v>
      </c>
      <c r="D43" s="162" t="s">
        <v>181</v>
      </c>
      <c r="E43" s="168">
        <v>11.16925</v>
      </c>
      <c r="F43" s="170"/>
      <c r="G43" s="171">
        <f t="shared" si="7"/>
        <v>0</v>
      </c>
      <c r="H43" s="170"/>
      <c r="I43" s="171">
        <f t="shared" si="8"/>
        <v>0</v>
      </c>
      <c r="J43" s="170"/>
      <c r="K43" s="171">
        <f t="shared" si="9"/>
        <v>0</v>
      </c>
      <c r="L43" s="171">
        <v>21</v>
      </c>
      <c r="M43" s="171">
        <f t="shared" si="10"/>
        <v>0</v>
      </c>
      <c r="N43" s="163">
        <v>0</v>
      </c>
      <c r="O43" s="163">
        <f t="shared" si="11"/>
        <v>0</v>
      </c>
      <c r="P43" s="163">
        <v>0</v>
      </c>
      <c r="Q43" s="163">
        <f t="shared" si="12"/>
        <v>0</v>
      </c>
      <c r="R43" s="163"/>
      <c r="S43" s="163"/>
      <c r="T43" s="164">
        <v>0.27700000000000002</v>
      </c>
      <c r="U43" s="163">
        <f t="shared" si="13"/>
        <v>3.09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124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5">
      <c r="A44" s="154">
        <v>28</v>
      </c>
      <c r="B44" s="160" t="s">
        <v>182</v>
      </c>
      <c r="C44" s="193" t="s">
        <v>183</v>
      </c>
      <c r="D44" s="162" t="s">
        <v>181</v>
      </c>
      <c r="E44" s="168">
        <v>11.16925</v>
      </c>
      <c r="F44" s="170"/>
      <c r="G44" s="171">
        <f t="shared" si="7"/>
        <v>0</v>
      </c>
      <c r="H44" s="170"/>
      <c r="I44" s="171">
        <f t="shared" si="8"/>
        <v>0</v>
      </c>
      <c r="J44" s="170"/>
      <c r="K44" s="171">
        <f t="shared" si="9"/>
        <v>0</v>
      </c>
      <c r="L44" s="171">
        <v>21</v>
      </c>
      <c r="M44" s="171">
        <f t="shared" si="10"/>
        <v>0</v>
      </c>
      <c r="N44" s="163">
        <v>0</v>
      </c>
      <c r="O44" s="163">
        <f t="shared" si="11"/>
        <v>0</v>
      </c>
      <c r="P44" s="163">
        <v>0</v>
      </c>
      <c r="Q44" s="163">
        <f t="shared" si="12"/>
        <v>0</v>
      </c>
      <c r="R44" s="163"/>
      <c r="S44" s="163"/>
      <c r="T44" s="164">
        <v>2.0089999999999999</v>
      </c>
      <c r="U44" s="163">
        <f t="shared" si="13"/>
        <v>22.44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124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5">
      <c r="A45" s="154">
        <v>29</v>
      </c>
      <c r="B45" s="160" t="s">
        <v>184</v>
      </c>
      <c r="C45" s="193" t="s">
        <v>185</v>
      </c>
      <c r="D45" s="162" t="s">
        <v>181</v>
      </c>
      <c r="E45" s="168">
        <v>11.16925</v>
      </c>
      <c r="F45" s="170"/>
      <c r="G45" s="171">
        <f t="shared" si="7"/>
        <v>0</v>
      </c>
      <c r="H45" s="170"/>
      <c r="I45" s="171">
        <f t="shared" si="8"/>
        <v>0</v>
      </c>
      <c r="J45" s="170"/>
      <c r="K45" s="171">
        <f t="shared" si="9"/>
        <v>0</v>
      </c>
      <c r="L45" s="171">
        <v>21</v>
      </c>
      <c r="M45" s="171">
        <f t="shared" si="10"/>
        <v>0</v>
      </c>
      <c r="N45" s="163">
        <v>0</v>
      </c>
      <c r="O45" s="163">
        <f t="shared" si="11"/>
        <v>0</v>
      </c>
      <c r="P45" s="163">
        <v>0</v>
      </c>
      <c r="Q45" s="163">
        <f t="shared" si="12"/>
        <v>0</v>
      </c>
      <c r="R45" s="163"/>
      <c r="S45" s="163"/>
      <c r="T45" s="164">
        <v>0.94199999999999995</v>
      </c>
      <c r="U45" s="163">
        <f t="shared" si="13"/>
        <v>10.52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124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5">
      <c r="A46" s="154">
        <v>30</v>
      </c>
      <c r="B46" s="160" t="s">
        <v>186</v>
      </c>
      <c r="C46" s="193" t="s">
        <v>187</v>
      </c>
      <c r="D46" s="162" t="s">
        <v>181</v>
      </c>
      <c r="E46" s="168">
        <v>22.3385</v>
      </c>
      <c r="F46" s="170"/>
      <c r="G46" s="171">
        <f t="shared" si="7"/>
        <v>0</v>
      </c>
      <c r="H46" s="170"/>
      <c r="I46" s="171">
        <f t="shared" si="8"/>
        <v>0</v>
      </c>
      <c r="J46" s="170"/>
      <c r="K46" s="171">
        <f t="shared" si="9"/>
        <v>0</v>
      </c>
      <c r="L46" s="171">
        <v>21</v>
      </c>
      <c r="M46" s="171">
        <f t="shared" si="10"/>
        <v>0</v>
      </c>
      <c r="N46" s="163">
        <v>0</v>
      </c>
      <c r="O46" s="163">
        <f t="shared" si="11"/>
        <v>0</v>
      </c>
      <c r="P46" s="163">
        <v>0</v>
      </c>
      <c r="Q46" s="163">
        <f t="shared" si="12"/>
        <v>0</v>
      </c>
      <c r="R46" s="163"/>
      <c r="S46" s="163"/>
      <c r="T46" s="164">
        <v>0.105</v>
      </c>
      <c r="U46" s="163">
        <f t="shared" si="13"/>
        <v>2.35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124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5">
      <c r="A47" s="154">
        <v>31</v>
      </c>
      <c r="B47" s="160" t="s">
        <v>188</v>
      </c>
      <c r="C47" s="193" t="s">
        <v>189</v>
      </c>
      <c r="D47" s="162" t="s">
        <v>181</v>
      </c>
      <c r="E47" s="168">
        <v>11.16925</v>
      </c>
      <c r="F47" s="170"/>
      <c r="G47" s="171">
        <f t="shared" si="7"/>
        <v>0</v>
      </c>
      <c r="H47" s="170"/>
      <c r="I47" s="171">
        <f t="shared" si="8"/>
        <v>0</v>
      </c>
      <c r="J47" s="170"/>
      <c r="K47" s="171">
        <f t="shared" si="9"/>
        <v>0</v>
      </c>
      <c r="L47" s="171">
        <v>21</v>
      </c>
      <c r="M47" s="171">
        <f t="shared" si="10"/>
        <v>0</v>
      </c>
      <c r="N47" s="163">
        <v>0</v>
      </c>
      <c r="O47" s="163">
        <f t="shared" si="11"/>
        <v>0</v>
      </c>
      <c r="P47" s="163">
        <v>0</v>
      </c>
      <c r="Q47" s="163">
        <f t="shared" si="12"/>
        <v>0</v>
      </c>
      <c r="R47" s="163"/>
      <c r="S47" s="163"/>
      <c r="T47" s="164">
        <v>0.49</v>
      </c>
      <c r="U47" s="163">
        <f t="shared" si="13"/>
        <v>5.47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124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5">
      <c r="A48" s="154">
        <v>32</v>
      </c>
      <c r="B48" s="160" t="s">
        <v>190</v>
      </c>
      <c r="C48" s="193" t="s">
        <v>191</v>
      </c>
      <c r="D48" s="162" t="s">
        <v>181</v>
      </c>
      <c r="E48" s="168">
        <v>55.846249999999998</v>
      </c>
      <c r="F48" s="170"/>
      <c r="G48" s="171">
        <f t="shared" si="7"/>
        <v>0</v>
      </c>
      <c r="H48" s="170"/>
      <c r="I48" s="171">
        <f t="shared" si="8"/>
        <v>0</v>
      </c>
      <c r="J48" s="170"/>
      <c r="K48" s="171">
        <f t="shared" si="9"/>
        <v>0</v>
      </c>
      <c r="L48" s="171">
        <v>21</v>
      </c>
      <c r="M48" s="171">
        <f t="shared" si="10"/>
        <v>0</v>
      </c>
      <c r="N48" s="163">
        <v>0</v>
      </c>
      <c r="O48" s="163">
        <f t="shared" si="11"/>
        <v>0</v>
      </c>
      <c r="P48" s="163">
        <v>0</v>
      </c>
      <c r="Q48" s="163">
        <f t="shared" si="12"/>
        <v>0</v>
      </c>
      <c r="R48" s="163"/>
      <c r="S48" s="163"/>
      <c r="T48" s="164">
        <v>0</v>
      </c>
      <c r="U48" s="163">
        <f t="shared" si="13"/>
        <v>0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124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5">
      <c r="A49" s="154">
        <v>33</v>
      </c>
      <c r="B49" s="160" t="s">
        <v>192</v>
      </c>
      <c r="C49" s="193" t="s">
        <v>193</v>
      </c>
      <c r="D49" s="162" t="s">
        <v>181</v>
      </c>
      <c r="E49" s="168">
        <v>11.16925</v>
      </c>
      <c r="F49" s="170"/>
      <c r="G49" s="171">
        <f t="shared" si="7"/>
        <v>0</v>
      </c>
      <c r="H49" s="170"/>
      <c r="I49" s="171">
        <f t="shared" si="8"/>
        <v>0</v>
      </c>
      <c r="J49" s="170"/>
      <c r="K49" s="171">
        <f t="shared" si="9"/>
        <v>0</v>
      </c>
      <c r="L49" s="171">
        <v>21</v>
      </c>
      <c r="M49" s="171">
        <f t="shared" si="10"/>
        <v>0</v>
      </c>
      <c r="N49" s="163">
        <v>0</v>
      </c>
      <c r="O49" s="163">
        <f t="shared" si="11"/>
        <v>0</v>
      </c>
      <c r="P49" s="163">
        <v>0</v>
      </c>
      <c r="Q49" s="163">
        <f t="shared" si="12"/>
        <v>0</v>
      </c>
      <c r="R49" s="163"/>
      <c r="S49" s="163"/>
      <c r="T49" s="164">
        <v>0</v>
      </c>
      <c r="U49" s="163">
        <f t="shared" si="13"/>
        <v>0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124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x14ac:dyDescent="0.25">
      <c r="A50" s="155" t="s">
        <v>119</v>
      </c>
      <c r="B50" s="161" t="s">
        <v>70</v>
      </c>
      <c r="C50" s="194" t="s">
        <v>71</v>
      </c>
      <c r="D50" s="165"/>
      <c r="E50" s="169"/>
      <c r="F50" s="172"/>
      <c r="G50" s="172">
        <f>SUMIF(AE51:AE51,"&lt;&gt;NOR",G51:G51)</f>
        <v>0</v>
      </c>
      <c r="H50" s="172"/>
      <c r="I50" s="172">
        <f>SUM(I51:I51)</f>
        <v>0</v>
      </c>
      <c r="J50" s="172"/>
      <c r="K50" s="172">
        <f>SUM(K51:K51)</f>
        <v>0</v>
      </c>
      <c r="L50" s="172"/>
      <c r="M50" s="172">
        <f>SUM(M51:M51)</f>
        <v>0</v>
      </c>
      <c r="N50" s="166"/>
      <c r="O50" s="166">
        <f>SUM(O51:O51)</f>
        <v>0</v>
      </c>
      <c r="P50" s="166"/>
      <c r="Q50" s="166">
        <f>SUM(Q51:Q51)</f>
        <v>0</v>
      </c>
      <c r="R50" s="166"/>
      <c r="S50" s="166"/>
      <c r="T50" s="167"/>
      <c r="U50" s="166">
        <f>SUM(U51:U51)</f>
        <v>5.31</v>
      </c>
      <c r="AE50" t="s">
        <v>120</v>
      </c>
    </row>
    <row r="51" spans="1:60" outlineLevel="1" x14ac:dyDescent="0.25">
      <c r="A51" s="154">
        <v>34</v>
      </c>
      <c r="B51" s="160" t="s">
        <v>194</v>
      </c>
      <c r="C51" s="193" t="s">
        <v>195</v>
      </c>
      <c r="D51" s="162" t="s">
        <v>181</v>
      </c>
      <c r="E51" s="168">
        <v>2.80498</v>
      </c>
      <c r="F51" s="170"/>
      <c r="G51" s="171">
        <f>ROUND(E51*F51,2)</f>
        <v>0</v>
      </c>
      <c r="H51" s="170"/>
      <c r="I51" s="171">
        <f>ROUND(E51*H51,2)</f>
        <v>0</v>
      </c>
      <c r="J51" s="170"/>
      <c r="K51" s="171">
        <f>ROUND(E51*J51,2)</f>
        <v>0</v>
      </c>
      <c r="L51" s="171">
        <v>21</v>
      </c>
      <c r="M51" s="171">
        <f>G51*(1+L51/100)</f>
        <v>0</v>
      </c>
      <c r="N51" s="163">
        <v>0</v>
      </c>
      <c r="O51" s="163">
        <f>ROUND(E51*N51,5)</f>
        <v>0</v>
      </c>
      <c r="P51" s="163">
        <v>0</v>
      </c>
      <c r="Q51" s="163">
        <f>ROUND(E51*P51,5)</f>
        <v>0</v>
      </c>
      <c r="R51" s="163"/>
      <c r="S51" s="163"/>
      <c r="T51" s="164">
        <v>1.8919999999999999</v>
      </c>
      <c r="U51" s="163">
        <f>ROUND(E51*T51,2)</f>
        <v>5.31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124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x14ac:dyDescent="0.25">
      <c r="A52" s="155" t="s">
        <v>119</v>
      </c>
      <c r="B52" s="161" t="s">
        <v>72</v>
      </c>
      <c r="C52" s="194" t="s">
        <v>73</v>
      </c>
      <c r="D52" s="165"/>
      <c r="E52" s="169"/>
      <c r="F52" s="172"/>
      <c r="G52" s="172">
        <f>SUMIF(AE53:AE59,"&lt;&gt;NOR",G53:G59)</f>
        <v>0</v>
      </c>
      <c r="H52" s="172"/>
      <c r="I52" s="172">
        <f>SUM(I53:I59)</f>
        <v>0</v>
      </c>
      <c r="J52" s="172"/>
      <c r="K52" s="172">
        <f>SUM(K53:K59)</f>
        <v>0</v>
      </c>
      <c r="L52" s="172"/>
      <c r="M52" s="172">
        <f>SUM(M53:M59)</f>
        <v>0</v>
      </c>
      <c r="N52" s="166"/>
      <c r="O52" s="166">
        <f>SUM(O53:O59)</f>
        <v>9.6200000000000001E-3</v>
      </c>
      <c r="P52" s="166"/>
      <c r="Q52" s="166">
        <f>SUM(Q53:Q59)</f>
        <v>6.3E-3</v>
      </c>
      <c r="R52" s="166"/>
      <c r="S52" s="166"/>
      <c r="T52" s="167"/>
      <c r="U52" s="166">
        <f>SUM(U53:U59)</f>
        <v>7.0900000000000007</v>
      </c>
      <c r="AE52" t="s">
        <v>120</v>
      </c>
    </row>
    <row r="53" spans="1:60" outlineLevel="1" x14ac:dyDescent="0.25">
      <c r="A53" s="154">
        <v>35</v>
      </c>
      <c r="B53" s="160" t="s">
        <v>196</v>
      </c>
      <c r="C53" s="193" t="s">
        <v>197</v>
      </c>
      <c r="D53" s="162" t="s">
        <v>143</v>
      </c>
      <c r="E53" s="168">
        <v>3</v>
      </c>
      <c r="F53" s="170"/>
      <c r="G53" s="171">
        <f t="shared" ref="G53:G59" si="14">ROUND(E53*F53,2)</f>
        <v>0</v>
      </c>
      <c r="H53" s="170"/>
      <c r="I53" s="171">
        <f t="shared" ref="I53:I59" si="15">ROUND(E53*H53,2)</f>
        <v>0</v>
      </c>
      <c r="J53" s="170"/>
      <c r="K53" s="171">
        <f t="shared" ref="K53:K59" si="16">ROUND(E53*J53,2)</f>
        <v>0</v>
      </c>
      <c r="L53" s="171">
        <v>21</v>
      </c>
      <c r="M53" s="171">
        <f t="shared" ref="M53:M59" si="17">G53*(1+L53/100)</f>
        <v>0</v>
      </c>
      <c r="N53" s="163">
        <v>0</v>
      </c>
      <c r="O53" s="163">
        <f t="shared" ref="O53:O59" si="18">ROUND(E53*N53,5)</f>
        <v>0</v>
      </c>
      <c r="P53" s="163">
        <v>2.0999999999999999E-3</v>
      </c>
      <c r="Q53" s="163">
        <f t="shared" ref="Q53:Q59" si="19">ROUND(E53*P53,5)</f>
        <v>6.3E-3</v>
      </c>
      <c r="R53" s="163"/>
      <c r="S53" s="163"/>
      <c r="T53" s="164">
        <v>3.1E-2</v>
      </c>
      <c r="U53" s="163">
        <f t="shared" ref="U53:U59" si="20">ROUND(E53*T53,2)</f>
        <v>0.09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124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5">
      <c r="A54" s="154">
        <v>36</v>
      </c>
      <c r="B54" s="160" t="s">
        <v>198</v>
      </c>
      <c r="C54" s="193" t="s">
        <v>199</v>
      </c>
      <c r="D54" s="162" t="s">
        <v>127</v>
      </c>
      <c r="E54" s="168">
        <v>2</v>
      </c>
      <c r="F54" s="170"/>
      <c r="G54" s="171">
        <f t="shared" si="14"/>
        <v>0</v>
      </c>
      <c r="H54" s="170"/>
      <c r="I54" s="171">
        <f t="shared" si="15"/>
        <v>0</v>
      </c>
      <c r="J54" s="170"/>
      <c r="K54" s="171">
        <f t="shared" si="16"/>
        <v>0</v>
      </c>
      <c r="L54" s="171">
        <v>21</v>
      </c>
      <c r="M54" s="171">
        <f t="shared" si="17"/>
        <v>0</v>
      </c>
      <c r="N54" s="163">
        <v>3.0000000000000001E-5</v>
      </c>
      <c r="O54" s="163">
        <f t="shared" si="18"/>
        <v>6.0000000000000002E-5</v>
      </c>
      <c r="P54" s="163">
        <v>0</v>
      </c>
      <c r="Q54" s="163">
        <f t="shared" si="19"/>
        <v>0</v>
      </c>
      <c r="R54" s="163"/>
      <c r="S54" s="163"/>
      <c r="T54" s="164">
        <v>7.0000000000000007E-2</v>
      </c>
      <c r="U54" s="163">
        <f t="shared" si="20"/>
        <v>0.14000000000000001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124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5">
      <c r="A55" s="154">
        <v>37</v>
      </c>
      <c r="B55" s="160" t="s">
        <v>200</v>
      </c>
      <c r="C55" s="193" t="s">
        <v>201</v>
      </c>
      <c r="D55" s="162" t="s">
        <v>143</v>
      </c>
      <c r="E55" s="168">
        <v>4.5</v>
      </c>
      <c r="F55" s="170"/>
      <c r="G55" s="171">
        <f t="shared" si="14"/>
        <v>0</v>
      </c>
      <c r="H55" s="170"/>
      <c r="I55" s="171">
        <f t="shared" si="15"/>
        <v>0</v>
      </c>
      <c r="J55" s="170"/>
      <c r="K55" s="171">
        <f t="shared" si="16"/>
        <v>0</v>
      </c>
      <c r="L55" s="171">
        <v>21</v>
      </c>
      <c r="M55" s="171">
        <f t="shared" si="17"/>
        <v>0</v>
      </c>
      <c r="N55" s="163">
        <v>4.6999999999999999E-4</v>
      </c>
      <c r="O55" s="163">
        <f t="shared" si="18"/>
        <v>2.1199999999999999E-3</v>
      </c>
      <c r="P55" s="163">
        <v>0</v>
      </c>
      <c r="Q55" s="163">
        <f t="shared" si="19"/>
        <v>0</v>
      </c>
      <c r="R55" s="163"/>
      <c r="S55" s="163"/>
      <c r="T55" s="164">
        <v>0.35899999999999999</v>
      </c>
      <c r="U55" s="163">
        <f t="shared" si="20"/>
        <v>1.62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124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5">
      <c r="A56" s="154">
        <v>38</v>
      </c>
      <c r="B56" s="160" t="s">
        <v>202</v>
      </c>
      <c r="C56" s="193" t="s">
        <v>203</v>
      </c>
      <c r="D56" s="162" t="s">
        <v>143</v>
      </c>
      <c r="E56" s="168">
        <v>3</v>
      </c>
      <c r="F56" s="170"/>
      <c r="G56" s="171">
        <f t="shared" si="14"/>
        <v>0</v>
      </c>
      <c r="H56" s="170"/>
      <c r="I56" s="171">
        <f t="shared" si="15"/>
        <v>0</v>
      </c>
      <c r="J56" s="170"/>
      <c r="K56" s="171">
        <f t="shared" si="16"/>
        <v>0</v>
      </c>
      <c r="L56" s="171">
        <v>21</v>
      </c>
      <c r="M56" s="171">
        <f t="shared" si="17"/>
        <v>0</v>
      </c>
      <c r="N56" s="163">
        <v>1.5200000000000001E-3</v>
      </c>
      <c r="O56" s="163">
        <f t="shared" si="18"/>
        <v>4.5599999999999998E-3</v>
      </c>
      <c r="P56" s="163">
        <v>0</v>
      </c>
      <c r="Q56" s="163">
        <f t="shared" si="19"/>
        <v>0</v>
      </c>
      <c r="R56" s="163"/>
      <c r="S56" s="163"/>
      <c r="T56" s="164">
        <v>1.173</v>
      </c>
      <c r="U56" s="163">
        <f t="shared" si="20"/>
        <v>3.52</v>
      </c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124</v>
      </c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5">
      <c r="A57" s="154">
        <v>39</v>
      </c>
      <c r="B57" s="160" t="s">
        <v>204</v>
      </c>
      <c r="C57" s="193" t="s">
        <v>205</v>
      </c>
      <c r="D57" s="162" t="s">
        <v>127</v>
      </c>
      <c r="E57" s="168">
        <v>3</v>
      </c>
      <c r="F57" s="170"/>
      <c r="G57" s="171">
        <f t="shared" si="14"/>
        <v>0</v>
      </c>
      <c r="H57" s="170"/>
      <c r="I57" s="171">
        <f t="shared" si="15"/>
        <v>0</v>
      </c>
      <c r="J57" s="170"/>
      <c r="K57" s="171">
        <f t="shared" si="16"/>
        <v>0</v>
      </c>
      <c r="L57" s="171">
        <v>21</v>
      </c>
      <c r="M57" s="171">
        <f t="shared" si="17"/>
        <v>0</v>
      </c>
      <c r="N57" s="163">
        <v>0</v>
      </c>
      <c r="O57" s="163">
        <f t="shared" si="18"/>
        <v>0</v>
      </c>
      <c r="P57" s="163">
        <v>0</v>
      </c>
      <c r="Q57" s="163">
        <f t="shared" si="19"/>
        <v>0</v>
      </c>
      <c r="R57" s="163"/>
      <c r="S57" s="163"/>
      <c r="T57" s="164">
        <v>0.17399999999999999</v>
      </c>
      <c r="U57" s="163">
        <f t="shared" si="20"/>
        <v>0.52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124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20.399999999999999" outlineLevel="1" x14ac:dyDescent="0.25">
      <c r="A58" s="154">
        <v>40</v>
      </c>
      <c r="B58" s="160" t="s">
        <v>206</v>
      </c>
      <c r="C58" s="193" t="s">
        <v>207</v>
      </c>
      <c r="D58" s="162" t="s">
        <v>127</v>
      </c>
      <c r="E58" s="168">
        <v>4</v>
      </c>
      <c r="F58" s="170"/>
      <c r="G58" s="171">
        <f t="shared" si="14"/>
        <v>0</v>
      </c>
      <c r="H58" s="170"/>
      <c r="I58" s="171">
        <f t="shared" si="15"/>
        <v>0</v>
      </c>
      <c r="J58" s="170"/>
      <c r="K58" s="171">
        <f t="shared" si="16"/>
        <v>0</v>
      </c>
      <c r="L58" s="171">
        <v>21</v>
      </c>
      <c r="M58" s="171">
        <f t="shared" si="17"/>
        <v>0</v>
      </c>
      <c r="N58" s="163">
        <v>7.2000000000000005E-4</v>
      </c>
      <c r="O58" s="163">
        <f t="shared" si="18"/>
        <v>2.8800000000000002E-3</v>
      </c>
      <c r="P58" s="163">
        <v>0</v>
      </c>
      <c r="Q58" s="163">
        <f t="shared" si="19"/>
        <v>0</v>
      </c>
      <c r="R58" s="163"/>
      <c r="S58" s="163"/>
      <c r="T58" s="164">
        <v>0.3</v>
      </c>
      <c r="U58" s="163">
        <f t="shared" si="20"/>
        <v>1.2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124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5">
      <c r="A59" s="154">
        <v>41</v>
      </c>
      <c r="B59" s="160" t="s">
        <v>208</v>
      </c>
      <c r="C59" s="193" t="s">
        <v>209</v>
      </c>
      <c r="D59" s="162" t="s">
        <v>0</v>
      </c>
      <c r="E59" s="168">
        <v>76.297499999999999</v>
      </c>
      <c r="F59" s="170"/>
      <c r="G59" s="171">
        <f t="shared" si="14"/>
        <v>0</v>
      </c>
      <c r="H59" s="170"/>
      <c r="I59" s="171">
        <f t="shared" si="15"/>
        <v>0</v>
      </c>
      <c r="J59" s="170"/>
      <c r="K59" s="171">
        <f t="shared" si="16"/>
        <v>0</v>
      </c>
      <c r="L59" s="171">
        <v>21</v>
      </c>
      <c r="M59" s="171">
        <f t="shared" si="17"/>
        <v>0</v>
      </c>
      <c r="N59" s="163">
        <v>0</v>
      </c>
      <c r="O59" s="163">
        <f t="shared" si="18"/>
        <v>0</v>
      </c>
      <c r="P59" s="163">
        <v>0</v>
      </c>
      <c r="Q59" s="163">
        <f t="shared" si="19"/>
        <v>0</v>
      </c>
      <c r="R59" s="163"/>
      <c r="S59" s="163"/>
      <c r="T59" s="164">
        <v>0</v>
      </c>
      <c r="U59" s="163">
        <f t="shared" si="20"/>
        <v>0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124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x14ac:dyDescent="0.25">
      <c r="A60" s="155" t="s">
        <v>119</v>
      </c>
      <c r="B60" s="161" t="s">
        <v>74</v>
      </c>
      <c r="C60" s="194" t="s">
        <v>75</v>
      </c>
      <c r="D60" s="165"/>
      <c r="E60" s="169"/>
      <c r="F60" s="172"/>
      <c r="G60" s="172">
        <f>SUMIF(AE61:AE67,"&lt;&gt;NOR",G61:G67)</f>
        <v>0</v>
      </c>
      <c r="H60" s="172"/>
      <c r="I60" s="172">
        <f>SUM(I61:I67)</f>
        <v>0</v>
      </c>
      <c r="J60" s="172"/>
      <c r="K60" s="172">
        <f>SUM(K61:K67)</f>
        <v>0</v>
      </c>
      <c r="L60" s="172"/>
      <c r="M60" s="172">
        <f>SUM(M61:M67)</f>
        <v>0</v>
      </c>
      <c r="N60" s="166"/>
      <c r="O60" s="166">
        <f>SUM(O61:O67)</f>
        <v>5.3990000000000003E-2</v>
      </c>
      <c r="P60" s="166"/>
      <c r="Q60" s="166">
        <f>SUM(Q61:Q67)</f>
        <v>4.6859999999999999E-2</v>
      </c>
      <c r="R60" s="166"/>
      <c r="S60" s="166"/>
      <c r="T60" s="167"/>
      <c r="U60" s="166">
        <f>SUM(U61:U67)</f>
        <v>14.609999999999998</v>
      </c>
      <c r="AE60" t="s">
        <v>120</v>
      </c>
    </row>
    <row r="61" spans="1:60" outlineLevel="1" x14ac:dyDescent="0.25">
      <c r="A61" s="154">
        <v>42</v>
      </c>
      <c r="B61" s="160" t="s">
        <v>210</v>
      </c>
      <c r="C61" s="193" t="s">
        <v>211</v>
      </c>
      <c r="D61" s="162" t="s">
        <v>143</v>
      </c>
      <c r="E61" s="168">
        <v>22</v>
      </c>
      <c r="F61" s="170"/>
      <c r="G61" s="171">
        <f t="shared" ref="G61:G67" si="21">ROUND(E61*F61,2)</f>
        <v>0</v>
      </c>
      <c r="H61" s="170"/>
      <c r="I61" s="171">
        <f t="shared" ref="I61:I67" si="22">ROUND(E61*H61,2)</f>
        <v>0</v>
      </c>
      <c r="J61" s="170"/>
      <c r="K61" s="171">
        <f t="shared" ref="K61:K67" si="23">ROUND(E61*J61,2)</f>
        <v>0</v>
      </c>
      <c r="L61" s="171">
        <v>21</v>
      </c>
      <c r="M61" s="171">
        <f t="shared" ref="M61:M67" si="24">G61*(1+L61/100)</f>
        <v>0</v>
      </c>
      <c r="N61" s="163">
        <v>0</v>
      </c>
      <c r="O61" s="163">
        <f t="shared" ref="O61:O67" si="25">ROUND(E61*N61,5)</f>
        <v>0</v>
      </c>
      <c r="P61" s="163">
        <v>2.1299999999999999E-3</v>
      </c>
      <c r="Q61" s="163">
        <f t="shared" ref="Q61:Q67" si="26">ROUND(E61*P61,5)</f>
        <v>4.6859999999999999E-2</v>
      </c>
      <c r="R61" s="163"/>
      <c r="S61" s="163"/>
      <c r="T61" s="164">
        <v>0.17299999999999999</v>
      </c>
      <c r="U61" s="163">
        <f t="shared" ref="U61:U67" si="27">ROUND(E61*T61,2)</f>
        <v>3.81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124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5">
      <c r="A62" s="154">
        <v>43</v>
      </c>
      <c r="B62" s="160" t="s">
        <v>212</v>
      </c>
      <c r="C62" s="193" t="s">
        <v>213</v>
      </c>
      <c r="D62" s="162" t="s">
        <v>127</v>
      </c>
      <c r="E62" s="168">
        <v>6</v>
      </c>
      <c r="F62" s="170"/>
      <c r="G62" s="171">
        <f t="shared" si="21"/>
        <v>0</v>
      </c>
      <c r="H62" s="170"/>
      <c r="I62" s="171">
        <f t="shared" si="22"/>
        <v>0</v>
      </c>
      <c r="J62" s="170"/>
      <c r="K62" s="171">
        <f t="shared" si="23"/>
        <v>0</v>
      </c>
      <c r="L62" s="171">
        <v>21</v>
      </c>
      <c r="M62" s="171">
        <f t="shared" si="24"/>
        <v>0</v>
      </c>
      <c r="N62" s="163">
        <v>1E-4</v>
      </c>
      <c r="O62" s="163">
        <f t="shared" si="25"/>
        <v>5.9999999999999995E-4</v>
      </c>
      <c r="P62" s="163">
        <v>0</v>
      </c>
      <c r="Q62" s="163">
        <f t="shared" si="26"/>
        <v>0</v>
      </c>
      <c r="R62" s="163"/>
      <c r="S62" s="163"/>
      <c r="T62" s="164">
        <v>2.9000000000000001E-2</v>
      </c>
      <c r="U62" s="163">
        <f t="shared" si="27"/>
        <v>0.17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124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5">
      <c r="A63" s="154">
        <v>44</v>
      </c>
      <c r="B63" s="160" t="s">
        <v>214</v>
      </c>
      <c r="C63" s="193" t="s">
        <v>215</v>
      </c>
      <c r="D63" s="162" t="s">
        <v>143</v>
      </c>
      <c r="E63" s="168">
        <v>13</v>
      </c>
      <c r="F63" s="170"/>
      <c r="G63" s="171">
        <f t="shared" si="21"/>
        <v>0</v>
      </c>
      <c r="H63" s="170"/>
      <c r="I63" s="171">
        <f t="shared" si="22"/>
        <v>0</v>
      </c>
      <c r="J63" s="170"/>
      <c r="K63" s="171">
        <f t="shared" si="23"/>
        <v>0</v>
      </c>
      <c r="L63" s="171">
        <v>21</v>
      </c>
      <c r="M63" s="171">
        <f t="shared" si="24"/>
        <v>0</v>
      </c>
      <c r="N63" s="163">
        <v>3.9899999999999996E-3</v>
      </c>
      <c r="O63" s="163">
        <f t="shared" si="25"/>
        <v>5.1869999999999999E-2</v>
      </c>
      <c r="P63" s="163">
        <v>0</v>
      </c>
      <c r="Q63" s="163">
        <f t="shared" si="26"/>
        <v>0</v>
      </c>
      <c r="R63" s="163"/>
      <c r="S63" s="163"/>
      <c r="T63" s="164">
        <v>0.54290000000000005</v>
      </c>
      <c r="U63" s="163">
        <f t="shared" si="27"/>
        <v>7.06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124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ht="20.399999999999999" outlineLevel="1" x14ac:dyDescent="0.25">
      <c r="A64" s="154">
        <v>45</v>
      </c>
      <c r="B64" s="160" t="s">
        <v>216</v>
      </c>
      <c r="C64" s="193" t="s">
        <v>217</v>
      </c>
      <c r="D64" s="162" t="s">
        <v>143</v>
      </c>
      <c r="E64" s="168">
        <v>13</v>
      </c>
      <c r="F64" s="170"/>
      <c r="G64" s="171">
        <f t="shared" si="21"/>
        <v>0</v>
      </c>
      <c r="H64" s="170"/>
      <c r="I64" s="171">
        <f t="shared" si="22"/>
        <v>0</v>
      </c>
      <c r="J64" s="170"/>
      <c r="K64" s="171">
        <f t="shared" si="23"/>
        <v>0</v>
      </c>
      <c r="L64" s="171">
        <v>21</v>
      </c>
      <c r="M64" s="171">
        <f t="shared" si="24"/>
        <v>0</v>
      </c>
      <c r="N64" s="163">
        <v>2.0000000000000002E-5</v>
      </c>
      <c r="O64" s="163">
        <f t="shared" si="25"/>
        <v>2.5999999999999998E-4</v>
      </c>
      <c r="P64" s="163">
        <v>0</v>
      </c>
      <c r="Q64" s="163">
        <f t="shared" si="26"/>
        <v>0</v>
      </c>
      <c r="R64" s="163"/>
      <c r="S64" s="163"/>
      <c r="T64" s="164">
        <v>0.129</v>
      </c>
      <c r="U64" s="163">
        <f t="shared" si="27"/>
        <v>1.68</v>
      </c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124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5">
      <c r="A65" s="154">
        <v>46</v>
      </c>
      <c r="B65" s="160" t="s">
        <v>218</v>
      </c>
      <c r="C65" s="193" t="s">
        <v>219</v>
      </c>
      <c r="D65" s="162" t="s">
        <v>127</v>
      </c>
      <c r="E65" s="168">
        <v>7</v>
      </c>
      <c r="F65" s="170"/>
      <c r="G65" s="171">
        <f t="shared" si="21"/>
        <v>0</v>
      </c>
      <c r="H65" s="170"/>
      <c r="I65" s="171">
        <f t="shared" si="22"/>
        <v>0</v>
      </c>
      <c r="J65" s="170"/>
      <c r="K65" s="171">
        <f t="shared" si="23"/>
        <v>0</v>
      </c>
      <c r="L65" s="171">
        <v>21</v>
      </c>
      <c r="M65" s="171">
        <f t="shared" si="24"/>
        <v>0</v>
      </c>
      <c r="N65" s="163">
        <v>1.8000000000000001E-4</v>
      </c>
      <c r="O65" s="163">
        <f t="shared" si="25"/>
        <v>1.2600000000000001E-3</v>
      </c>
      <c r="P65" s="163">
        <v>0</v>
      </c>
      <c r="Q65" s="163">
        <f t="shared" si="26"/>
        <v>0</v>
      </c>
      <c r="R65" s="163"/>
      <c r="S65" s="163"/>
      <c r="T65" s="164">
        <v>0.254</v>
      </c>
      <c r="U65" s="163">
        <f t="shared" si="27"/>
        <v>1.78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124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5">
      <c r="A66" s="154">
        <v>47</v>
      </c>
      <c r="B66" s="160" t="s">
        <v>220</v>
      </c>
      <c r="C66" s="193" t="s">
        <v>221</v>
      </c>
      <c r="D66" s="162" t="s">
        <v>222</v>
      </c>
      <c r="E66" s="168">
        <v>1</v>
      </c>
      <c r="F66" s="170"/>
      <c r="G66" s="171">
        <f t="shared" si="21"/>
        <v>0</v>
      </c>
      <c r="H66" s="170"/>
      <c r="I66" s="171">
        <f t="shared" si="22"/>
        <v>0</v>
      </c>
      <c r="J66" s="170"/>
      <c r="K66" s="171">
        <f t="shared" si="23"/>
        <v>0</v>
      </c>
      <c r="L66" s="171">
        <v>21</v>
      </c>
      <c r="M66" s="171">
        <f t="shared" si="24"/>
        <v>0</v>
      </c>
      <c r="N66" s="163">
        <v>0</v>
      </c>
      <c r="O66" s="163">
        <f t="shared" si="25"/>
        <v>0</v>
      </c>
      <c r="P66" s="163">
        <v>0</v>
      </c>
      <c r="Q66" s="163">
        <f t="shared" si="26"/>
        <v>0</v>
      </c>
      <c r="R66" s="163"/>
      <c r="S66" s="163"/>
      <c r="T66" s="164">
        <v>0.105</v>
      </c>
      <c r="U66" s="163">
        <f t="shared" si="27"/>
        <v>0.11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124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5">
      <c r="A67" s="154">
        <v>48</v>
      </c>
      <c r="B67" s="160" t="s">
        <v>223</v>
      </c>
      <c r="C67" s="193" t="s">
        <v>224</v>
      </c>
      <c r="D67" s="162" t="s">
        <v>0</v>
      </c>
      <c r="E67" s="168">
        <v>80.835999999999999</v>
      </c>
      <c r="F67" s="170"/>
      <c r="G67" s="171">
        <f t="shared" si="21"/>
        <v>0</v>
      </c>
      <c r="H67" s="170"/>
      <c r="I67" s="171">
        <f t="shared" si="22"/>
        <v>0</v>
      </c>
      <c r="J67" s="170"/>
      <c r="K67" s="171">
        <f t="shared" si="23"/>
        <v>0</v>
      </c>
      <c r="L67" s="171">
        <v>21</v>
      </c>
      <c r="M67" s="171">
        <f t="shared" si="24"/>
        <v>0</v>
      </c>
      <c r="N67" s="163">
        <v>0</v>
      </c>
      <c r="O67" s="163">
        <f t="shared" si="25"/>
        <v>0</v>
      </c>
      <c r="P67" s="163">
        <v>0</v>
      </c>
      <c r="Q67" s="163">
        <f t="shared" si="26"/>
        <v>0</v>
      </c>
      <c r="R67" s="163"/>
      <c r="S67" s="163"/>
      <c r="T67" s="164">
        <v>0</v>
      </c>
      <c r="U67" s="163">
        <f t="shared" si="27"/>
        <v>0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124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x14ac:dyDescent="0.25">
      <c r="A68" s="155" t="s">
        <v>119</v>
      </c>
      <c r="B68" s="161" t="s">
        <v>76</v>
      </c>
      <c r="C68" s="194" t="s">
        <v>77</v>
      </c>
      <c r="D68" s="165"/>
      <c r="E68" s="169"/>
      <c r="F68" s="172"/>
      <c r="G68" s="172">
        <f>SUMIF(AE69:AE89,"&lt;&gt;NOR",G69:G89)</f>
        <v>0</v>
      </c>
      <c r="H68" s="172"/>
      <c r="I68" s="172">
        <f>SUM(I69:I89)</f>
        <v>0</v>
      </c>
      <c r="J68" s="172"/>
      <c r="K68" s="172">
        <f>SUM(K69:K89)</f>
        <v>0</v>
      </c>
      <c r="L68" s="172"/>
      <c r="M68" s="172">
        <f>SUM(M69:M89)</f>
        <v>0</v>
      </c>
      <c r="N68" s="166"/>
      <c r="O68" s="166">
        <f>SUM(O69:O89)</f>
        <v>0.13681000000000001</v>
      </c>
      <c r="P68" s="166"/>
      <c r="Q68" s="166">
        <f>SUM(Q69:Q89)</f>
        <v>0.11223000000000001</v>
      </c>
      <c r="R68" s="166"/>
      <c r="S68" s="166"/>
      <c r="T68" s="167"/>
      <c r="U68" s="166">
        <f>SUM(U69:U89)</f>
        <v>24.209999999999994</v>
      </c>
      <c r="AE68" t="s">
        <v>120</v>
      </c>
    </row>
    <row r="69" spans="1:60" outlineLevel="1" x14ac:dyDescent="0.25">
      <c r="A69" s="154">
        <v>49</v>
      </c>
      <c r="B69" s="160" t="s">
        <v>225</v>
      </c>
      <c r="C69" s="193" t="s">
        <v>226</v>
      </c>
      <c r="D69" s="162" t="s">
        <v>222</v>
      </c>
      <c r="E69" s="168">
        <v>5</v>
      </c>
      <c r="F69" s="170"/>
      <c r="G69" s="171">
        <f t="shared" ref="G69:G89" si="28">ROUND(E69*F69,2)</f>
        <v>0</v>
      </c>
      <c r="H69" s="170"/>
      <c r="I69" s="171">
        <f t="shared" ref="I69:I89" si="29">ROUND(E69*H69,2)</f>
        <v>0</v>
      </c>
      <c r="J69" s="170"/>
      <c r="K69" s="171">
        <f t="shared" ref="K69:K89" si="30">ROUND(E69*J69,2)</f>
        <v>0</v>
      </c>
      <c r="L69" s="171">
        <v>21</v>
      </c>
      <c r="M69" s="171">
        <f t="shared" ref="M69:M89" si="31">G69*(1+L69/100)</f>
        <v>0</v>
      </c>
      <c r="N69" s="163">
        <v>0</v>
      </c>
      <c r="O69" s="163">
        <f t="shared" ref="O69:O89" si="32">ROUND(E69*N69,5)</f>
        <v>0</v>
      </c>
      <c r="P69" s="163">
        <v>1.107E-2</v>
      </c>
      <c r="Q69" s="163">
        <f t="shared" ref="Q69:Q89" si="33">ROUND(E69*P69,5)</f>
        <v>5.5350000000000003E-2</v>
      </c>
      <c r="R69" s="163"/>
      <c r="S69" s="163"/>
      <c r="T69" s="164">
        <v>0.22700000000000001</v>
      </c>
      <c r="U69" s="163">
        <f t="shared" ref="U69:U89" si="34">ROUND(E69*T69,2)</f>
        <v>1.1399999999999999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124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outlineLevel="1" x14ac:dyDescent="0.25">
      <c r="A70" s="154">
        <v>50</v>
      </c>
      <c r="B70" s="160" t="s">
        <v>227</v>
      </c>
      <c r="C70" s="193" t="s">
        <v>228</v>
      </c>
      <c r="D70" s="162" t="s">
        <v>222</v>
      </c>
      <c r="E70" s="168">
        <v>2</v>
      </c>
      <c r="F70" s="170"/>
      <c r="G70" s="171">
        <f t="shared" si="28"/>
        <v>0</v>
      </c>
      <c r="H70" s="170"/>
      <c r="I70" s="171">
        <f t="shared" si="29"/>
        <v>0</v>
      </c>
      <c r="J70" s="170"/>
      <c r="K70" s="171">
        <f t="shared" si="30"/>
        <v>0</v>
      </c>
      <c r="L70" s="171">
        <v>21</v>
      </c>
      <c r="M70" s="171">
        <f t="shared" si="31"/>
        <v>0</v>
      </c>
      <c r="N70" s="163">
        <v>0</v>
      </c>
      <c r="O70" s="163">
        <f t="shared" si="32"/>
        <v>0</v>
      </c>
      <c r="P70" s="163">
        <v>1.9460000000000002E-2</v>
      </c>
      <c r="Q70" s="163">
        <f t="shared" si="33"/>
        <v>3.8920000000000003E-2</v>
      </c>
      <c r="R70" s="163"/>
      <c r="S70" s="163"/>
      <c r="T70" s="164">
        <v>0.38200000000000001</v>
      </c>
      <c r="U70" s="163">
        <f t="shared" si="34"/>
        <v>0.76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124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5">
      <c r="A71" s="154">
        <v>51</v>
      </c>
      <c r="B71" s="160" t="s">
        <v>229</v>
      </c>
      <c r="C71" s="193" t="s">
        <v>230</v>
      </c>
      <c r="D71" s="162" t="s">
        <v>222</v>
      </c>
      <c r="E71" s="168">
        <v>8</v>
      </c>
      <c r="F71" s="170"/>
      <c r="G71" s="171">
        <f t="shared" si="28"/>
        <v>0</v>
      </c>
      <c r="H71" s="170"/>
      <c r="I71" s="171">
        <f t="shared" si="29"/>
        <v>0</v>
      </c>
      <c r="J71" s="170"/>
      <c r="K71" s="171">
        <f t="shared" si="30"/>
        <v>0</v>
      </c>
      <c r="L71" s="171">
        <v>21</v>
      </c>
      <c r="M71" s="171">
        <f t="shared" si="31"/>
        <v>0</v>
      </c>
      <c r="N71" s="163">
        <v>0</v>
      </c>
      <c r="O71" s="163">
        <f t="shared" si="32"/>
        <v>0</v>
      </c>
      <c r="P71" s="163">
        <v>1.56E-3</v>
      </c>
      <c r="Q71" s="163">
        <f t="shared" si="33"/>
        <v>1.248E-2</v>
      </c>
      <c r="R71" s="163"/>
      <c r="S71" s="163"/>
      <c r="T71" s="164">
        <v>0.217</v>
      </c>
      <c r="U71" s="163">
        <f t="shared" si="34"/>
        <v>1.74</v>
      </c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124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5">
      <c r="A72" s="154">
        <v>52</v>
      </c>
      <c r="B72" s="160" t="s">
        <v>231</v>
      </c>
      <c r="C72" s="193" t="s">
        <v>232</v>
      </c>
      <c r="D72" s="162" t="s">
        <v>127</v>
      </c>
      <c r="E72" s="168">
        <v>4</v>
      </c>
      <c r="F72" s="170"/>
      <c r="G72" s="171">
        <f t="shared" si="28"/>
        <v>0</v>
      </c>
      <c r="H72" s="170"/>
      <c r="I72" s="171">
        <f t="shared" si="29"/>
        <v>0</v>
      </c>
      <c r="J72" s="170"/>
      <c r="K72" s="171">
        <f t="shared" si="30"/>
        <v>0</v>
      </c>
      <c r="L72" s="171">
        <v>21</v>
      </c>
      <c r="M72" s="171">
        <f t="shared" si="31"/>
        <v>0</v>
      </c>
      <c r="N72" s="163">
        <v>0</v>
      </c>
      <c r="O72" s="163">
        <f t="shared" si="32"/>
        <v>0</v>
      </c>
      <c r="P72" s="163">
        <v>5.1999999999999995E-4</v>
      </c>
      <c r="Q72" s="163">
        <f t="shared" si="33"/>
        <v>2.0799999999999998E-3</v>
      </c>
      <c r="R72" s="163"/>
      <c r="S72" s="163"/>
      <c r="T72" s="164">
        <v>2.1000000000000001E-2</v>
      </c>
      <c r="U72" s="163">
        <f t="shared" si="34"/>
        <v>0.08</v>
      </c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124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5">
      <c r="A73" s="154">
        <v>53</v>
      </c>
      <c r="B73" s="160" t="s">
        <v>233</v>
      </c>
      <c r="C73" s="193" t="s">
        <v>234</v>
      </c>
      <c r="D73" s="162" t="s">
        <v>127</v>
      </c>
      <c r="E73" s="168">
        <v>4</v>
      </c>
      <c r="F73" s="170"/>
      <c r="G73" s="171">
        <f t="shared" si="28"/>
        <v>0</v>
      </c>
      <c r="H73" s="170"/>
      <c r="I73" s="171">
        <f t="shared" si="29"/>
        <v>0</v>
      </c>
      <c r="J73" s="170"/>
      <c r="K73" s="171">
        <f t="shared" si="30"/>
        <v>0</v>
      </c>
      <c r="L73" s="171">
        <v>21</v>
      </c>
      <c r="M73" s="171">
        <f t="shared" si="31"/>
        <v>0</v>
      </c>
      <c r="N73" s="163">
        <v>0</v>
      </c>
      <c r="O73" s="163">
        <f t="shared" si="32"/>
        <v>0</v>
      </c>
      <c r="P73" s="163">
        <v>8.4999999999999995E-4</v>
      </c>
      <c r="Q73" s="163">
        <f t="shared" si="33"/>
        <v>3.3999999999999998E-3</v>
      </c>
      <c r="R73" s="163"/>
      <c r="S73" s="163"/>
      <c r="T73" s="164">
        <v>3.7999999999999999E-2</v>
      </c>
      <c r="U73" s="163">
        <f t="shared" si="34"/>
        <v>0.15</v>
      </c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124</v>
      </c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5">
      <c r="A74" s="154">
        <v>54</v>
      </c>
      <c r="B74" s="160" t="s">
        <v>235</v>
      </c>
      <c r="C74" s="193" t="s">
        <v>236</v>
      </c>
      <c r="D74" s="162" t="s">
        <v>181</v>
      </c>
      <c r="E74" s="168">
        <v>0.11223</v>
      </c>
      <c r="F74" s="170"/>
      <c r="G74" s="171">
        <f t="shared" si="28"/>
        <v>0</v>
      </c>
      <c r="H74" s="170"/>
      <c r="I74" s="171">
        <f t="shared" si="29"/>
        <v>0</v>
      </c>
      <c r="J74" s="170"/>
      <c r="K74" s="171">
        <f t="shared" si="30"/>
        <v>0</v>
      </c>
      <c r="L74" s="171">
        <v>21</v>
      </c>
      <c r="M74" s="171">
        <f t="shared" si="31"/>
        <v>0</v>
      </c>
      <c r="N74" s="163">
        <v>0</v>
      </c>
      <c r="O74" s="163">
        <f t="shared" si="32"/>
        <v>0</v>
      </c>
      <c r="P74" s="163">
        <v>0</v>
      </c>
      <c r="Q74" s="163">
        <f t="shared" si="33"/>
        <v>0</v>
      </c>
      <c r="R74" s="163"/>
      <c r="S74" s="163"/>
      <c r="T74" s="164">
        <v>3.97</v>
      </c>
      <c r="U74" s="163">
        <f t="shared" si="34"/>
        <v>0.45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124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5">
      <c r="A75" s="154">
        <v>55</v>
      </c>
      <c r="B75" s="160" t="s">
        <v>237</v>
      </c>
      <c r="C75" s="193" t="s">
        <v>238</v>
      </c>
      <c r="D75" s="162" t="s">
        <v>222</v>
      </c>
      <c r="E75" s="168">
        <v>1</v>
      </c>
      <c r="F75" s="170"/>
      <c r="G75" s="171">
        <f t="shared" si="28"/>
        <v>0</v>
      </c>
      <c r="H75" s="170"/>
      <c r="I75" s="171">
        <f t="shared" si="29"/>
        <v>0</v>
      </c>
      <c r="J75" s="170"/>
      <c r="K75" s="171">
        <f t="shared" si="30"/>
        <v>0</v>
      </c>
      <c r="L75" s="171">
        <v>21</v>
      </c>
      <c r="M75" s="171">
        <f t="shared" si="31"/>
        <v>0</v>
      </c>
      <c r="N75" s="163">
        <v>2.4000000000000001E-4</v>
      </c>
      <c r="O75" s="163">
        <f t="shared" si="32"/>
        <v>2.4000000000000001E-4</v>
      </c>
      <c r="P75" s="163">
        <v>0</v>
      </c>
      <c r="Q75" s="163">
        <f t="shared" si="33"/>
        <v>0</v>
      </c>
      <c r="R75" s="163"/>
      <c r="S75" s="163"/>
      <c r="T75" s="164">
        <v>0.124</v>
      </c>
      <c r="U75" s="163">
        <f t="shared" si="34"/>
        <v>0.12</v>
      </c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124</v>
      </c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5">
      <c r="A76" s="154">
        <v>56</v>
      </c>
      <c r="B76" s="160" t="s">
        <v>239</v>
      </c>
      <c r="C76" s="193" t="s">
        <v>240</v>
      </c>
      <c r="D76" s="162" t="s">
        <v>222</v>
      </c>
      <c r="E76" s="168">
        <v>3</v>
      </c>
      <c r="F76" s="170"/>
      <c r="G76" s="171">
        <f t="shared" si="28"/>
        <v>0</v>
      </c>
      <c r="H76" s="170"/>
      <c r="I76" s="171">
        <f t="shared" si="29"/>
        <v>0</v>
      </c>
      <c r="J76" s="170"/>
      <c r="K76" s="171">
        <f t="shared" si="30"/>
        <v>0</v>
      </c>
      <c r="L76" s="171">
        <v>21</v>
      </c>
      <c r="M76" s="171">
        <f t="shared" si="31"/>
        <v>0</v>
      </c>
      <c r="N76" s="163">
        <v>1.9009999999999999E-2</v>
      </c>
      <c r="O76" s="163">
        <f t="shared" si="32"/>
        <v>5.7029999999999997E-2</v>
      </c>
      <c r="P76" s="163">
        <v>0</v>
      </c>
      <c r="Q76" s="163">
        <f t="shared" si="33"/>
        <v>0</v>
      </c>
      <c r="R76" s="163"/>
      <c r="S76" s="163"/>
      <c r="T76" s="164">
        <v>1.1890000000000001</v>
      </c>
      <c r="U76" s="163">
        <f t="shared" si="34"/>
        <v>3.57</v>
      </c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124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ht="20.399999999999999" outlineLevel="1" x14ac:dyDescent="0.25">
      <c r="A77" s="154">
        <v>57</v>
      </c>
      <c r="B77" s="160" t="s">
        <v>241</v>
      </c>
      <c r="C77" s="193" t="s">
        <v>242</v>
      </c>
      <c r="D77" s="162" t="s">
        <v>127</v>
      </c>
      <c r="E77" s="168">
        <v>3</v>
      </c>
      <c r="F77" s="170"/>
      <c r="G77" s="171">
        <f t="shared" si="28"/>
        <v>0</v>
      </c>
      <c r="H77" s="170"/>
      <c r="I77" s="171">
        <f t="shared" si="29"/>
        <v>0</v>
      </c>
      <c r="J77" s="170"/>
      <c r="K77" s="171">
        <f t="shared" si="30"/>
        <v>0</v>
      </c>
      <c r="L77" s="171">
        <v>21</v>
      </c>
      <c r="M77" s="171">
        <f t="shared" si="31"/>
        <v>0</v>
      </c>
      <c r="N77" s="163">
        <v>1E-3</v>
      </c>
      <c r="O77" s="163">
        <f t="shared" si="32"/>
        <v>3.0000000000000001E-3</v>
      </c>
      <c r="P77" s="163">
        <v>0</v>
      </c>
      <c r="Q77" s="163">
        <f t="shared" si="33"/>
        <v>0</v>
      </c>
      <c r="R77" s="163"/>
      <c r="S77" s="163"/>
      <c r="T77" s="164">
        <v>0.44500000000000001</v>
      </c>
      <c r="U77" s="163">
        <f t="shared" si="34"/>
        <v>1.34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124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ht="20.399999999999999" outlineLevel="1" x14ac:dyDescent="0.25">
      <c r="A78" s="154">
        <v>58</v>
      </c>
      <c r="B78" s="160" t="s">
        <v>243</v>
      </c>
      <c r="C78" s="193" t="s">
        <v>244</v>
      </c>
      <c r="D78" s="162" t="s">
        <v>127</v>
      </c>
      <c r="E78" s="168">
        <v>4</v>
      </c>
      <c r="F78" s="170"/>
      <c r="G78" s="171">
        <f t="shared" si="28"/>
        <v>0</v>
      </c>
      <c r="H78" s="170"/>
      <c r="I78" s="171">
        <f t="shared" si="29"/>
        <v>0</v>
      </c>
      <c r="J78" s="170"/>
      <c r="K78" s="171">
        <f t="shared" si="30"/>
        <v>0</v>
      </c>
      <c r="L78" s="171">
        <v>21</v>
      </c>
      <c r="M78" s="171">
        <f t="shared" si="31"/>
        <v>0</v>
      </c>
      <c r="N78" s="163">
        <v>1.5200000000000001E-3</v>
      </c>
      <c r="O78" s="163">
        <f t="shared" si="32"/>
        <v>6.0800000000000003E-3</v>
      </c>
      <c r="P78" s="163">
        <v>0</v>
      </c>
      <c r="Q78" s="163">
        <f t="shared" si="33"/>
        <v>0</v>
      </c>
      <c r="R78" s="163"/>
      <c r="S78" s="163"/>
      <c r="T78" s="164">
        <v>0.58699999999999997</v>
      </c>
      <c r="U78" s="163">
        <f t="shared" si="34"/>
        <v>2.35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124</v>
      </c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5">
      <c r="A79" s="154">
        <v>59</v>
      </c>
      <c r="B79" s="160" t="s">
        <v>245</v>
      </c>
      <c r="C79" s="193" t="s">
        <v>246</v>
      </c>
      <c r="D79" s="162" t="s">
        <v>222</v>
      </c>
      <c r="E79" s="168">
        <v>2</v>
      </c>
      <c r="F79" s="170"/>
      <c r="G79" s="171">
        <f t="shared" si="28"/>
        <v>0</v>
      </c>
      <c r="H79" s="170"/>
      <c r="I79" s="171">
        <f t="shared" si="29"/>
        <v>0</v>
      </c>
      <c r="J79" s="170"/>
      <c r="K79" s="171">
        <f t="shared" si="30"/>
        <v>0</v>
      </c>
      <c r="L79" s="171">
        <v>21</v>
      </c>
      <c r="M79" s="171">
        <f t="shared" si="31"/>
        <v>0</v>
      </c>
      <c r="N79" s="163">
        <v>1.7000000000000001E-4</v>
      </c>
      <c r="O79" s="163">
        <f t="shared" si="32"/>
        <v>3.4000000000000002E-4</v>
      </c>
      <c r="P79" s="163">
        <v>0</v>
      </c>
      <c r="Q79" s="163">
        <f t="shared" si="33"/>
        <v>0</v>
      </c>
      <c r="R79" s="163"/>
      <c r="S79" s="163"/>
      <c r="T79" s="164">
        <v>2.9</v>
      </c>
      <c r="U79" s="163">
        <f t="shared" si="34"/>
        <v>5.8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124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20.399999999999999" outlineLevel="1" x14ac:dyDescent="0.25">
      <c r="A80" s="154">
        <v>60</v>
      </c>
      <c r="B80" s="160" t="s">
        <v>247</v>
      </c>
      <c r="C80" s="193" t="s">
        <v>248</v>
      </c>
      <c r="D80" s="162" t="s">
        <v>222</v>
      </c>
      <c r="E80" s="168">
        <v>1</v>
      </c>
      <c r="F80" s="170"/>
      <c r="G80" s="171">
        <f t="shared" si="28"/>
        <v>0</v>
      </c>
      <c r="H80" s="170"/>
      <c r="I80" s="171">
        <f t="shared" si="29"/>
        <v>0</v>
      </c>
      <c r="J80" s="170"/>
      <c r="K80" s="171">
        <f t="shared" si="30"/>
        <v>0</v>
      </c>
      <c r="L80" s="171">
        <v>21</v>
      </c>
      <c r="M80" s="171">
        <f t="shared" si="31"/>
        <v>0</v>
      </c>
      <c r="N80" s="163">
        <v>2.8719999999999999E-2</v>
      </c>
      <c r="O80" s="163">
        <f t="shared" si="32"/>
        <v>2.8719999999999999E-2</v>
      </c>
      <c r="P80" s="163">
        <v>0</v>
      </c>
      <c r="Q80" s="163">
        <f t="shared" si="33"/>
        <v>0</v>
      </c>
      <c r="R80" s="163"/>
      <c r="S80" s="163"/>
      <c r="T80" s="164">
        <v>1.5</v>
      </c>
      <c r="U80" s="163">
        <f t="shared" si="34"/>
        <v>1.5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124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5">
      <c r="A81" s="154">
        <v>61</v>
      </c>
      <c r="B81" s="160" t="s">
        <v>249</v>
      </c>
      <c r="C81" s="193" t="s">
        <v>250</v>
      </c>
      <c r="D81" s="162" t="s">
        <v>222</v>
      </c>
      <c r="E81" s="168">
        <v>2</v>
      </c>
      <c r="F81" s="170"/>
      <c r="G81" s="171">
        <f t="shared" si="28"/>
        <v>0</v>
      </c>
      <c r="H81" s="170"/>
      <c r="I81" s="171">
        <f t="shared" si="29"/>
        <v>0</v>
      </c>
      <c r="J81" s="170"/>
      <c r="K81" s="171">
        <f t="shared" si="30"/>
        <v>0</v>
      </c>
      <c r="L81" s="171">
        <v>21</v>
      </c>
      <c r="M81" s="171">
        <f t="shared" si="31"/>
        <v>0</v>
      </c>
      <c r="N81" s="163">
        <v>2.0549999999999999E-2</v>
      </c>
      <c r="O81" s="163">
        <f t="shared" si="32"/>
        <v>4.1099999999999998E-2</v>
      </c>
      <c r="P81" s="163">
        <v>0</v>
      </c>
      <c r="Q81" s="163">
        <f t="shared" si="33"/>
        <v>0</v>
      </c>
      <c r="R81" s="163"/>
      <c r="S81" s="163"/>
      <c r="T81" s="164">
        <v>0.95499999999999996</v>
      </c>
      <c r="U81" s="163">
        <f t="shared" si="34"/>
        <v>1.91</v>
      </c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124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ht="20.399999999999999" outlineLevel="1" x14ac:dyDescent="0.25">
      <c r="A82" s="154">
        <v>62</v>
      </c>
      <c r="B82" s="160" t="s">
        <v>251</v>
      </c>
      <c r="C82" s="193" t="s">
        <v>252</v>
      </c>
      <c r="D82" s="162" t="s">
        <v>222</v>
      </c>
      <c r="E82" s="168">
        <v>3</v>
      </c>
      <c r="F82" s="170"/>
      <c r="G82" s="171">
        <f t="shared" si="28"/>
        <v>0</v>
      </c>
      <c r="H82" s="170"/>
      <c r="I82" s="171">
        <f t="shared" si="29"/>
        <v>0</v>
      </c>
      <c r="J82" s="170"/>
      <c r="K82" s="171">
        <f t="shared" si="30"/>
        <v>0</v>
      </c>
      <c r="L82" s="171">
        <v>21</v>
      </c>
      <c r="M82" s="171">
        <f t="shared" si="31"/>
        <v>0</v>
      </c>
      <c r="N82" s="163">
        <v>3.0000000000000001E-5</v>
      </c>
      <c r="O82" s="163">
        <f t="shared" si="32"/>
        <v>9.0000000000000006E-5</v>
      </c>
      <c r="P82" s="163">
        <v>0</v>
      </c>
      <c r="Q82" s="163">
        <f t="shared" si="33"/>
        <v>0</v>
      </c>
      <c r="R82" s="163"/>
      <c r="S82" s="163"/>
      <c r="T82" s="164">
        <v>0.33</v>
      </c>
      <c r="U82" s="163">
        <f t="shared" si="34"/>
        <v>0.99</v>
      </c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124</v>
      </c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ht="20.399999999999999" outlineLevel="1" x14ac:dyDescent="0.25">
      <c r="A83" s="154">
        <v>63</v>
      </c>
      <c r="B83" s="160" t="s">
        <v>251</v>
      </c>
      <c r="C83" s="193" t="s">
        <v>253</v>
      </c>
      <c r="D83" s="162" t="s">
        <v>222</v>
      </c>
      <c r="E83" s="168">
        <v>3</v>
      </c>
      <c r="F83" s="170"/>
      <c r="G83" s="171">
        <f t="shared" si="28"/>
        <v>0</v>
      </c>
      <c r="H83" s="170"/>
      <c r="I83" s="171">
        <f t="shared" si="29"/>
        <v>0</v>
      </c>
      <c r="J83" s="170"/>
      <c r="K83" s="171">
        <f t="shared" si="30"/>
        <v>0</v>
      </c>
      <c r="L83" s="171">
        <v>21</v>
      </c>
      <c r="M83" s="171">
        <f t="shared" si="31"/>
        <v>0</v>
      </c>
      <c r="N83" s="163">
        <v>3.0000000000000001E-5</v>
      </c>
      <c r="O83" s="163">
        <f t="shared" si="32"/>
        <v>9.0000000000000006E-5</v>
      </c>
      <c r="P83" s="163">
        <v>0</v>
      </c>
      <c r="Q83" s="163">
        <f t="shared" si="33"/>
        <v>0</v>
      </c>
      <c r="R83" s="163"/>
      <c r="S83" s="163"/>
      <c r="T83" s="164">
        <v>0.33</v>
      </c>
      <c r="U83" s="163">
        <f t="shared" si="34"/>
        <v>0.99</v>
      </c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124</v>
      </c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ht="20.399999999999999" outlineLevel="1" x14ac:dyDescent="0.25">
      <c r="A84" s="154">
        <v>64</v>
      </c>
      <c r="B84" s="160" t="s">
        <v>251</v>
      </c>
      <c r="C84" s="193" t="s">
        <v>254</v>
      </c>
      <c r="D84" s="162" t="s">
        <v>222</v>
      </c>
      <c r="E84" s="168">
        <v>2</v>
      </c>
      <c r="F84" s="170"/>
      <c r="G84" s="171">
        <f t="shared" si="28"/>
        <v>0</v>
      </c>
      <c r="H84" s="170"/>
      <c r="I84" s="171">
        <f t="shared" si="29"/>
        <v>0</v>
      </c>
      <c r="J84" s="170"/>
      <c r="K84" s="171">
        <f t="shared" si="30"/>
        <v>0</v>
      </c>
      <c r="L84" s="171">
        <v>21</v>
      </c>
      <c r="M84" s="171">
        <f t="shared" si="31"/>
        <v>0</v>
      </c>
      <c r="N84" s="163">
        <v>3.0000000000000001E-5</v>
      </c>
      <c r="O84" s="163">
        <f t="shared" si="32"/>
        <v>6.0000000000000002E-5</v>
      </c>
      <c r="P84" s="163">
        <v>0</v>
      </c>
      <c r="Q84" s="163">
        <f t="shared" si="33"/>
        <v>0</v>
      </c>
      <c r="R84" s="163"/>
      <c r="S84" s="163"/>
      <c r="T84" s="164">
        <v>0.33</v>
      </c>
      <c r="U84" s="163">
        <f t="shared" si="34"/>
        <v>0.66</v>
      </c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124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ht="20.399999999999999" outlineLevel="1" x14ac:dyDescent="0.25">
      <c r="A85" s="154">
        <v>65</v>
      </c>
      <c r="B85" s="160" t="s">
        <v>251</v>
      </c>
      <c r="C85" s="193" t="s">
        <v>255</v>
      </c>
      <c r="D85" s="162" t="s">
        <v>222</v>
      </c>
      <c r="E85" s="168">
        <v>1</v>
      </c>
      <c r="F85" s="170"/>
      <c r="G85" s="171">
        <f t="shared" si="28"/>
        <v>0</v>
      </c>
      <c r="H85" s="170"/>
      <c r="I85" s="171">
        <f t="shared" si="29"/>
        <v>0</v>
      </c>
      <c r="J85" s="170"/>
      <c r="K85" s="171">
        <f t="shared" si="30"/>
        <v>0</v>
      </c>
      <c r="L85" s="171">
        <v>21</v>
      </c>
      <c r="M85" s="171">
        <f t="shared" si="31"/>
        <v>0</v>
      </c>
      <c r="N85" s="163">
        <v>3.0000000000000001E-5</v>
      </c>
      <c r="O85" s="163">
        <f t="shared" si="32"/>
        <v>3.0000000000000001E-5</v>
      </c>
      <c r="P85" s="163">
        <v>0</v>
      </c>
      <c r="Q85" s="163">
        <f t="shared" si="33"/>
        <v>0</v>
      </c>
      <c r="R85" s="163"/>
      <c r="S85" s="163"/>
      <c r="T85" s="164">
        <v>0.33</v>
      </c>
      <c r="U85" s="163">
        <f t="shared" si="34"/>
        <v>0.33</v>
      </c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124</v>
      </c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ht="20.399999999999999" outlineLevel="1" x14ac:dyDescent="0.25">
      <c r="A86" s="154">
        <v>66</v>
      </c>
      <c r="B86" s="160" t="s">
        <v>251</v>
      </c>
      <c r="C86" s="193" t="s">
        <v>256</v>
      </c>
      <c r="D86" s="162" t="s">
        <v>222</v>
      </c>
      <c r="E86" s="168">
        <v>1</v>
      </c>
      <c r="F86" s="170"/>
      <c r="G86" s="171">
        <f t="shared" si="28"/>
        <v>0</v>
      </c>
      <c r="H86" s="170"/>
      <c r="I86" s="171">
        <f t="shared" si="29"/>
        <v>0</v>
      </c>
      <c r="J86" s="170"/>
      <c r="K86" s="171">
        <f t="shared" si="30"/>
        <v>0</v>
      </c>
      <c r="L86" s="171">
        <v>21</v>
      </c>
      <c r="M86" s="171">
        <f t="shared" si="31"/>
        <v>0</v>
      </c>
      <c r="N86" s="163">
        <v>3.0000000000000001E-5</v>
      </c>
      <c r="O86" s="163">
        <f t="shared" si="32"/>
        <v>3.0000000000000001E-5</v>
      </c>
      <c r="P86" s="163">
        <v>0</v>
      </c>
      <c r="Q86" s="163">
        <f t="shared" si="33"/>
        <v>0</v>
      </c>
      <c r="R86" s="163"/>
      <c r="S86" s="163"/>
      <c r="T86" s="164">
        <v>0.33</v>
      </c>
      <c r="U86" s="163">
        <f t="shared" si="34"/>
        <v>0.33</v>
      </c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124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5">
      <c r="A87" s="154">
        <v>67</v>
      </c>
      <c r="B87" s="160" t="s">
        <v>257</v>
      </c>
      <c r="C87" s="193" t="s">
        <v>258</v>
      </c>
      <c r="D87" s="162" t="s">
        <v>259</v>
      </c>
      <c r="E87" s="168">
        <v>1</v>
      </c>
      <c r="F87" s="170"/>
      <c r="G87" s="171">
        <f t="shared" si="28"/>
        <v>0</v>
      </c>
      <c r="H87" s="170"/>
      <c r="I87" s="171">
        <f t="shared" si="29"/>
        <v>0</v>
      </c>
      <c r="J87" s="170"/>
      <c r="K87" s="171">
        <f t="shared" si="30"/>
        <v>0</v>
      </c>
      <c r="L87" s="171">
        <v>21</v>
      </c>
      <c r="M87" s="171">
        <f t="shared" si="31"/>
        <v>0</v>
      </c>
      <c r="N87" s="163">
        <v>0</v>
      </c>
      <c r="O87" s="163">
        <f t="shared" si="32"/>
        <v>0</v>
      </c>
      <c r="P87" s="163">
        <v>0</v>
      </c>
      <c r="Q87" s="163">
        <f t="shared" si="33"/>
        <v>0</v>
      </c>
      <c r="R87" s="163"/>
      <c r="S87" s="163"/>
      <c r="T87" s="164">
        <v>0</v>
      </c>
      <c r="U87" s="163">
        <f t="shared" si="34"/>
        <v>0</v>
      </c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124</v>
      </c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5">
      <c r="A88" s="154">
        <v>68</v>
      </c>
      <c r="B88" s="160" t="s">
        <v>257</v>
      </c>
      <c r="C88" s="193" t="s">
        <v>260</v>
      </c>
      <c r="D88" s="162" t="s">
        <v>259</v>
      </c>
      <c r="E88" s="168">
        <v>1</v>
      </c>
      <c r="F88" s="170"/>
      <c r="G88" s="171">
        <f t="shared" si="28"/>
        <v>0</v>
      </c>
      <c r="H88" s="170"/>
      <c r="I88" s="171">
        <f t="shared" si="29"/>
        <v>0</v>
      </c>
      <c r="J88" s="170"/>
      <c r="K88" s="171">
        <f t="shared" si="30"/>
        <v>0</v>
      </c>
      <c r="L88" s="171">
        <v>21</v>
      </c>
      <c r="M88" s="171">
        <f t="shared" si="31"/>
        <v>0</v>
      </c>
      <c r="N88" s="163">
        <v>0</v>
      </c>
      <c r="O88" s="163">
        <f t="shared" si="32"/>
        <v>0</v>
      </c>
      <c r="P88" s="163">
        <v>0</v>
      </c>
      <c r="Q88" s="163">
        <f t="shared" si="33"/>
        <v>0</v>
      </c>
      <c r="R88" s="163"/>
      <c r="S88" s="163"/>
      <c r="T88" s="164">
        <v>0</v>
      </c>
      <c r="U88" s="163">
        <f t="shared" si="34"/>
        <v>0</v>
      </c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124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5">
      <c r="A89" s="154">
        <v>69</v>
      </c>
      <c r="B89" s="160" t="s">
        <v>261</v>
      </c>
      <c r="C89" s="193" t="s">
        <v>262</v>
      </c>
      <c r="D89" s="162" t="s">
        <v>0</v>
      </c>
      <c r="E89" s="168">
        <v>787.58389999999997</v>
      </c>
      <c r="F89" s="170"/>
      <c r="G89" s="171">
        <f t="shared" si="28"/>
        <v>0</v>
      </c>
      <c r="H89" s="170"/>
      <c r="I89" s="171">
        <f t="shared" si="29"/>
        <v>0</v>
      </c>
      <c r="J89" s="170"/>
      <c r="K89" s="171">
        <f t="shared" si="30"/>
        <v>0</v>
      </c>
      <c r="L89" s="171">
        <v>21</v>
      </c>
      <c r="M89" s="171">
        <f t="shared" si="31"/>
        <v>0</v>
      </c>
      <c r="N89" s="163">
        <v>0</v>
      </c>
      <c r="O89" s="163">
        <f t="shared" si="32"/>
        <v>0</v>
      </c>
      <c r="P89" s="163">
        <v>0</v>
      </c>
      <c r="Q89" s="163">
        <f t="shared" si="33"/>
        <v>0</v>
      </c>
      <c r="R89" s="163"/>
      <c r="S89" s="163"/>
      <c r="T89" s="164">
        <v>0</v>
      </c>
      <c r="U89" s="163">
        <f t="shared" si="34"/>
        <v>0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124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x14ac:dyDescent="0.25">
      <c r="A90" s="155" t="s">
        <v>119</v>
      </c>
      <c r="B90" s="161" t="s">
        <v>78</v>
      </c>
      <c r="C90" s="194" t="s">
        <v>79</v>
      </c>
      <c r="D90" s="165"/>
      <c r="E90" s="169"/>
      <c r="F90" s="172"/>
      <c r="G90" s="172">
        <f>SUMIF(AE91:AE93,"&lt;&gt;NOR",G91:G93)</f>
        <v>0</v>
      </c>
      <c r="H90" s="172"/>
      <c r="I90" s="172">
        <f>SUM(I91:I93)</f>
        <v>0</v>
      </c>
      <c r="J90" s="172"/>
      <c r="K90" s="172">
        <f>SUM(K91:K93)</f>
        <v>0</v>
      </c>
      <c r="L90" s="172"/>
      <c r="M90" s="172">
        <f>SUM(M91:M93)</f>
        <v>0</v>
      </c>
      <c r="N90" s="166"/>
      <c r="O90" s="166">
        <f>SUM(O91:O93)</f>
        <v>3.2640000000000002E-2</v>
      </c>
      <c r="P90" s="166"/>
      <c r="Q90" s="166">
        <f>SUM(Q91:Q93)</f>
        <v>4.7600000000000003E-2</v>
      </c>
      <c r="R90" s="166"/>
      <c r="S90" s="166"/>
      <c r="T90" s="167"/>
      <c r="U90" s="166">
        <f>SUM(U91:U93)</f>
        <v>1.02</v>
      </c>
      <c r="AE90" t="s">
        <v>120</v>
      </c>
    </row>
    <row r="91" spans="1:60" outlineLevel="1" x14ac:dyDescent="0.25">
      <c r="A91" s="154">
        <v>70</v>
      </c>
      <c r="B91" s="160" t="s">
        <v>263</v>
      </c>
      <c r="C91" s="193" t="s">
        <v>264</v>
      </c>
      <c r="D91" s="162" t="s">
        <v>123</v>
      </c>
      <c r="E91" s="168">
        <v>2</v>
      </c>
      <c r="F91" s="170"/>
      <c r="G91" s="171">
        <f>ROUND(E91*F91,2)</f>
        <v>0</v>
      </c>
      <c r="H91" s="170"/>
      <c r="I91" s="171">
        <f>ROUND(E91*H91,2)</f>
        <v>0</v>
      </c>
      <c r="J91" s="170"/>
      <c r="K91" s="171">
        <f>ROUND(E91*J91,2)</f>
        <v>0</v>
      </c>
      <c r="L91" s="171">
        <v>21</v>
      </c>
      <c r="M91" s="171">
        <f>G91*(1+L91/100)</f>
        <v>0</v>
      </c>
      <c r="N91" s="163">
        <v>0</v>
      </c>
      <c r="O91" s="163">
        <f>ROUND(E91*N91,5)</f>
        <v>0</v>
      </c>
      <c r="P91" s="163">
        <v>2.3800000000000002E-2</v>
      </c>
      <c r="Q91" s="163">
        <f>ROUND(E91*P91,5)</f>
        <v>4.7600000000000003E-2</v>
      </c>
      <c r="R91" s="163"/>
      <c r="S91" s="163"/>
      <c r="T91" s="164">
        <v>8.2000000000000003E-2</v>
      </c>
      <c r="U91" s="163">
        <f>ROUND(E91*T91,2)</f>
        <v>0.16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124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5">
      <c r="A92" s="154">
        <v>71</v>
      </c>
      <c r="B92" s="160" t="s">
        <v>265</v>
      </c>
      <c r="C92" s="193" t="s">
        <v>266</v>
      </c>
      <c r="D92" s="162" t="s">
        <v>123</v>
      </c>
      <c r="E92" s="168">
        <v>2</v>
      </c>
      <c r="F92" s="170"/>
      <c r="G92" s="171">
        <f>ROUND(E92*F92,2)</f>
        <v>0</v>
      </c>
      <c r="H92" s="170"/>
      <c r="I92" s="171">
        <f>ROUND(E92*H92,2)</f>
        <v>0</v>
      </c>
      <c r="J92" s="170"/>
      <c r="K92" s="171">
        <f>ROUND(E92*J92,2)</f>
        <v>0</v>
      </c>
      <c r="L92" s="171">
        <v>21</v>
      </c>
      <c r="M92" s="171">
        <f>G92*(1+L92/100)</f>
        <v>0</v>
      </c>
      <c r="N92" s="163">
        <v>1.6320000000000001E-2</v>
      </c>
      <c r="O92" s="163">
        <f>ROUND(E92*N92,5)</f>
        <v>3.2640000000000002E-2</v>
      </c>
      <c r="P92" s="163">
        <v>0</v>
      </c>
      <c r="Q92" s="163">
        <f>ROUND(E92*P92,5)</f>
        <v>0</v>
      </c>
      <c r="R92" s="163"/>
      <c r="S92" s="163"/>
      <c r="T92" s="164">
        <v>0.42899999999999999</v>
      </c>
      <c r="U92" s="163">
        <f>ROUND(E92*T92,2)</f>
        <v>0.86</v>
      </c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124</v>
      </c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5">
      <c r="A93" s="154">
        <v>72</v>
      </c>
      <c r="B93" s="160" t="s">
        <v>267</v>
      </c>
      <c r="C93" s="193" t="s">
        <v>268</v>
      </c>
      <c r="D93" s="162" t="s">
        <v>0</v>
      </c>
      <c r="E93" s="168">
        <v>6.734</v>
      </c>
      <c r="F93" s="170"/>
      <c r="G93" s="171">
        <f>ROUND(E93*F93,2)</f>
        <v>0</v>
      </c>
      <c r="H93" s="170"/>
      <c r="I93" s="171">
        <f>ROUND(E93*H93,2)</f>
        <v>0</v>
      </c>
      <c r="J93" s="170"/>
      <c r="K93" s="171">
        <f>ROUND(E93*J93,2)</f>
        <v>0</v>
      </c>
      <c r="L93" s="171">
        <v>21</v>
      </c>
      <c r="M93" s="171">
        <f>G93*(1+L93/100)</f>
        <v>0</v>
      </c>
      <c r="N93" s="163">
        <v>0</v>
      </c>
      <c r="O93" s="163">
        <f>ROUND(E93*N93,5)</f>
        <v>0</v>
      </c>
      <c r="P93" s="163">
        <v>0</v>
      </c>
      <c r="Q93" s="163">
        <f>ROUND(E93*P93,5)</f>
        <v>0</v>
      </c>
      <c r="R93" s="163"/>
      <c r="S93" s="163"/>
      <c r="T93" s="164">
        <v>0</v>
      </c>
      <c r="U93" s="163">
        <f>ROUND(E93*T93,2)</f>
        <v>0</v>
      </c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124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x14ac:dyDescent="0.25">
      <c r="A94" s="155" t="s">
        <v>119</v>
      </c>
      <c r="B94" s="161" t="s">
        <v>80</v>
      </c>
      <c r="C94" s="194" t="s">
        <v>81</v>
      </c>
      <c r="D94" s="165"/>
      <c r="E94" s="169"/>
      <c r="F94" s="172"/>
      <c r="G94" s="172">
        <f>SUMIF(AE95:AE99,"&lt;&gt;NOR",G95:G99)</f>
        <v>0</v>
      </c>
      <c r="H94" s="172"/>
      <c r="I94" s="172">
        <f>SUM(I95:I99)</f>
        <v>0</v>
      </c>
      <c r="J94" s="172"/>
      <c r="K94" s="172">
        <f>SUM(K95:K99)</f>
        <v>0</v>
      </c>
      <c r="L94" s="172"/>
      <c r="M94" s="172">
        <f>SUM(M95:M99)</f>
        <v>0</v>
      </c>
      <c r="N94" s="166"/>
      <c r="O94" s="166">
        <f>SUM(O95:O99)</f>
        <v>9.0999999999999998E-2</v>
      </c>
      <c r="P94" s="166"/>
      <c r="Q94" s="166">
        <f>SUM(Q95:Q99)</f>
        <v>0</v>
      </c>
      <c r="R94" s="166"/>
      <c r="S94" s="166"/>
      <c r="T94" s="167"/>
      <c r="U94" s="166">
        <f>SUM(U95:U99)</f>
        <v>11.129999999999999</v>
      </c>
      <c r="AE94" t="s">
        <v>120</v>
      </c>
    </row>
    <row r="95" spans="1:60" outlineLevel="1" x14ac:dyDescent="0.25">
      <c r="A95" s="154">
        <v>73</v>
      </c>
      <c r="B95" s="160" t="s">
        <v>269</v>
      </c>
      <c r="C95" s="193" t="s">
        <v>270</v>
      </c>
      <c r="D95" s="162" t="s">
        <v>127</v>
      </c>
      <c r="E95" s="168">
        <v>5</v>
      </c>
      <c r="F95" s="170"/>
      <c r="G95" s="171">
        <f>ROUND(E95*F95,2)</f>
        <v>0</v>
      </c>
      <c r="H95" s="170"/>
      <c r="I95" s="171">
        <f>ROUND(E95*H95,2)</f>
        <v>0</v>
      </c>
      <c r="J95" s="170"/>
      <c r="K95" s="171">
        <f>ROUND(E95*J95,2)</f>
        <v>0</v>
      </c>
      <c r="L95" s="171">
        <v>21</v>
      </c>
      <c r="M95" s="171">
        <f>G95*(1+L95/100)</f>
        <v>0</v>
      </c>
      <c r="N95" s="163">
        <v>0</v>
      </c>
      <c r="O95" s="163">
        <f>ROUND(E95*N95,5)</f>
        <v>0</v>
      </c>
      <c r="P95" s="163">
        <v>0</v>
      </c>
      <c r="Q95" s="163">
        <f>ROUND(E95*P95,5)</f>
        <v>0</v>
      </c>
      <c r="R95" s="163"/>
      <c r="S95" s="163"/>
      <c r="T95" s="164">
        <v>1.45</v>
      </c>
      <c r="U95" s="163">
        <f>ROUND(E95*T95,2)</f>
        <v>7.25</v>
      </c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124</v>
      </c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5">
      <c r="A96" s="154">
        <v>74</v>
      </c>
      <c r="B96" s="160" t="s">
        <v>271</v>
      </c>
      <c r="C96" s="193" t="s">
        <v>272</v>
      </c>
      <c r="D96" s="162" t="s">
        <v>127</v>
      </c>
      <c r="E96" s="168">
        <v>5</v>
      </c>
      <c r="F96" s="170"/>
      <c r="G96" s="171">
        <f>ROUND(E96*F96,2)</f>
        <v>0</v>
      </c>
      <c r="H96" s="170"/>
      <c r="I96" s="171">
        <f>ROUND(E96*H96,2)</f>
        <v>0</v>
      </c>
      <c r="J96" s="170"/>
      <c r="K96" s="171">
        <f>ROUND(E96*J96,2)</f>
        <v>0</v>
      </c>
      <c r="L96" s="171">
        <v>21</v>
      </c>
      <c r="M96" s="171">
        <f>G96*(1+L96/100)</f>
        <v>0</v>
      </c>
      <c r="N96" s="163">
        <v>0</v>
      </c>
      <c r="O96" s="163">
        <f>ROUND(E96*N96,5)</f>
        <v>0</v>
      </c>
      <c r="P96" s="163">
        <v>0</v>
      </c>
      <c r="Q96" s="163">
        <f>ROUND(E96*P96,5)</f>
        <v>0</v>
      </c>
      <c r="R96" s="163"/>
      <c r="S96" s="163"/>
      <c r="T96" s="164">
        <v>0.77500000000000002</v>
      </c>
      <c r="U96" s="163">
        <f>ROUND(E96*T96,2)</f>
        <v>3.88</v>
      </c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124</v>
      </c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5">
      <c r="A97" s="154">
        <v>75</v>
      </c>
      <c r="B97" s="160" t="s">
        <v>273</v>
      </c>
      <c r="C97" s="193" t="s">
        <v>274</v>
      </c>
      <c r="D97" s="162" t="s">
        <v>127</v>
      </c>
      <c r="E97" s="168">
        <v>2</v>
      </c>
      <c r="F97" s="170"/>
      <c r="G97" s="171">
        <f>ROUND(E97*F97,2)</f>
        <v>0</v>
      </c>
      <c r="H97" s="170"/>
      <c r="I97" s="171">
        <f>ROUND(E97*H97,2)</f>
        <v>0</v>
      </c>
      <c r="J97" s="170"/>
      <c r="K97" s="171">
        <f>ROUND(E97*J97,2)</f>
        <v>0</v>
      </c>
      <c r="L97" s="171">
        <v>21</v>
      </c>
      <c r="M97" s="171">
        <f>G97*(1+L97/100)</f>
        <v>0</v>
      </c>
      <c r="N97" s="163">
        <v>1.7000000000000001E-2</v>
      </c>
      <c r="O97" s="163">
        <f>ROUND(E97*N97,5)</f>
        <v>3.4000000000000002E-2</v>
      </c>
      <c r="P97" s="163">
        <v>0</v>
      </c>
      <c r="Q97" s="163">
        <f>ROUND(E97*P97,5)</f>
        <v>0</v>
      </c>
      <c r="R97" s="163"/>
      <c r="S97" s="163"/>
      <c r="T97" s="164">
        <v>0</v>
      </c>
      <c r="U97" s="163">
        <f>ROUND(E97*T97,2)</f>
        <v>0</v>
      </c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275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5">
      <c r="A98" s="154">
        <v>76</v>
      </c>
      <c r="B98" s="160" t="s">
        <v>276</v>
      </c>
      <c r="C98" s="193" t="s">
        <v>277</v>
      </c>
      <c r="D98" s="162" t="s">
        <v>127</v>
      </c>
      <c r="E98" s="168">
        <v>3</v>
      </c>
      <c r="F98" s="170"/>
      <c r="G98" s="171">
        <f>ROUND(E98*F98,2)</f>
        <v>0</v>
      </c>
      <c r="H98" s="170"/>
      <c r="I98" s="171">
        <f>ROUND(E98*H98,2)</f>
        <v>0</v>
      </c>
      <c r="J98" s="170"/>
      <c r="K98" s="171">
        <f>ROUND(E98*J98,2)</f>
        <v>0</v>
      </c>
      <c r="L98" s="171">
        <v>21</v>
      </c>
      <c r="M98" s="171">
        <f>G98*(1+L98/100)</f>
        <v>0</v>
      </c>
      <c r="N98" s="163">
        <v>1.9E-2</v>
      </c>
      <c r="O98" s="163">
        <f>ROUND(E98*N98,5)</f>
        <v>5.7000000000000002E-2</v>
      </c>
      <c r="P98" s="163">
        <v>0</v>
      </c>
      <c r="Q98" s="163">
        <f>ROUND(E98*P98,5)</f>
        <v>0</v>
      </c>
      <c r="R98" s="163"/>
      <c r="S98" s="163"/>
      <c r="T98" s="164">
        <v>0</v>
      </c>
      <c r="U98" s="163">
        <f>ROUND(E98*T98,2)</f>
        <v>0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275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5">
      <c r="A99" s="154">
        <v>77</v>
      </c>
      <c r="B99" s="160" t="s">
        <v>278</v>
      </c>
      <c r="C99" s="193" t="s">
        <v>279</v>
      </c>
      <c r="D99" s="162" t="s">
        <v>0</v>
      </c>
      <c r="E99" s="168">
        <v>169.8</v>
      </c>
      <c r="F99" s="170"/>
      <c r="G99" s="171">
        <f>ROUND(E99*F99,2)</f>
        <v>0</v>
      </c>
      <c r="H99" s="170"/>
      <c r="I99" s="171">
        <f>ROUND(E99*H99,2)</f>
        <v>0</v>
      </c>
      <c r="J99" s="170"/>
      <c r="K99" s="171">
        <f>ROUND(E99*J99,2)</f>
        <v>0</v>
      </c>
      <c r="L99" s="171">
        <v>21</v>
      </c>
      <c r="M99" s="171">
        <f>G99*(1+L99/100)</f>
        <v>0</v>
      </c>
      <c r="N99" s="163">
        <v>0</v>
      </c>
      <c r="O99" s="163">
        <f>ROUND(E99*N99,5)</f>
        <v>0</v>
      </c>
      <c r="P99" s="163">
        <v>0</v>
      </c>
      <c r="Q99" s="163">
        <f>ROUND(E99*P99,5)</f>
        <v>0</v>
      </c>
      <c r="R99" s="163"/>
      <c r="S99" s="163"/>
      <c r="T99" s="164">
        <v>0</v>
      </c>
      <c r="U99" s="163">
        <f>ROUND(E99*T99,2)</f>
        <v>0</v>
      </c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124</v>
      </c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x14ac:dyDescent="0.25">
      <c r="A100" s="155" t="s">
        <v>119</v>
      </c>
      <c r="B100" s="161" t="s">
        <v>82</v>
      </c>
      <c r="C100" s="194" t="s">
        <v>83</v>
      </c>
      <c r="D100" s="165"/>
      <c r="E100" s="169"/>
      <c r="F100" s="172"/>
      <c r="G100" s="172">
        <f>SUMIF(AE101:AE104,"&lt;&gt;NOR",G101:G104)</f>
        <v>0</v>
      </c>
      <c r="H100" s="172"/>
      <c r="I100" s="172">
        <f>SUM(I101:I104)</f>
        <v>0</v>
      </c>
      <c r="J100" s="172"/>
      <c r="K100" s="172">
        <f>SUM(K101:K104)</f>
        <v>0</v>
      </c>
      <c r="L100" s="172"/>
      <c r="M100" s="172">
        <f>SUM(M101:M104)</f>
        <v>0</v>
      </c>
      <c r="N100" s="166"/>
      <c r="O100" s="166">
        <f>SUM(O101:O104)</f>
        <v>0.17885999999999999</v>
      </c>
      <c r="P100" s="166"/>
      <c r="Q100" s="166">
        <f>SUM(Q101:Q104)</f>
        <v>0</v>
      </c>
      <c r="R100" s="166"/>
      <c r="S100" s="166"/>
      <c r="T100" s="167"/>
      <c r="U100" s="166">
        <f>SUM(U101:U104)</f>
        <v>35.020000000000003</v>
      </c>
      <c r="AE100" t="s">
        <v>120</v>
      </c>
    </row>
    <row r="101" spans="1:60" outlineLevel="1" x14ac:dyDescent="0.25">
      <c r="A101" s="154">
        <v>78</v>
      </c>
      <c r="B101" s="160" t="s">
        <v>280</v>
      </c>
      <c r="C101" s="193" t="s">
        <v>281</v>
      </c>
      <c r="D101" s="162" t="s">
        <v>123</v>
      </c>
      <c r="E101" s="168">
        <v>34.07</v>
      </c>
      <c r="F101" s="170"/>
      <c r="G101" s="171">
        <f>ROUND(E101*F101,2)</f>
        <v>0</v>
      </c>
      <c r="H101" s="170"/>
      <c r="I101" s="171">
        <f>ROUND(E101*H101,2)</f>
        <v>0</v>
      </c>
      <c r="J101" s="170"/>
      <c r="K101" s="171">
        <f>ROUND(E101*J101,2)</f>
        <v>0</v>
      </c>
      <c r="L101" s="171">
        <v>21</v>
      </c>
      <c r="M101" s="171">
        <f>G101*(1+L101/100)</f>
        <v>0</v>
      </c>
      <c r="N101" s="163">
        <v>2.1000000000000001E-4</v>
      </c>
      <c r="O101" s="163">
        <f>ROUND(E101*N101,5)</f>
        <v>7.1500000000000001E-3</v>
      </c>
      <c r="P101" s="163">
        <v>0</v>
      </c>
      <c r="Q101" s="163">
        <f>ROUND(E101*P101,5)</f>
        <v>0</v>
      </c>
      <c r="R101" s="163"/>
      <c r="S101" s="163"/>
      <c r="T101" s="164">
        <v>0.05</v>
      </c>
      <c r="U101" s="163">
        <f>ROUND(E101*T101,2)</f>
        <v>1.7</v>
      </c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124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5">
      <c r="A102" s="154">
        <v>79</v>
      </c>
      <c r="B102" s="160" t="s">
        <v>282</v>
      </c>
      <c r="C102" s="193" t="s">
        <v>283</v>
      </c>
      <c r="D102" s="162" t="s">
        <v>123</v>
      </c>
      <c r="E102" s="168">
        <v>34.07</v>
      </c>
      <c r="F102" s="170"/>
      <c r="G102" s="171">
        <f>ROUND(E102*F102,2)</f>
        <v>0</v>
      </c>
      <c r="H102" s="170"/>
      <c r="I102" s="171">
        <f>ROUND(E102*H102,2)</f>
        <v>0</v>
      </c>
      <c r="J102" s="170"/>
      <c r="K102" s="171">
        <f>ROUND(E102*J102,2)</f>
        <v>0</v>
      </c>
      <c r="L102" s="171">
        <v>21</v>
      </c>
      <c r="M102" s="171">
        <f>G102*(1+L102/100)</f>
        <v>0</v>
      </c>
      <c r="N102" s="163">
        <v>5.0400000000000002E-3</v>
      </c>
      <c r="O102" s="163">
        <f>ROUND(E102*N102,5)</f>
        <v>0.17171</v>
      </c>
      <c r="P102" s="163">
        <v>0</v>
      </c>
      <c r="Q102" s="163">
        <f>ROUND(E102*P102,5)</f>
        <v>0</v>
      </c>
      <c r="R102" s="163"/>
      <c r="S102" s="163"/>
      <c r="T102" s="164">
        <v>0.97799999999999998</v>
      </c>
      <c r="U102" s="163">
        <f>ROUND(E102*T102,2)</f>
        <v>33.32</v>
      </c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124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5">
      <c r="A103" s="154">
        <v>80</v>
      </c>
      <c r="B103" s="160" t="s">
        <v>284</v>
      </c>
      <c r="C103" s="193" t="s">
        <v>285</v>
      </c>
      <c r="D103" s="162" t="s">
        <v>123</v>
      </c>
      <c r="E103" s="168">
        <v>35.97</v>
      </c>
      <c r="F103" s="170"/>
      <c r="G103" s="171">
        <f>ROUND(E103*F103,2)</f>
        <v>0</v>
      </c>
      <c r="H103" s="170"/>
      <c r="I103" s="171">
        <f>ROUND(E103*H103,2)</f>
        <v>0</v>
      </c>
      <c r="J103" s="170"/>
      <c r="K103" s="171">
        <f>ROUND(E103*J103,2)</f>
        <v>0</v>
      </c>
      <c r="L103" s="171">
        <v>21</v>
      </c>
      <c r="M103" s="171">
        <f>G103*(1+L103/100)</f>
        <v>0</v>
      </c>
      <c r="N103" s="163">
        <v>0</v>
      </c>
      <c r="O103" s="163">
        <f>ROUND(E103*N103,5)</f>
        <v>0</v>
      </c>
      <c r="P103" s="163">
        <v>0</v>
      </c>
      <c r="Q103" s="163">
        <f>ROUND(E103*P103,5)</f>
        <v>0</v>
      </c>
      <c r="R103" s="163"/>
      <c r="S103" s="163"/>
      <c r="T103" s="164">
        <v>0</v>
      </c>
      <c r="U103" s="163">
        <f>ROUND(E103*T103,2)</f>
        <v>0</v>
      </c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124</v>
      </c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5">
      <c r="A104" s="154">
        <v>81</v>
      </c>
      <c r="B104" s="160" t="s">
        <v>286</v>
      </c>
      <c r="C104" s="193" t="s">
        <v>287</v>
      </c>
      <c r="D104" s="162" t="s">
        <v>0</v>
      </c>
      <c r="E104" s="168">
        <v>305.75850000000003</v>
      </c>
      <c r="F104" s="170"/>
      <c r="G104" s="171">
        <f>ROUND(E104*F104,2)</f>
        <v>0</v>
      </c>
      <c r="H104" s="170"/>
      <c r="I104" s="171">
        <f>ROUND(E104*H104,2)</f>
        <v>0</v>
      </c>
      <c r="J104" s="170"/>
      <c r="K104" s="171">
        <f>ROUND(E104*J104,2)</f>
        <v>0</v>
      </c>
      <c r="L104" s="171">
        <v>21</v>
      </c>
      <c r="M104" s="171">
        <f>G104*(1+L104/100)</f>
        <v>0</v>
      </c>
      <c r="N104" s="163">
        <v>0</v>
      </c>
      <c r="O104" s="163">
        <f>ROUND(E104*N104,5)</f>
        <v>0</v>
      </c>
      <c r="P104" s="163">
        <v>0</v>
      </c>
      <c r="Q104" s="163">
        <f>ROUND(E104*P104,5)</f>
        <v>0</v>
      </c>
      <c r="R104" s="163"/>
      <c r="S104" s="163"/>
      <c r="T104" s="164">
        <v>0</v>
      </c>
      <c r="U104" s="163">
        <f>ROUND(E104*T104,2)</f>
        <v>0</v>
      </c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124</v>
      </c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x14ac:dyDescent="0.25">
      <c r="A105" s="155" t="s">
        <v>119</v>
      </c>
      <c r="B105" s="161" t="s">
        <v>84</v>
      </c>
      <c r="C105" s="194" t="s">
        <v>85</v>
      </c>
      <c r="D105" s="165"/>
      <c r="E105" s="169"/>
      <c r="F105" s="172"/>
      <c r="G105" s="172">
        <f>SUMIF(AE106:AE113,"&lt;&gt;NOR",G106:G113)</f>
        <v>0</v>
      </c>
      <c r="H105" s="172"/>
      <c r="I105" s="172">
        <f>SUM(I106:I113)</f>
        <v>0</v>
      </c>
      <c r="J105" s="172"/>
      <c r="K105" s="172">
        <f>SUM(K106:K113)</f>
        <v>0</v>
      </c>
      <c r="L105" s="172"/>
      <c r="M105" s="172">
        <f>SUM(M106:M113)</f>
        <v>0</v>
      </c>
      <c r="N105" s="166"/>
      <c r="O105" s="166">
        <f>SUM(O106:O113)</f>
        <v>0.39065000000000005</v>
      </c>
      <c r="P105" s="166"/>
      <c r="Q105" s="166">
        <f>SUM(Q106:Q113)</f>
        <v>0</v>
      </c>
      <c r="R105" s="166"/>
      <c r="S105" s="166"/>
      <c r="T105" s="167"/>
      <c r="U105" s="166">
        <f>SUM(U106:U113)</f>
        <v>80.45</v>
      </c>
      <c r="AE105" t="s">
        <v>120</v>
      </c>
    </row>
    <row r="106" spans="1:60" outlineLevel="1" x14ac:dyDescent="0.25">
      <c r="A106" s="154">
        <v>82</v>
      </c>
      <c r="B106" s="160" t="s">
        <v>288</v>
      </c>
      <c r="C106" s="193" t="s">
        <v>289</v>
      </c>
      <c r="D106" s="162" t="s">
        <v>123</v>
      </c>
      <c r="E106" s="168">
        <v>65.14</v>
      </c>
      <c r="F106" s="170"/>
      <c r="G106" s="171">
        <f t="shared" ref="G106:G113" si="35">ROUND(E106*F106,2)</f>
        <v>0</v>
      </c>
      <c r="H106" s="170"/>
      <c r="I106" s="171">
        <f t="shared" ref="I106:I113" si="36">ROUND(E106*H106,2)</f>
        <v>0</v>
      </c>
      <c r="J106" s="170"/>
      <c r="K106" s="171">
        <f t="shared" ref="K106:K113" si="37">ROUND(E106*J106,2)</f>
        <v>0</v>
      </c>
      <c r="L106" s="171">
        <v>21</v>
      </c>
      <c r="M106" s="171">
        <f t="shared" ref="M106:M113" si="38">G106*(1+L106/100)</f>
        <v>0</v>
      </c>
      <c r="N106" s="163">
        <v>2.1000000000000001E-4</v>
      </c>
      <c r="O106" s="163">
        <f t="shared" ref="O106:O113" si="39">ROUND(E106*N106,5)</f>
        <v>1.3679999999999999E-2</v>
      </c>
      <c r="P106" s="163">
        <v>0</v>
      </c>
      <c r="Q106" s="163">
        <f t="shared" ref="Q106:Q113" si="40">ROUND(E106*P106,5)</f>
        <v>0</v>
      </c>
      <c r="R106" s="163"/>
      <c r="S106" s="163"/>
      <c r="T106" s="164">
        <v>0.05</v>
      </c>
      <c r="U106" s="163">
        <f t="shared" ref="U106:U113" si="41">ROUND(E106*T106,2)</f>
        <v>3.26</v>
      </c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124</v>
      </c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5">
      <c r="A107" s="154">
        <v>83</v>
      </c>
      <c r="B107" s="160" t="s">
        <v>290</v>
      </c>
      <c r="C107" s="193" t="s">
        <v>291</v>
      </c>
      <c r="D107" s="162" t="s">
        <v>123</v>
      </c>
      <c r="E107" s="168">
        <v>71.94</v>
      </c>
      <c r="F107" s="170"/>
      <c r="G107" s="171">
        <f t="shared" si="35"/>
        <v>0</v>
      </c>
      <c r="H107" s="170"/>
      <c r="I107" s="171">
        <f t="shared" si="36"/>
        <v>0</v>
      </c>
      <c r="J107" s="170"/>
      <c r="K107" s="171">
        <f t="shared" si="37"/>
        <v>0</v>
      </c>
      <c r="L107" s="171">
        <v>21</v>
      </c>
      <c r="M107" s="171">
        <f t="shared" si="38"/>
        <v>0</v>
      </c>
      <c r="N107" s="163">
        <v>5.2399999999999999E-3</v>
      </c>
      <c r="O107" s="163">
        <f t="shared" si="39"/>
        <v>0.37697000000000003</v>
      </c>
      <c r="P107" s="163">
        <v>0</v>
      </c>
      <c r="Q107" s="163">
        <f t="shared" si="40"/>
        <v>0</v>
      </c>
      <c r="R107" s="163"/>
      <c r="S107" s="163"/>
      <c r="T107" s="164">
        <v>0.95840000000000003</v>
      </c>
      <c r="U107" s="163">
        <f t="shared" si="41"/>
        <v>68.95</v>
      </c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124</v>
      </c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5">
      <c r="A108" s="154">
        <v>84</v>
      </c>
      <c r="B108" s="160" t="s">
        <v>292</v>
      </c>
      <c r="C108" s="193" t="s">
        <v>293</v>
      </c>
      <c r="D108" s="162" t="s">
        <v>123</v>
      </c>
      <c r="E108" s="168">
        <v>75.5</v>
      </c>
      <c r="F108" s="170"/>
      <c r="G108" s="171">
        <f t="shared" si="35"/>
        <v>0</v>
      </c>
      <c r="H108" s="170"/>
      <c r="I108" s="171">
        <f t="shared" si="36"/>
        <v>0</v>
      </c>
      <c r="J108" s="170"/>
      <c r="K108" s="171">
        <f t="shared" si="37"/>
        <v>0</v>
      </c>
      <c r="L108" s="171">
        <v>21</v>
      </c>
      <c r="M108" s="171">
        <f t="shared" si="38"/>
        <v>0</v>
      </c>
      <c r="N108" s="163">
        <v>0</v>
      </c>
      <c r="O108" s="163">
        <f t="shared" si="39"/>
        <v>0</v>
      </c>
      <c r="P108" s="163">
        <v>0</v>
      </c>
      <c r="Q108" s="163">
        <f t="shared" si="40"/>
        <v>0</v>
      </c>
      <c r="R108" s="163"/>
      <c r="S108" s="163"/>
      <c r="T108" s="164">
        <v>0</v>
      </c>
      <c r="U108" s="163">
        <f t="shared" si="41"/>
        <v>0</v>
      </c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124</v>
      </c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5">
      <c r="A109" s="154">
        <v>85</v>
      </c>
      <c r="B109" s="160" t="s">
        <v>294</v>
      </c>
      <c r="C109" s="193" t="s">
        <v>295</v>
      </c>
      <c r="D109" s="162" t="s">
        <v>143</v>
      </c>
      <c r="E109" s="168">
        <v>29.25</v>
      </c>
      <c r="F109" s="170"/>
      <c r="G109" s="171">
        <f t="shared" si="35"/>
        <v>0</v>
      </c>
      <c r="H109" s="170"/>
      <c r="I109" s="171">
        <f t="shared" si="36"/>
        <v>0</v>
      </c>
      <c r="J109" s="170"/>
      <c r="K109" s="171">
        <f t="shared" si="37"/>
        <v>0</v>
      </c>
      <c r="L109" s="171">
        <v>21</v>
      </c>
      <c r="M109" s="171">
        <f t="shared" si="38"/>
        <v>0</v>
      </c>
      <c r="N109" s="163">
        <v>0</v>
      </c>
      <c r="O109" s="163">
        <f t="shared" si="39"/>
        <v>0</v>
      </c>
      <c r="P109" s="163">
        <v>0</v>
      </c>
      <c r="Q109" s="163">
        <f t="shared" si="40"/>
        <v>0</v>
      </c>
      <c r="R109" s="163"/>
      <c r="S109" s="163"/>
      <c r="T109" s="164">
        <v>0.13</v>
      </c>
      <c r="U109" s="163">
        <f t="shared" si="41"/>
        <v>3.8</v>
      </c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124</v>
      </c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5">
      <c r="A110" s="154">
        <v>86</v>
      </c>
      <c r="B110" s="160" t="s">
        <v>296</v>
      </c>
      <c r="C110" s="193" t="s">
        <v>297</v>
      </c>
      <c r="D110" s="162" t="s">
        <v>259</v>
      </c>
      <c r="E110" s="168">
        <v>150</v>
      </c>
      <c r="F110" s="170"/>
      <c r="G110" s="171">
        <f t="shared" si="35"/>
        <v>0</v>
      </c>
      <c r="H110" s="170"/>
      <c r="I110" s="171">
        <f t="shared" si="36"/>
        <v>0</v>
      </c>
      <c r="J110" s="170"/>
      <c r="K110" s="171">
        <f t="shared" si="37"/>
        <v>0</v>
      </c>
      <c r="L110" s="171">
        <v>21</v>
      </c>
      <c r="M110" s="171">
        <f t="shared" si="38"/>
        <v>0</v>
      </c>
      <c r="N110" s="163">
        <v>0</v>
      </c>
      <c r="O110" s="163">
        <f t="shared" si="39"/>
        <v>0</v>
      </c>
      <c r="P110" s="163">
        <v>0</v>
      </c>
      <c r="Q110" s="163">
        <f t="shared" si="40"/>
        <v>0</v>
      </c>
      <c r="R110" s="163"/>
      <c r="S110" s="163"/>
      <c r="T110" s="164">
        <v>0</v>
      </c>
      <c r="U110" s="163">
        <f t="shared" si="41"/>
        <v>0</v>
      </c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 t="s">
        <v>124</v>
      </c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5">
      <c r="A111" s="154">
        <v>87</v>
      </c>
      <c r="B111" s="160" t="s">
        <v>298</v>
      </c>
      <c r="C111" s="193" t="s">
        <v>299</v>
      </c>
      <c r="D111" s="162" t="s">
        <v>143</v>
      </c>
      <c r="E111" s="168">
        <v>37</v>
      </c>
      <c r="F111" s="170"/>
      <c r="G111" s="171">
        <f t="shared" si="35"/>
        <v>0</v>
      </c>
      <c r="H111" s="170"/>
      <c r="I111" s="171">
        <f t="shared" si="36"/>
        <v>0</v>
      </c>
      <c r="J111" s="170"/>
      <c r="K111" s="171">
        <f t="shared" si="37"/>
        <v>0</v>
      </c>
      <c r="L111" s="171">
        <v>21</v>
      </c>
      <c r="M111" s="171">
        <f t="shared" si="38"/>
        <v>0</v>
      </c>
      <c r="N111" s="163">
        <v>0</v>
      </c>
      <c r="O111" s="163">
        <f t="shared" si="39"/>
        <v>0</v>
      </c>
      <c r="P111" s="163">
        <v>0</v>
      </c>
      <c r="Q111" s="163">
        <f t="shared" si="40"/>
        <v>0</v>
      </c>
      <c r="R111" s="163"/>
      <c r="S111" s="163"/>
      <c r="T111" s="164">
        <v>0.12</v>
      </c>
      <c r="U111" s="163">
        <f t="shared" si="41"/>
        <v>4.4400000000000004</v>
      </c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124</v>
      </c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outlineLevel="1" x14ac:dyDescent="0.25">
      <c r="A112" s="154">
        <v>88</v>
      </c>
      <c r="B112" s="160" t="s">
        <v>300</v>
      </c>
      <c r="C112" s="193" t="s">
        <v>301</v>
      </c>
      <c r="D112" s="162" t="s">
        <v>143</v>
      </c>
      <c r="E112" s="168">
        <v>40</v>
      </c>
      <c r="F112" s="170"/>
      <c r="G112" s="171">
        <f t="shared" si="35"/>
        <v>0</v>
      </c>
      <c r="H112" s="170"/>
      <c r="I112" s="171">
        <f t="shared" si="36"/>
        <v>0</v>
      </c>
      <c r="J112" s="170"/>
      <c r="K112" s="171">
        <f t="shared" si="37"/>
        <v>0</v>
      </c>
      <c r="L112" s="171">
        <v>21</v>
      </c>
      <c r="M112" s="171">
        <f t="shared" si="38"/>
        <v>0</v>
      </c>
      <c r="N112" s="163">
        <v>0</v>
      </c>
      <c r="O112" s="163">
        <f t="shared" si="39"/>
        <v>0</v>
      </c>
      <c r="P112" s="163">
        <v>0</v>
      </c>
      <c r="Q112" s="163">
        <f t="shared" si="40"/>
        <v>0</v>
      </c>
      <c r="R112" s="163"/>
      <c r="S112" s="163"/>
      <c r="T112" s="164">
        <v>0</v>
      </c>
      <c r="U112" s="163">
        <f t="shared" si="41"/>
        <v>0</v>
      </c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 t="s">
        <v>124</v>
      </c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outlineLevel="1" x14ac:dyDescent="0.25">
      <c r="A113" s="154">
        <v>89</v>
      </c>
      <c r="B113" s="160" t="s">
        <v>302</v>
      </c>
      <c r="C113" s="193" t="s">
        <v>303</v>
      </c>
      <c r="D113" s="162" t="s">
        <v>0</v>
      </c>
      <c r="E113" s="168">
        <v>721.76660000000004</v>
      </c>
      <c r="F113" s="170"/>
      <c r="G113" s="171">
        <f t="shared" si="35"/>
        <v>0</v>
      </c>
      <c r="H113" s="170"/>
      <c r="I113" s="171">
        <f t="shared" si="36"/>
        <v>0</v>
      </c>
      <c r="J113" s="170"/>
      <c r="K113" s="171">
        <f t="shared" si="37"/>
        <v>0</v>
      </c>
      <c r="L113" s="171">
        <v>21</v>
      </c>
      <c r="M113" s="171">
        <f t="shared" si="38"/>
        <v>0</v>
      </c>
      <c r="N113" s="163">
        <v>0</v>
      </c>
      <c r="O113" s="163">
        <f t="shared" si="39"/>
        <v>0</v>
      </c>
      <c r="P113" s="163">
        <v>0</v>
      </c>
      <c r="Q113" s="163">
        <f t="shared" si="40"/>
        <v>0</v>
      </c>
      <c r="R113" s="163"/>
      <c r="S113" s="163"/>
      <c r="T113" s="164">
        <v>0</v>
      </c>
      <c r="U113" s="163">
        <f t="shared" si="41"/>
        <v>0</v>
      </c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124</v>
      </c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x14ac:dyDescent="0.25">
      <c r="A114" s="155" t="s">
        <v>119</v>
      </c>
      <c r="B114" s="161" t="s">
        <v>86</v>
      </c>
      <c r="C114" s="194" t="s">
        <v>87</v>
      </c>
      <c r="D114" s="165"/>
      <c r="E114" s="169"/>
      <c r="F114" s="172"/>
      <c r="G114" s="172">
        <f>SUMIF(AE115:AE115,"&lt;&gt;NOR",G115:G115)</f>
        <v>0</v>
      </c>
      <c r="H114" s="172"/>
      <c r="I114" s="172">
        <f>SUM(I115:I115)</f>
        <v>0</v>
      </c>
      <c r="J114" s="172"/>
      <c r="K114" s="172">
        <f>SUM(K115:K115)</f>
        <v>0</v>
      </c>
      <c r="L114" s="172"/>
      <c r="M114" s="172">
        <f>SUM(M115:M115)</f>
        <v>0</v>
      </c>
      <c r="N114" s="166"/>
      <c r="O114" s="166">
        <f>SUM(O115:O115)</f>
        <v>1.1999999999999999E-3</v>
      </c>
      <c r="P114" s="166"/>
      <c r="Q114" s="166">
        <f>SUM(Q115:Q115)</f>
        <v>0</v>
      </c>
      <c r="R114" s="166"/>
      <c r="S114" s="166"/>
      <c r="T114" s="167"/>
      <c r="U114" s="166">
        <f>SUM(U115:U115)</f>
        <v>1.44</v>
      </c>
      <c r="AE114" t="s">
        <v>120</v>
      </c>
    </row>
    <row r="115" spans="1:60" ht="20.399999999999999" outlineLevel="1" x14ac:dyDescent="0.25">
      <c r="A115" s="154">
        <v>90</v>
      </c>
      <c r="B115" s="160" t="s">
        <v>304</v>
      </c>
      <c r="C115" s="193" t="s">
        <v>305</v>
      </c>
      <c r="D115" s="162" t="s">
        <v>259</v>
      </c>
      <c r="E115" s="168">
        <v>5</v>
      </c>
      <c r="F115" s="170"/>
      <c r="G115" s="171">
        <f>ROUND(E115*F115,2)</f>
        <v>0</v>
      </c>
      <c r="H115" s="170"/>
      <c r="I115" s="171">
        <f>ROUND(E115*H115,2)</f>
        <v>0</v>
      </c>
      <c r="J115" s="170"/>
      <c r="K115" s="171">
        <f>ROUND(E115*J115,2)</f>
        <v>0</v>
      </c>
      <c r="L115" s="171">
        <v>21</v>
      </c>
      <c r="M115" s="171">
        <f>G115*(1+L115/100)</f>
        <v>0</v>
      </c>
      <c r="N115" s="163">
        <v>2.4000000000000001E-4</v>
      </c>
      <c r="O115" s="163">
        <f>ROUND(E115*N115,5)</f>
        <v>1.1999999999999999E-3</v>
      </c>
      <c r="P115" s="163">
        <v>0</v>
      </c>
      <c r="Q115" s="163">
        <f>ROUND(E115*P115,5)</f>
        <v>0</v>
      </c>
      <c r="R115" s="163"/>
      <c r="S115" s="163"/>
      <c r="T115" s="164">
        <v>0.28699999999999998</v>
      </c>
      <c r="U115" s="163">
        <f>ROUND(E115*T115,2)</f>
        <v>1.44</v>
      </c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 t="s">
        <v>124</v>
      </c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x14ac:dyDescent="0.25">
      <c r="A116" s="155" t="s">
        <v>119</v>
      </c>
      <c r="B116" s="161" t="s">
        <v>88</v>
      </c>
      <c r="C116" s="194" t="s">
        <v>89</v>
      </c>
      <c r="D116" s="165"/>
      <c r="E116" s="169"/>
      <c r="F116" s="172"/>
      <c r="G116" s="172">
        <f>SUMIF(AE117:AE119,"&lt;&gt;NOR",G117:G119)</f>
        <v>0</v>
      </c>
      <c r="H116" s="172"/>
      <c r="I116" s="172">
        <f>SUM(I117:I119)</f>
        <v>0</v>
      </c>
      <c r="J116" s="172"/>
      <c r="K116" s="172">
        <f>SUM(K117:K119)</f>
        <v>0</v>
      </c>
      <c r="L116" s="172"/>
      <c r="M116" s="172">
        <f>SUM(M117:M119)</f>
        <v>0</v>
      </c>
      <c r="N116" s="166"/>
      <c r="O116" s="166">
        <f>SUM(O117:O119)</f>
        <v>3.9030000000000002E-2</v>
      </c>
      <c r="P116" s="166"/>
      <c r="Q116" s="166">
        <f>SUM(Q117:Q119)</f>
        <v>0</v>
      </c>
      <c r="R116" s="166"/>
      <c r="S116" s="166"/>
      <c r="T116" s="167"/>
      <c r="U116" s="166">
        <f>SUM(U117:U119)</f>
        <v>12.379999999999999</v>
      </c>
      <c r="AE116" t="s">
        <v>120</v>
      </c>
    </row>
    <row r="117" spans="1:60" outlineLevel="1" x14ac:dyDescent="0.25">
      <c r="A117" s="154">
        <v>91</v>
      </c>
      <c r="B117" s="160" t="s">
        <v>306</v>
      </c>
      <c r="C117" s="193" t="s">
        <v>307</v>
      </c>
      <c r="D117" s="162" t="s">
        <v>123</v>
      </c>
      <c r="E117" s="168">
        <v>58.2</v>
      </c>
      <c r="F117" s="170"/>
      <c r="G117" s="171">
        <f>ROUND(E117*F117,2)</f>
        <v>0</v>
      </c>
      <c r="H117" s="170"/>
      <c r="I117" s="171">
        <f>ROUND(E117*H117,2)</f>
        <v>0</v>
      </c>
      <c r="J117" s="170"/>
      <c r="K117" s="171">
        <f>ROUND(E117*J117,2)</f>
        <v>0</v>
      </c>
      <c r="L117" s="171">
        <v>21</v>
      </c>
      <c r="M117" s="171">
        <f>G117*(1+L117/100)</f>
        <v>0</v>
      </c>
      <c r="N117" s="163">
        <v>0</v>
      </c>
      <c r="O117" s="163">
        <f>ROUND(E117*N117,5)</f>
        <v>0</v>
      </c>
      <c r="P117" s="163">
        <v>0</v>
      </c>
      <c r="Q117" s="163">
        <f>ROUND(E117*P117,5)</f>
        <v>0</v>
      </c>
      <c r="R117" s="163"/>
      <c r="S117" s="163"/>
      <c r="T117" s="164">
        <v>6.9709999999999994E-2</v>
      </c>
      <c r="U117" s="163">
        <f>ROUND(E117*T117,2)</f>
        <v>4.0599999999999996</v>
      </c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124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5">
      <c r="A118" s="154">
        <v>92</v>
      </c>
      <c r="B118" s="160" t="s">
        <v>308</v>
      </c>
      <c r="C118" s="193" t="s">
        <v>309</v>
      </c>
      <c r="D118" s="162" t="s">
        <v>123</v>
      </c>
      <c r="E118" s="168">
        <v>61.95</v>
      </c>
      <c r="F118" s="170"/>
      <c r="G118" s="171">
        <f>ROUND(E118*F118,2)</f>
        <v>0</v>
      </c>
      <c r="H118" s="170"/>
      <c r="I118" s="171">
        <f>ROUND(E118*H118,2)</f>
        <v>0</v>
      </c>
      <c r="J118" s="170"/>
      <c r="K118" s="171">
        <f>ROUND(E118*J118,2)</f>
        <v>0</v>
      </c>
      <c r="L118" s="171">
        <v>21</v>
      </c>
      <c r="M118" s="171">
        <f>G118*(1+L118/100)</f>
        <v>0</v>
      </c>
      <c r="N118" s="163">
        <v>1.7000000000000001E-4</v>
      </c>
      <c r="O118" s="163">
        <f>ROUND(E118*N118,5)</f>
        <v>1.0529999999999999E-2</v>
      </c>
      <c r="P118" s="163">
        <v>0</v>
      </c>
      <c r="Q118" s="163">
        <f>ROUND(E118*P118,5)</f>
        <v>0</v>
      </c>
      <c r="R118" s="163"/>
      <c r="S118" s="163"/>
      <c r="T118" s="164">
        <v>3.2480000000000002E-2</v>
      </c>
      <c r="U118" s="163">
        <f>ROUND(E118*T118,2)</f>
        <v>2.0099999999999998</v>
      </c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124</v>
      </c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5">
      <c r="A119" s="154">
        <v>93</v>
      </c>
      <c r="B119" s="160" t="s">
        <v>310</v>
      </c>
      <c r="C119" s="193" t="s">
        <v>311</v>
      </c>
      <c r="D119" s="162" t="s">
        <v>123</v>
      </c>
      <c r="E119" s="168">
        <v>61.95</v>
      </c>
      <c r="F119" s="170"/>
      <c r="G119" s="171">
        <f>ROUND(E119*F119,2)</f>
        <v>0</v>
      </c>
      <c r="H119" s="170"/>
      <c r="I119" s="171">
        <f>ROUND(E119*H119,2)</f>
        <v>0</v>
      </c>
      <c r="J119" s="170"/>
      <c r="K119" s="171">
        <f>ROUND(E119*J119,2)</f>
        <v>0</v>
      </c>
      <c r="L119" s="171">
        <v>21</v>
      </c>
      <c r="M119" s="171">
        <f>G119*(1+L119/100)</f>
        <v>0</v>
      </c>
      <c r="N119" s="163">
        <v>4.6000000000000001E-4</v>
      </c>
      <c r="O119" s="163">
        <f>ROUND(E119*N119,5)</f>
        <v>2.8500000000000001E-2</v>
      </c>
      <c r="P119" s="163">
        <v>0</v>
      </c>
      <c r="Q119" s="163">
        <f>ROUND(E119*P119,5)</f>
        <v>0</v>
      </c>
      <c r="R119" s="163"/>
      <c r="S119" s="163"/>
      <c r="T119" s="164">
        <v>0.10191</v>
      </c>
      <c r="U119" s="163">
        <f>ROUND(E119*T119,2)</f>
        <v>6.31</v>
      </c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124</v>
      </c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x14ac:dyDescent="0.25">
      <c r="A120" s="155" t="s">
        <v>119</v>
      </c>
      <c r="B120" s="161" t="s">
        <v>90</v>
      </c>
      <c r="C120" s="194" t="s">
        <v>91</v>
      </c>
      <c r="D120" s="165"/>
      <c r="E120" s="169"/>
      <c r="F120" s="172"/>
      <c r="G120" s="172">
        <f>SUMIF(AE121:AE123,"&lt;&gt;NOR",G121:G123)</f>
        <v>0</v>
      </c>
      <c r="H120" s="172"/>
      <c r="I120" s="172">
        <f>SUM(I121:I123)</f>
        <v>0</v>
      </c>
      <c r="J120" s="172"/>
      <c r="K120" s="172">
        <f>SUM(K121:K123)</f>
        <v>0</v>
      </c>
      <c r="L120" s="172"/>
      <c r="M120" s="172">
        <f>SUM(M121:M123)</f>
        <v>0</v>
      </c>
      <c r="N120" s="166"/>
      <c r="O120" s="166">
        <f>SUM(O121:O123)</f>
        <v>0</v>
      </c>
      <c r="P120" s="166"/>
      <c r="Q120" s="166">
        <f>SUM(Q121:Q123)</f>
        <v>0</v>
      </c>
      <c r="R120" s="166"/>
      <c r="S120" s="166"/>
      <c r="T120" s="167"/>
      <c r="U120" s="166">
        <f>SUM(U121:U123)</f>
        <v>0</v>
      </c>
      <c r="AE120" t="s">
        <v>120</v>
      </c>
    </row>
    <row r="121" spans="1:60" outlineLevel="1" x14ac:dyDescent="0.25">
      <c r="A121" s="154">
        <v>94</v>
      </c>
      <c r="B121" s="160" t="s">
        <v>312</v>
      </c>
      <c r="C121" s="193" t="s">
        <v>313</v>
      </c>
      <c r="D121" s="162" t="s">
        <v>259</v>
      </c>
      <c r="E121" s="168">
        <v>5</v>
      </c>
      <c r="F121" s="170"/>
      <c r="G121" s="171">
        <f>ROUND(E121*F121,2)</f>
        <v>0</v>
      </c>
      <c r="H121" s="170"/>
      <c r="I121" s="171">
        <f>ROUND(E121*H121,2)</f>
        <v>0</v>
      </c>
      <c r="J121" s="170"/>
      <c r="K121" s="171">
        <f>ROUND(E121*J121,2)</f>
        <v>0</v>
      </c>
      <c r="L121" s="171">
        <v>21</v>
      </c>
      <c r="M121" s="171">
        <f>G121*(1+L121/100)</f>
        <v>0</v>
      </c>
      <c r="N121" s="163">
        <v>0</v>
      </c>
      <c r="O121" s="163">
        <f>ROUND(E121*N121,5)</f>
        <v>0</v>
      </c>
      <c r="P121" s="163">
        <v>0</v>
      </c>
      <c r="Q121" s="163">
        <f>ROUND(E121*P121,5)</f>
        <v>0</v>
      </c>
      <c r="R121" s="163"/>
      <c r="S121" s="163"/>
      <c r="T121" s="164">
        <v>0</v>
      </c>
      <c r="U121" s="163">
        <f>ROUND(E121*T121,2)</f>
        <v>0</v>
      </c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124</v>
      </c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5">
      <c r="A122" s="154">
        <v>95</v>
      </c>
      <c r="B122" s="160" t="s">
        <v>314</v>
      </c>
      <c r="C122" s="193" t="s">
        <v>315</v>
      </c>
      <c r="D122" s="162" t="s">
        <v>259</v>
      </c>
      <c r="E122" s="168">
        <v>7</v>
      </c>
      <c r="F122" s="170"/>
      <c r="G122" s="171">
        <f>ROUND(E122*F122,2)</f>
        <v>0</v>
      </c>
      <c r="H122" s="170"/>
      <c r="I122" s="171">
        <f>ROUND(E122*H122,2)</f>
        <v>0</v>
      </c>
      <c r="J122" s="170"/>
      <c r="K122" s="171">
        <f>ROUND(E122*J122,2)</f>
        <v>0</v>
      </c>
      <c r="L122" s="171">
        <v>21</v>
      </c>
      <c r="M122" s="171">
        <f>G122*(1+L122/100)</f>
        <v>0</v>
      </c>
      <c r="N122" s="163">
        <v>0</v>
      </c>
      <c r="O122" s="163">
        <f>ROUND(E122*N122,5)</f>
        <v>0</v>
      </c>
      <c r="P122" s="163">
        <v>0</v>
      </c>
      <c r="Q122" s="163">
        <f>ROUND(E122*P122,5)</f>
        <v>0</v>
      </c>
      <c r="R122" s="163"/>
      <c r="S122" s="163"/>
      <c r="T122" s="164">
        <v>0</v>
      </c>
      <c r="U122" s="163">
        <f>ROUND(E122*T122,2)</f>
        <v>0</v>
      </c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 t="s">
        <v>124</v>
      </c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ht="20.399999999999999" outlineLevel="1" x14ac:dyDescent="0.25">
      <c r="A123" s="181">
        <v>96</v>
      </c>
      <c r="B123" s="182" t="s">
        <v>316</v>
      </c>
      <c r="C123" s="195" t="s">
        <v>317</v>
      </c>
      <c r="D123" s="183" t="s">
        <v>143</v>
      </c>
      <c r="E123" s="184">
        <v>20</v>
      </c>
      <c r="F123" s="185"/>
      <c r="G123" s="186">
        <f>ROUND(E123*F123,2)</f>
        <v>0</v>
      </c>
      <c r="H123" s="185"/>
      <c r="I123" s="186">
        <f>ROUND(E123*H123,2)</f>
        <v>0</v>
      </c>
      <c r="J123" s="185"/>
      <c r="K123" s="186">
        <f>ROUND(E123*J123,2)</f>
        <v>0</v>
      </c>
      <c r="L123" s="186">
        <v>21</v>
      </c>
      <c r="M123" s="186">
        <f>G123*(1+L123/100)</f>
        <v>0</v>
      </c>
      <c r="N123" s="187">
        <v>0</v>
      </c>
      <c r="O123" s="187">
        <f>ROUND(E123*N123,5)</f>
        <v>0</v>
      </c>
      <c r="P123" s="187">
        <v>0</v>
      </c>
      <c r="Q123" s="187">
        <f>ROUND(E123*P123,5)</f>
        <v>0</v>
      </c>
      <c r="R123" s="187"/>
      <c r="S123" s="187"/>
      <c r="T123" s="188">
        <v>0</v>
      </c>
      <c r="U123" s="187">
        <f>ROUND(E123*T123,2)</f>
        <v>0</v>
      </c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124</v>
      </c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x14ac:dyDescent="0.25">
      <c r="A124" s="6"/>
      <c r="B124" s="7" t="s">
        <v>318</v>
      </c>
      <c r="C124" s="196" t="s">
        <v>318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AC124">
        <v>15</v>
      </c>
      <c r="AD124">
        <v>21</v>
      </c>
    </row>
    <row r="125" spans="1:60" x14ac:dyDescent="0.25">
      <c r="A125" s="189"/>
      <c r="B125" s="190">
        <v>26</v>
      </c>
      <c r="C125" s="197" t="s">
        <v>318</v>
      </c>
      <c r="D125" s="191"/>
      <c r="E125" s="191"/>
      <c r="F125" s="191"/>
      <c r="G125" s="192">
        <f>G8+G12+G18+G21+G24+G27+G29+G31+G39+G50+G52+G60+G68+G90+G94+G100+G105+G114+G116+G120</f>
        <v>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AC125">
        <f>SUMIF(L7:L123,AC124,G7:G123)</f>
        <v>0</v>
      </c>
      <c r="AD125">
        <f>SUMIF(L7:L123,AD124,G7:G123)</f>
        <v>0</v>
      </c>
      <c r="AE125" t="s">
        <v>319</v>
      </c>
    </row>
    <row r="126" spans="1:60" x14ac:dyDescent="0.25">
      <c r="A126" s="6"/>
      <c r="B126" s="7" t="s">
        <v>318</v>
      </c>
      <c r="C126" s="196" t="s">
        <v>318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60" x14ac:dyDescent="0.25">
      <c r="A127" s="6"/>
      <c r="B127" s="7" t="s">
        <v>318</v>
      </c>
      <c r="C127" s="196" t="s">
        <v>318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60" x14ac:dyDescent="0.25">
      <c r="A128" s="257">
        <v>33</v>
      </c>
      <c r="B128" s="257"/>
      <c r="C128" s="258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31" x14ac:dyDescent="0.25">
      <c r="A129" s="259"/>
      <c r="B129" s="260"/>
      <c r="C129" s="261"/>
      <c r="D129" s="260"/>
      <c r="E129" s="260"/>
      <c r="F129" s="260"/>
      <c r="G129" s="262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AE129" t="s">
        <v>320</v>
      </c>
    </row>
    <row r="130" spans="1:31" x14ac:dyDescent="0.25">
      <c r="A130" s="263"/>
      <c r="B130" s="264"/>
      <c r="C130" s="265"/>
      <c r="D130" s="264"/>
      <c r="E130" s="264"/>
      <c r="F130" s="264"/>
      <c r="G130" s="26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31" x14ac:dyDescent="0.25">
      <c r="A131" s="263"/>
      <c r="B131" s="264"/>
      <c r="C131" s="265"/>
      <c r="D131" s="264"/>
      <c r="E131" s="264"/>
      <c r="F131" s="264"/>
      <c r="G131" s="26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31" x14ac:dyDescent="0.25">
      <c r="A132" s="263"/>
      <c r="B132" s="264"/>
      <c r="C132" s="265"/>
      <c r="D132" s="264"/>
      <c r="E132" s="264"/>
      <c r="F132" s="264"/>
      <c r="G132" s="26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31" x14ac:dyDescent="0.25">
      <c r="A133" s="267"/>
      <c r="B133" s="268"/>
      <c r="C133" s="269"/>
      <c r="D133" s="268"/>
      <c r="E133" s="268"/>
      <c r="F133" s="268"/>
      <c r="G133" s="270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31" x14ac:dyDescent="0.25">
      <c r="A134" s="6"/>
      <c r="B134" s="7" t="s">
        <v>318</v>
      </c>
      <c r="C134" s="196" t="s">
        <v>318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31" x14ac:dyDescent="0.25">
      <c r="C135" s="198"/>
      <c r="AE135" t="s">
        <v>321</v>
      </c>
    </row>
  </sheetData>
  <mergeCells count="6">
    <mergeCell ref="A129:G133"/>
    <mergeCell ref="A1:G1"/>
    <mergeCell ref="C2:G2"/>
    <mergeCell ref="C3:G3"/>
    <mergeCell ref="C4:G4"/>
    <mergeCell ref="A128:C128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reditel</cp:lastModifiedBy>
  <cp:lastPrinted>2014-02-28T09:52:57Z</cp:lastPrinted>
  <dcterms:created xsi:type="dcterms:W3CDTF">2009-04-08T07:15:50Z</dcterms:created>
  <dcterms:modified xsi:type="dcterms:W3CDTF">2020-04-23T08:22:34Z</dcterms:modified>
</cp:coreProperties>
</file>